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0EC7CE3-45E3-4889-9F62-C9532B5841DB}"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Experiment!$A$4:$OC$85</definedName>
    <definedName name="_xlnm._FilterDatabase" localSheetId="6" hidden="1">'Run Report'!$A$2:$H$72</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Experiment!$A$5:$OC$84</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DataMaster!$C$98:$L$103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D24" i="1" l="1"/>
  <c r="CD74" i="1"/>
  <c r="CH30" i="1"/>
  <c r="CH63" i="1"/>
  <c r="CH52" i="1"/>
  <c r="CH41" i="1"/>
  <c r="AL71" i="1"/>
  <c r="AC71" i="1"/>
  <c r="A71" i="1"/>
  <c r="C70" i="1"/>
  <c r="A70" i="1"/>
  <c r="DU69" i="1"/>
  <c r="DT69" i="1"/>
  <c r="C69" i="1"/>
  <c r="A69" i="1"/>
  <c r="DU68" i="1"/>
  <c r="DT68" i="1"/>
  <c r="C68" i="1"/>
  <c r="A68" i="1"/>
  <c r="DU67" i="1"/>
  <c r="DT67" i="1"/>
  <c r="C67" i="1"/>
  <c r="A67" i="1"/>
  <c r="DU66" i="1"/>
  <c r="DT66" i="1"/>
  <c r="C66" i="1"/>
  <c r="A66" i="1"/>
  <c r="DU65" i="1"/>
  <c r="DT65" i="1"/>
  <c r="CE65" i="1"/>
  <c r="CE66" i="1" s="1"/>
  <c r="CE67" i="1" s="1"/>
  <c r="CE68" i="1" s="1"/>
  <c r="CE69" i="1" s="1"/>
  <c r="CC65" i="1"/>
  <c r="CC66" i="1" s="1"/>
  <c r="CC67" i="1" s="1"/>
  <c r="CC68" i="1" s="1"/>
  <c r="CC69" i="1" s="1"/>
  <c r="CC70" i="1" s="1"/>
  <c r="CA65" i="1"/>
  <c r="CA66" i="1" s="1"/>
  <c r="CA67" i="1" s="1"/>
  <c r="CA68" i="1" s="1"/>
  <c r="CA69" i="1" s="1"/>
  <c r="CA70" i="1" s="1"/>
  <c r="AT65" i="1"/>
  <c r="AT66" i="1" s="1"/>
  <c r="AT67" i="1" s="1"/>
  <c r="AT68" i="1" s="1"/>
  <c r="AT69" i="1" s="1"/>
  <c r="AT70" i="1" s="1"/>
  <c r="AS65" i="1"/>
  <c r="AS66" i="1" s="1"/>
  <c r="AS67" i="1" s="1"/>
  <c r="AS68" i="1" s="1"/>
  <c r="AS69" i="1" s="1"/>
  <c r="AS70" i="1" s="1"/>
  <c r="AR65" i="1"/>
  <c r="AR66" i="1" s="1"/>
  <c r="AR67" i="1" s="1"/>
  <c r="AR68" i="1" s="1"/>
  <c r="AR69" i="1" s="1"/>
  <c r="AR70" i="1" s="1"/>
  <c r="AQ65" i="1"/>
  <c r="AQ66" i="1" s="1"/>
  <c r="AQ67" i="1" s="1"/>
  <c r="AQ68" i="1" s="1"/>
  <c r="AQ69" i="1" s="1"/>
  <c r="AQ70" i="1" s="1"/>
  <c r="AP65" i="1"/>
  <c r="AP66" i="1" s="1"/>
  <c r="AP67" i="1" s="1"/>
  <c r="AP68" i="1" s="1"/>
  <c r="AP69" i="1" s="1"/>
  <c r="AP70" i="1" s="1"/>
  <c r="AO65" i="1"/>
  <c r="AO66" i="1" s="1"/>
  <c r="AO67" i="1" s="1"/>
  <c r="AO68" i="1" s="1"/>
  <c r="AO69" i="1" s="1"/>
  <c r="AO70" i="1" s="1"/>
  <c r="C65" i="1"/>
  <c r="A65" i="1"/>
  <c r="JX64" i="1"/>
  <c r="JX65" i="1" s="1"/>
  <c r="JX66" i="1" s="1"/>
  <c r="JX67" i="1" s="1"/>
  <c r="JX68" i="1" s="1"/>
  <c r="JX69" i="1" s="1"/>
  <c r="JX70" i="1" s="1"/>
  <c r="JW64" i="1"/>
  <c r="JW65" i="1" s="1"/>
  <c r="JW66" i="1" s="1"/>
  <c r="JW67" i="1" s="1"/>
  <c r="JW68" i="1" s="1"/>
  <c r="JW69" i="1" s="1"/>
  <c r="JW70" i="1" s="1"/>
  <c r="JV64" i="1"/>
  <c r="JV65" i="1" s="1"/>
  <c r="JV66" i="1" s="1"/>
  <c r="JV67" i="1" s="1"/>
  <c r="JV68" i="1" s="1"/>
  <c r="JV69" i="1" s="1"/>
  <c r="JV70" i="1" s="1"/>
  <c r="JU64" i="1"/>
  <c r="JU65" i="1" s="1"/>
  <c r="JU66" i="1" s="1"/>
  <c r="JU67" i="1" s="1"/>
  <c r="JU68" i="1" s="1"/>
  <c r="JU69" i="1" s="1"/>
  <c r="JU70" i="1" s="1"/>
  <c r="JT64" i="1"/>
  <c r="JT65" i="1" s="1"/>
  <c r="JT66" i="1" s="1"/>
  <c r="JT67" i="1" s="1"/>
  <c r="JT68" i="1" s="1"/>
  <c r="JT69" i="1" s="1"/>
  <c r="JT70" i="1" s="1"/>
  <c r="JS64" i="1"/>
  <c r="JS65" i="1" s="1"/>
  <c r="JS66" i="1" s="1"/>
  <c r="JS67" i="1" s="1"/>
  <c r="JS68" i="1" s="1"/>
  <c r="JS69" i="1" s="1"/>
  <c r="JS70" i="1" s="1"/>
  <c r="JR64" i="1"/>
  <c r="JR65" i="1" s="1"/>
  <c r="JR66" i="1" s="1"/>
  <c r="JR67" i="1" s="1"/>
  <c r="JR68" i="1" s="1"/>
  <c r="JR69" i="1" s="1"/>
  <c r="JR70" i="1" s="1"/>
  <c r="JQ64" i="1"/>
  <c r="JQ65" i="1" s="1"/>
  <c r="DU64" i="1"/>
  <c r="DT64" i="1"/>
  <c r="DS64" i="1"/>
  <c r="AE64" i="1"/>
  <c r="AE65" i="1" s="1"/>
  <c r="AE66" i="1" s="1"/>
  <c r="AE67" i="1" s="1"/>
  <c r="AE68" i="1" s="1"/>
  <c r="AE69" i="1" s="1"/>
  <c r="AD64" i="1"/>
  <c r="AD65" i="1" s="1"/>
  <c r="AD66" i="1" s="1"/>
  <c r="AD67" i="1" s="1"/>
  <c r="AD68" i="1" s="1"/>
  <c r="AD69" i="1" s="1"/>
  <c r="AC64" i="1"/>
  <c r="AC65" i="1" s="1"/>
  <c r="AC66" i="1" s="1"/>
  <c r="AC67" i="1" s="1"/>
  <c r="AC68" i="1" s="1"/>
  <c r="AC69" i="1" s="1"/>
  <c r="AB64" i="1"/>
  <c r="AB65" i="1" s="1"/>
  <c r="AB66" i="1" s="1"/>
  <c r="AB67" i="1" s="1"/>
  <c r="AB68" i="1" s="1"/>
  <c r="AB69" i="1" s="1"/>
  <c r="AA64" i="1"/>
  <c r="AA65" i="1" s="1"/>
  <c r="AA66" i="1" s="1"/>
  <c r="AA67" i="1" s="1"/>
  <c r="AA68" i="1" s="1"/>
  <c r="AA69" i="1" s="1"/>
  <c r="Z64" i="1"/>
  <c r="Z65" i="1" s="1"/>
  <c r="Z66" i="1" s="1"/>
  <c r="Z67" i="1" s="1"/>
  <c r="Z68" i="1" s="1"/>
  <c r="Z69" i="1" s="1"/>
  <c r="Y64" i="1"/>
  <c r="Y65" i="1" s="1"/>
  <c r="Y66" i="1" s="1"/>
  <c r="Y67" i="1" s="1"/>
  <c r="Y68" i="1" s="1"/>
  <c r="Y69" i="1" s="1"/>
  <c r="W64" i="1"/>
  <c r="W65" i="1" s="1"/>
  <c r="W66" i="1" s="1"/>
  <c r="T64" i="1"/>
  <c r="T65" i="1" s="1"/>
  <c r="T66" i="1" s="1"/>
  <c r="T67" i="1" s="1"/>
  <c r="T68" i="1" s="1"/>
  <c r="T69" i="1" s="1"/>
  <c r="T70" i="1" s="1"/>
  <c r="S64" i="1"/>
  <c r="S65" i="1" s="1"/>
  <c r="R64" i="1"/>
  <c r="R65" i="1" s="1"/>
  <c r="R66" i="1" s="1"/>
  <c r="R67" i="1" s="1"/>
  <c r="R68" i="1" s="1"/>
  <c r="R69" i="1" s="1"/>
  <c r="R70" i="1" s="1"/>
  <c r="Q64" i="1"/>
  <c r="P64" i="1"/>
  <c r="P65" i="1" s="1"/>
  <c r="P66" i="1" s="1"/>
  <c r="P67" i="1" s="1"/>
  <c r="P68" i="1" s="1"/>
  <c r="P69" i="1" s="1"/>
  <c r="P70" i="1" s="1"/>
  <c r="O64" i="1"/>
  <c r="JG64" i="1" s="1"/>
  <c r="N64" i="1"/>
  <c r="HW64" i="1" s="1"/>
  <c r="M64" i="1"/>
  <c r="HY64" i="1" s="1"/>
  <c r="L64" i="1"/>
  <c r="L65" i="1" s="1"/>
  <c r="I64" i="1"/>
  <c r="I65" i="1" s="1"/>
  <c r="I66" i="1" s="1"/>
  <c r="I67" i="1" s="1"/>
  <c r="I68" i="1" s="1"/>
  <c r="I69" i="1" s="1"/>
  <c r="I70" i="1" s="1"/>
  <c r="H64" i="1"/>
  <c r="AZ64" i="1" s="1"/>
  <c r="C64" i="1"/>
  <c r="A64" i="1"/>
  <c r="LT63" i="1" a="1"/>
  <c r="LT63" i="1" s="1"/>
  <c r="LS63" i="1" a="1"/>
  <c r="LS63" i="1" s="1"/>
  <c r="LR63" i="1" a="1"/>
  <c r="LR63" i="1" s="1"/>
  <c r="LQ63" i="1" a="1"/>
  <c r="LQ63" i="1" s="1"/>
  <c r="LP63" i="1" a="1"/>
  <c r="LP63" i="1" s="1"/>
  <c r="LO63" i="1" a="1"/>
  <c r="LO63" i="1" s="1"/>
  <c r="LN63" i="1" a="1"/>
  <c r="LN63" i="1" s="1"/>
  <c r="LM63" i="1" a="1"/>
  <c r="LM63" i="1" s="1"/>
  <c r="LL63" i="1"/>
  <c r="LJ63" i="1" a="1"/>
  <c r="LJ63" i="1" s="1"/>
  <c r="LI63" i="1" a="1"/>
  <c r="LI63" i="1" s="1"/>
  <c r="LC63" i="1"/>
  <c r="KU63" i="1"/>
  <c r="KO63" i="1"/>
  <c r="KN63" i="1"/>
  <c r="KM63" i="1"/>
  <c r="KL63" i="1"/>
  <c r="JY63" i="1"/>
  <c r="JY63" i="1" a="1"/>
  <c r="JP63" i="1"/>
  <c r="JP63" i="1" a="1"/>
  <c r="JH63" i="1"/>
  <c r="JG63" i="1"/>
  <c r="JF63" i="1"/>
  <c r="JE63" i="1"/>
  <c r="JD63" i="1"/>
  <c r="JC63" i="1"/>
  <c r="IB63" i="1"/>
  <c r="HZ63" i="1"/>
  <c r="HY63" i="1"/>
  <c r="HW63" i="1"/>
  <c r="CR63" i="1"/>
  <c r="CN63" i="1"/>
  <c r="CE63" i="1"/>
  <c r="CD63" i="1"/>
  <c r="BA63" i="1"/>
  <c r="AZ63" i="1"/>
  <c r="AY63" i="1"/>
  <c r="AX63" i="1"/>
  <c r="AW63" i="1"/>
  <c r="AV63" i="1"/>
  <c r="AJ63" i="1"/>
  <c r="AI63" i="1"/>
  <c r="CM63" i="1" s="1"/>
  <c r="AH63" i="1"/>
  <c r="AG63" i="1"/>
  <c r="AF63" i="1"/>
  <c r="K63" i="1"/>
  <c r="K64" i="1" s="1"/>
  <c r="J63" i="1"/>
  <c r="J64" i="1" s="1"/>
  <c r="J65" i="1" s="1"/>
  <c r="J66" i="1" s="1"/>
  <c r="J67" i="1" s="1"/>
  <c r="J68" i="1" s="1"/>
  <c r="J69" i="1" s="1"/>
  <c r="J70" i="1" s="1"/>
  <c r="E63" i="1"/>
  <c r="G63" i="1" s="1"/>
  <c r="D63" i="1"/>
  <c r="C63" i="1"/>
  <c r="A63" i="1"/>
  <c r="B64" i="1" s="1"/>
  <c r="AA62" i="1"/>
  <c r="Z62" i="1"/>
  <c r="Y62" i="1"/>
  <c r="A62" i="1"/>
  <c r="A61" i="1"/>
  <c r="AL60" i="1"/>
  <c r="AC60" i="1"/>
  <c r="A60" i="1"/>
  <c r="C59" i="1"/>
  <c r="A59" i="1"/>
  <c r="DU58" i="1"/>
  <c r="DT58" i="1"/>
  <c r="C58" i="1"/>
  <c r="A58" i="1"/>
  <c r="DU57" i="1"/>
  <c r="DT57" i="1"/>
  <c r="C57" i="1"/>
  <c r="A57" i="1"/>
  <c r="DU56" i="1"/>
  <c r="DT56" i="1"/>
  <c r="C56" i="1"/>
  <c r="A56" i="1"/>
  <c r="DU55" i="1"/>
  <c r="DT55" i="1"/>
  <c r="C55" i="1"/>
  <c r="A55" i="1"/>
  <c r="DU54" i="1"/>
  <c r="DT54" i="1"/>
  <c r="CE54" i="1"/>
  <c r="CE55" i="1" s="1"/>
  <c r="CE56" i="1" s="1"/>
  <c r="CE57" i="1" s="1"/>
  <c r="CE58" i="1" s="1"/>
  <c r="CC54" i="1"/>
  <c r="CC55" i="1" s="1"/>
  <c r="CC56" i="1" s="1"/>
  <c r="CC57" i="1" s="1"/>
  <c r="CC58" i="1" s="1"/>
  <c r="CC59" i="1" s="1"/>
  <c r="CA54" i="1"/>
  <c r="CA55" i="1" s="1"/>
  <c r="CA56" i="1" s="1"/>
  <c r="CA57" i="1" s="1"/>
  <c r="CA58" i="1" s="1"/>
  <c r="CA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JX53" i="1"/>
  <c r="JX54" i="1" s="1"/>
  <c r="JX55" i="1" s="1"/>
  <c r="JX56" i="1" s="1"/>
  <c r="JX57" i="1" s="1"/>
  <c r="JX58" i="1" s="1"/>
  <c r="JX59" i="1" s="1"/>
  <c r="JW53" i="1"/>
  <c r="JW54" i="1" s="1"/>
  <c r="JW55" i="1" s="1"/>
  <c r="JW56" i="1" s="1"/>
  <c r="JW57" i="1" s="1"/>
  <c r="JW58" i="1" s="1"/>
  <c r="JW59" i="1" s="1"/>
  <c r="JV53" i="1"/>
  <c r="JV54" i="1" s="1"/>
  <c r="JV55" i="1" s="1"/>
  <c r="JV56" i="1" s="1"/>
  <c r="JV57" i="1" s="1"/>
  <c r="JV58" i="1" s="1"/>
  <c r="JV59" i="1" s="1"/>
  <c r="JU53" i="1"/>
  <c r="JU54" i="1" s="1"/>
  <c r="JU55" i="1" s="1"/>
  <c r="JU56" i="1" s="1"/>
  <c r="JU57" i="1" s="1"/>
  <c r="JU58" i="1" s="1"/>
  <c r="JU59" i="1" s="1"/>
  <c r="JT53" i="1"/>
  <c r="JT54" i="1" s="1"/>
  <c r="JT55" i="1" s="1"/>
  <c r="JT56" i="1" s="1"/>
  <c r="JT57" i="1" s="1"/>
  <c r="JT58" i="1" s="1"/>
  <c r="JT59" i="1" s="1"/>
  <c r="JS53" i="1"/>
  <c r="JS54" i="1" s="1"/>
  <c r="JS55" i="1" s="1"/>
  <c r="JS56" i="1" s="1"/>
  <c r="JS57" i="1" s="1"/>
  <c r="JS58" i="1" s="1"/>
  <c r="JS59" i="1" s="1"/>
  <c r="JR53" i="1"/>
  <c r="JR54" i="1" s="1"/>
  <c r="JR55" i="1" s="1"/>
  <c r="JR56" i="1" s="1"/>
  <c r="JR57" i="1" s="1"/>
  <c r="JR58" i="1" s="1"/>
  <c r="JR59" i="1" s="1"/>
  <c r="JQ53" i="1"/>
  <c r="JQ54" i="1" s="1"/>
  <c r="DU53" i="1"/>
  <c r="DT53" i="1"/>
  <c r="DS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L53" i="1" s="1"/>
  <c r="R53" i="1"/>
  <c r="R54" i="1" s="1"/>
  <c r="R55" i="1" s="1"/>
  <c r="R56" i="1" s="1"/>
  <c r="R57" i="1" s="1"/>
  <c r="R58" i="1" s="1"/>
  <c r="R59" i="1" s="1"/>
  <c r="Q53" i="1"/>
  <c r="LO53" i="1" s="1" a="1"/>
  <c r="LO53" i="1" s="1"/>
  <c r="P53" i="1"/>
  <c r="P54" i="1" s="1"/>
  <c r="P55" i="1" s="1"/>
  <c r="P56" i="1" s="1"/>
  <c r="P57" i="1" s="1"/>
  <c r="P58" i="1" s="1"/>
  <c r="P59" i="1" s="1"/>
  <c r="O53" i="1"/>
  <c r="JG53" i="1" s="1"/>
  <c r="N53" i="1"/>
  <c r="N54" i="1" s="1"/>
  <c r="JF54" i="1" s="1"/>
  <c r="M53" i="1"/>
  <c r="IB53" i="1" s="1"/>
  <c r="L53" i="1"/>
  <c r="JC53" i="1" s="1"/>
  <c r="K53" i="1"/>
  <c r="I53" i="1"/>
  <c r="I54" i="1" s="1"/>
  <c r="I55" i="1" s="1"/>
  <c r="I56" i="1" s="1"/>
  <c r="I57" i="1" s="1"/>
  <c r="I58" i="1" s="1"/>
  <c r="I59" i="1" s="1"/>
  <c r="H53" i="1"/>
  <c r="H54" i="1" s="1"/>
  <c r="BA54" i="1" s="1"/>
  <c r="C53" i="1"/>
  <c r="A53" i="1"/>
  <c r="LT52" i="1" a="1"/>
  <c r="LT52" i="1" s="1"/>
  <c r="LS52" i="1" a="1"/>
  <c r="LS52" i="1" s="1"/>
  <c r="LR52" i="1" a="1"/>
  <c r="LR52" i="1" s="1"/>
  <c r="LQ52" i="1" a="1"/>
  <c r="LQ52" i="1" s="1"/>
  <c r="LP52" i="1" a="1"/>
  <c r="LP52" i="1" s="1"/>
  <c r="LO52" i="1" a="1"/>
  <c r="LO52" i="1" s="1"/>
  <c r="LN52" i="1" a="1"/>
  <c r="LN52" i="1" s="1"/>
  <c r="LM52" i="1" a="1"/>
  <c r="LM52" i="1" s="1"/>
  <c r="LL52" i="1"/>
  <c r="LJ52" i="1" a="1"/>
  <c r="LJ52" i="1" s="1"/>
  <c r="LI52" i="1" a="1"/>
  <c r="LI52" i="1" s="1"/>
  <c r="LC52" i="1"/>
  <c r="KU52" i="1"/>
  <c r="KO52" i="1"/>
  <c r="KN52" i="1"/>
  <c r="KM52" i="1"/>
  <c r="KL52" i="1"/>
  <c r="JY52" i="1"/>
  <c r="JY52" i="1" a="1"/>
  <c r="JP52" i="1" a="1"/>
  <c r="JP52" i="1" s="1"/>
  <c r="JH52" i="1"/>
  <c r="JG52" i="1"/>
  <c r="JF52" i="1"/>
  <c r="JE52" i="1"/>
  <c r="JD52" i="1"/>
  <c r="JC52" i="1"/>
  <c r="IB52" i="1"/>
  <c r="HZ52" i="1"/>
  <c r="HY52" i="1"/>
  <c r="HW52" i="1"/>
  <c r="CE52" i="1"/>
  <c r="BA52" i="1"/>
  <c r="AZ52" i="1"/>
  <c r="AY52" i="1"/>
  <c r="AX52" i="1"/>
  <c r="AW52" i="1"/>
  <c r="AV52" i="1"/>
  <c r="AH52" i="1"/>
  <c r="AG52" i="1"/>
  <c r="AF52" i="1"/>
  <c r="K52" i="1"/>
  <c r="CD52" i="1" s="1"/>
  <c r="AJ52" i="1" s="1"/>
  <c r="J52" i="1"/>
  <c r="J53" i="1" s="1"/>
  <c r="J54" i="1" s="1"/>
  <c r="J55" i="1" s="1"/>
  <c r="J56" i="1" s="1"/>
  <c r="J57" i="1" s="1"/>
  <c r="J58" i="1" s="1"/>
  <c r="J59" i="1" s="1"/>
  <c r="E52" i="1"/>
  <c r="G52" i="1" s="1"/>
  <c r="C52" i="1"/>
  <c r="A52" i="1"/>
  <c r="B53" i="1" s="1"/>
  <c r="AA51" i="1"/>
  <c r="Z51" i="1"/>
  <c r="Y51" i="1"/>
  <c r="A51" i="1"/>
  <c r="A50" i="1"/>
  <c r="CD64" i="1" l="1"/>
  <c r="AJ64" i="1" s="1"/>
  <c r="CD53" i="1"/>
  <c r="AJ53" i="1" s="1"/>
  <c r="CH64" i="1"/>
  <c r="CH65" i="1" s="1"/>
  <c r="CH66" i="1" s="1"/>
  <c r="CH67" i="1" s="1"/>
  <c r="CH68" i="1" s="1"/>
  <c r="CH69" i="1" s="1"/>
  <c r="CH70" i="1" s="1"/>
  <c r="CH53" i="1"/>
  <c r="CH54" i="1" s="1"/>
  <c r="CH55" i="1" s="1"/>
  <c r="CH56" i="1" s="1"/>
  <c r="CH57" i="1" s="1"/>
  <c r="CH58" i="1" s="1"/>
  <c r="CH59" i="1" s="1"/>
  <c r="HZ64" i="1"/>
  <c r="E64" i="1"/>
  <c r="G64" i="1" s="1"/>
  <c r="JE64" i="1"/>
  <c r="JD53" i="1"/>
  <c r="H65" i="1"/>
  <c r="AX65" i="1" s="1"/>
  <c r="AG64" i="1"/>
  <c r="AH64" i="1"/>
  <c r="AV64" i="1"/>
  <c r="AX64" i="1"/>
  <c r="AY64" i="1"/>
  <c r="KO64" i="1"/>
  <c r="BA64" i="1"/>
  <c r="AI64" i="1"/>
  <c r="D64" i="1"/>
  <c r="K65" i="1"/>
  <c r="KZ64" i="1"/>
  <c r="KR64" i="1"/>
  <c r="KJ64" i="1"/>
  <c r="KB64" i="1"/>
  <c r="JN64" i="1"/>
  <c r="KX64" i="1"/>
  <c r="KP64" i="1"/>
  <c r="JZ64" i="1"/>
  <c r="JL64" i="1"/>
  <c r="KV64" i="1"/>
  <c r="KF64" i="1"/>
  <c r="KU64" i="1"/>
  <c r="KE64" i="1"/>
  <c r="JI64" i="1"/>
  <c r="B65" i="1"/>
  <c r="KT64" i="1"/>
  <c r="KD64" i="1"/>
  <c r="KW64" i="1"/>
  <c r="KA64" i="1"/>
  <c r="KS64" i="1"/>
  <c r="KQ64" i="1"/>
  <c r="JO64" i="1"/>
  <c r="JM64" i="1"/>
  <c r="KK64" i="1"/>
  <c r="JK64" i="1"/>
  <c r="KC64" i="1"/>
  <c r="KI64" i="1"/>
  <c r="JJ64" i="1"/>
  <c r="KY64" i="1"/>
  <c r="KG64" i="1"/>
  <c r="CG64" i="1"/>
  <c r="AV53" i="1"/>
  <c r="JE53" i="1"/>
  <c r="CO63" i="1"/>
  <c r="S66" i="1"/>
  <c r="LL65" i="1"/>
  <c r="AW53" i="1"/>
  <c r="JF53" i="1"/>
  <c r="CP63" i="1"/>
  <c r="JC65" i="1"/>
  <c r="L66" i="1"/>
  <c r="AH53" i="1"/>
  <c r="AY53" i="1"/>
  <c r="JP53" i="1" a="1"/>
  <c r="JP53" i="1" s="1"/>
  <c r="CQ63" i="1"/>
  <c r="KH63" i="1"/>
  <c r="W67" i="1"/>
  <c r="LM53" i="1" a="1"/>
  <c r="LM53" i="1" s="1"/>
  <c r="JF64" i="1"/>
  <c r="JD64" i="1"/>
  <c r="AF64" i="1"/>
  <c r="LQ53" i="1" a="1"/>
  <c r="LQ53" i="1" s="1"/>
  <c r="O65" i="1"/>
  <c r="JH64" i="1"/>
  <c r="LL64" i="1"/>
  <c r="AW54" i="1"/>
  <c r="AX54" i="1"/>
  <c r="Q65" i="1"/>
  <c r="LR64" i="1" a="1"/>
  <c r="LR64" i="1" s="1"/>
  <c r="LN64" i="1" a="1"/>
  <c r="LN64" i="1" s="1"/>
  <c r="LI64" i="1" a="1"/>
  <c r="LI64" i="1" s="1"/>
  <c r="LQ64" i="1" a="1"/>
  <c r="LQ64" i="1" s="1"/>
  <c r="LM64" i="1" a="1"/>
  <c r="LM64" i="1" s="1"/>
  <c r="LT64" i="1" a="1"/>
  <c r="LT64" i="1" s="1"/>
  <c r="LP64" i="1" a="1"/>
  <c r="LP64" i="1" s="1"/>
  <c r="LS64" i="1" a="1"/>
  <c r="LS64" i="1" s="1"/>
  <c r="LO64" i="1" a="1"/>
  <c r="LO64" i="1" s="1"/>
  <c r="LJ64" i="1" a="1"/>
  <c r="LJ64" i="1" s="1"/>
  <c r="JC64" i="1"/>
  <c r="N65" i="1"/>
  <c r="JP64" i="1" a="1"/>
  <c r="JP64" i="1" s="1"/>
  <c r="KL64" i="1"/>
  <c r="AW64" i="1"/>
  <c r="IB64" i="1"/>
  <c r="KM64" i="1"/>
  <c r="LC64" i="1"/>
  <c r="JQ66" i="1"/>
  <c r="JP65" i="1" a="1"/>
  <c r="JP65" i="1" s="1"/>
  <c r="KN64" i="1"/>
  <c r="M65" i="1"/>
  <c r="KS53" i="1"/>
  <c r="KK53" i="1"/>
  <c r="KC53" i="1"/>
  <c r="JO53" i="1"/>
  <c r="KZ53" i="1"/>
  <c r="KR53" i="1"/>
  <c r="KJ53" i="1"/>
  <c r="KB53" i="1"/>
  <c r="KW53" i="1"/>
  <c r="KG53" i="1"/>
  <c r="KV53" i="1"/>
  <c r="KF53" i="1"/>
  <c r="JM53" i="1"/>
  <c r="KX53" i="1"/>
  <c r="KI53" i="1"/>
  <c r="KY53" i="1"/>
  <c r="L54" i="1"/>
  <c r="D53" i="1"/>
  <c r="HZ53" i="1"/>
  <c r="KO53" i="1"/>
  <c r="M54" i="1"/>
  <c r="AF54" i="1" s="1"/>
  <c r="KN53" i="1"/>
  <c r="AF53" i="1"/>
  <c r="KL53" i="1"/>
  <c r="O54" i="1"/>
  <c r="JN53" i="1"/>
  <c r="E53" i="1"/>
  <c r="JD54" i="1"/>
  <c r="N55" i="1"/>
  <c r="AG53" i="1"/>
  <c r="AX53" i="1"/>
  <c r="JH53" i="1"/>
  <c r="KM53" i="1"/>
  <c r="LC53" i="1"/>
  <c r="S54" i="1"/>
  <c r="HW54" i="1"/>
  <c r="LC54" i="1"/>
  <c r="K54" i="1"/>
  <c r="JP54" i="1" a="1"/>
  <c r="JP54" i="1" s="1"/>
  <c r="AV54" i="1"/>
  <c r="AZ54" i="1"/>
  <c r="AY54" i="1"/>
  <c r="AI53" i="1"/>
  <c r="AZ53" i="1"/>
  <c r="HW53" i="1"/>
  <c r="JJ53" i="1"/>
  <c r="KA53" i="1"/>
  <c r="KQ53" i="1"/>
  <c r="B54" i="1"/>
  <c r="JZ53" i="1"/>
  <c r="Q54" i="1"/>
  <c r="LR53" i="1" a="1"/>
  <c r="LR53" i="1" s="1"/>
  <c r="LN53" i="1" a="1"/>
  <c r="LN53" i="1" s="1"/>
  <c r="LI53" i="1" a="1"/>
  <c r="LI53" i="1" s="1"/>
  <c r="LT53" i="1" a="1"/>
  <c r="LT53" i="1" s="1"/>
  <c r="LP53" i="1" a="1"/>
  <c r="LP53" i="1" s="1"/>
  <c r="BA53" i="1"/>
  <c r="CG53" i="1"/>
  <c r="HY53" i="1"/>
  <c r="JK53" i="1"/>
  <c r="KD53" i="1"/>
  <c r="KT53" i="1"/>
  <c r="LJ53" i="1" a="1"/>
  <c r="LJ53" i="1" s="1"/>
  <c r="LS53" i="1" a="1"/>
  <c r="LS53" i="1" s="1"/>
  <c r="H55" i="1"/>
  <c r="JQ55" i="1"/>
  <c r="JI53" i="1"/>
  <c r="KP53" i="1"/>
  <c r="W57" i="1"/>
  <c r="D52" i="1"/>
  <c r="AI52" i="1"/>
  <c r="JL53" i="1"/>
  <c r="KE53" i="1"/>
  <c r="KU53" i="1"/>
  <c r="JE54" i="1"/>
  <c r="AW65" i="1" l="1"/>
  <c r="AY65" i="1"/>
  <c r="AZ65" i="1"/>
  <c r="H66" i="1"/>
  <c r="BA65" i="1"/>
  <c r="AV65" i="1"/>
  <c r="JF65" i="1"/>
  <c r="N66" i="1"/>
  <c r="JE65" i="1"/>
  <c r="HW65" i="1"/>
  <c r="AF65" i="1"/>
  <c r="JD65" i="1"/>
  <c r="LC65" i="1"/>
  <c r="S67" i="1"/>
  <c r="LL66" i="1"/>
  <c r="JP66" i="1" a="1"/>
  <c r="JP66" i="1" s="1"/>
  <c r="JQ67" i="1"/>
  <c r="LS65" i="1" a="1"/>
  <c r="LS65" i="1" s="1"/>
  <c r="LO65" i="1" a="1"/>
  <c r="LO65" i="1" s="1"/>
  <c r="LJ65" i="1" a="1"/>
  <c r="LJ65" i="1" s="1"/>
  <c r="Q66" i="1"/>
  <c r="LR65" i="1" a="1"/>
  <c r="LR65" i="1" s="1"/>
  <c r="LN65" i="1" a="1"/>
  <c r="LN65" i="1" s="1"/>
  <c r="LI65" i="1" a="1"/>
  <c r="LI65" i="1" s="1"/>
  <c r="LQ65" i="1" a="1"/>
  <c r="LQ65" i="1" s="1"/>
  <c r="LM65" i="1" a="1"/>
  <c r="LM65" i="1" s="1"/>
  <c r="LT65" i="1" a="1"/>
  <c r="LT65" i="1" s="1"/>
  <c r="LP65" i="1" a="1"/>
  <c r="LP65" i="1" s="1"/>
  <c r="CD65" i="1"/>
  <c r="AJ65" i="1" s="1"/>
  <c r="JC66" i="1"/>
  <c r="L67" i="1"/>
  <c r="K66" i="1"/>
  <c r="D65" i="1"/>
  <c r="AI65" i="1"/>
  <c r="KL65" i="1"/>
  <c r="HY65" i="1"/>
  <c r="KO65" i="1"/>
  <c r="M66" i="1"/>
  <c r="KN65" i="1"/>
  <c r="AH65" i="1"/>
  <c r="IB65" i="1"/>
  <c r="AG65" i="1"/>
  <c r="HZ65" i="1"/>
  <c r="E65" i="1"/>
  <c r="KM65" i="1"/>
  <c r="B66" i="1"/>
  <c r="KT65" i="1"/>
  <c r="KD65" i="1"/>
  <c r="KZ65" i="1"/>
  <c r="KR65" i="1"/>
  <c r="KJ65" i="1"/>
  <c r="KB65" i="1"/>
  <c r="JN65" i="1"/>
  <c r="KX65" i="1"/>
  <c r="KP65" i="1"/>
  <c r="KW65" i="1"/>
  <c r="KG65" i="1"/>
  <c r="JK65" i="1"/>
  <c r="KV65" i="1"/>
  <c r="KF65" i="1"/>
  <c r="JJ65" i="1"/>
  <c r="KK65" i="1"/>
  <c r="KE65" i="1"/>
  <c r="KU65" i="1"/>
  <c r="KA65" i="1"/>
  <c r="JM65" i="1"/>
  <c r="KS65" i="1"/>
  <c r="JZ65" i="1"/>
  <c r="JL65" i="1"/>
  <c r="KQ65" i="1"/>
  <c r="JI65" i="1"/>
  <c r="KI65" i="1"/>
  <c r="KC65" i="1"/>
  <c r="JO65" i="1"/>
  <c r="CG65" i="1"/>
  <c r="KY65" i="1"/>
  <c r="JH65" i="1"/>
  <c r="O66" i="1"/>
  <c r="JG65" i="1"/>
  <c r="JY64" i="1" a="1"/>
  <c r="JY64" i="1" s="1"/>
  <c r="CQ64" i="1"/>
  <c r="KH64" i="1"/>
  <c r="CO64" i="1"/>
  <c r="CR64" i="1"/>
  <c r="CP64" i="1"/>
  <c r="CN64" i="1"/>
  <c r="CM64" i="1"/>
  <c r="W68" i="1"/>
  <c r="W58" i="1"/>
  <c r="KO54" i="1"/>
  <c r="M55" i="1"/>
  <c r="AF55" i="1" s="1"/>
  <c r="KN54" i="1"/>
  <c r="KL54" i="1"/>
  <c r="AG54" i="1"/>
  <c r="E54" i="1"/>
  <c r="HZ54" i="1"/>
  <c r="KM54" i="1"/>
  <c r="IB54" i="1"/>
  <c r="HY54" i="1"/>
  <c r="AH54" i="1"/>
  <c r="JY53" i="1" a="1"/>
  <c r="JY53" i="1" s="1"/>
  <c r="O55" i="1"/>
  <c r="JH54" i="1"/>
  <c r="JG54" i="1"/>
  <c r="JE55" i="1"/>
  <c r="HW55" i="1"/>
  <c r="JD55" i="1"/>
  <c r="N56" i="1"/>
  <c r="JF55" i="1"/>
  <c r="LQ54" i="1" a="1"/>
  <c r="LQ54" i="1" s="1"/>
  <c r="LM54" i="1" a="1"/>
  <c r="LM54" i="1" s="1"/>
  <c r="LT54" i="1" a="1"/>
  <c r="LT54" i="1" s="1"/>
  <c r="LP54" i="1" a="1"/>
  <c r="LP54" i="1" s="1"/>
  <c r="LS54" i="1" a="1"/>
  <c r="LS54" i="1" s="1"/>
  <c r="LO54" i="1" a="1"/>
  <c r="LO54" i="1" s="1"/>
  <c r="LJ54" i="1" a="1"/>
  <c r="LJ54" i="1" s="1"/>
  <c r="LN54" i="1" a="1"/>
  <c r="LN54" i="1" s="1"/>
  <c r="LI54" i="1" a="1"/>
  <c r="LI54" i="1" s="1"/>
  <c r="LR54" i="1" a="1"/>
  <c r="LR54" i="1" s="1"/>
  <c r="Q55" i="1"/>
  <c r="CQ53" i="1"/>
  <c r="CN53" i="1"/>
  <c r="KH53" i="1"/>
  <c r="CP53" i="1"/>
  <c r="CO53" i="1"/>
  <c r="CR53" i="1"/>
  <c r="CM53" i="1"/>
  <c r="AI54" i="1"/>
  <c r="K55" i="1"/>
  <c r="D54" i="1"/>
  <c r="LL54" i="1"/>
  <c r="S55" i="1"/>
  <c r="BA55" i="1"/>
  <c r="AZ55" i="1"/>
  <c r="H56" i="1"/>
  <c r="AY55" i="1"/>
  <c r="AX55" i="1"/>
  <c r="AW55" i="1"/>
  <c r="AV55" i="1"/>
  <c r="CD54" i="1"/>
  <c r="AJ54" i="1" s="1"/>
  <c r="G53" i="1"/>
  <c r="JC54" i="1"/>
  <c r="L55" i="1"/>
  <c r="CO52" i="1"/>
  <c r="KH52" i="1"/>
  <c r="CN52" i="1"/>
  <c r="CM52" i="1"/>
  <c r="CR52" i="1"/>
  <c r="CQ52" i="1"/>
  <c r="CP52" i="1"/>
  <c r="KX54" i="1"/>
  <c r="KP54" i="1"/>
  <c r="JZ54" i="1"/>
  <c r="JL54" i="1"/>
  <c r="CG54" i="1"/>
  <c r="KW54" i="1"/>
  <c r="KG54" i="1"/>
  <c r="JK54" i="1"/>
  <c r="KV54" i="1"/>
  <c r="KF54" i="1"/>
  <c r="JJ54" i="1"/>
  <c r="B55" i="1"/>
  <c r="KT54" i="1"/>
  <c r="KD54" i="1"/>
  <c r="KS54" i="1"/>
  <c r="KK54" i="1"/>
  <c r="KC54" i="1"/>
  <c r="JO54" i="1"/>
  <c r="KU54" i="1"/>
  <c r="KA54" i="1"/>
  <c r="KR54" i="1"/>
  <c r="KJ54" i="1"/>
  <c r="KQ54" i="1"/>
  <c r="KI54" i="1"/>
  <c r="JN54" i="1"/>
  <c r="KZ54" i="1"/>
  <c r="KE54" i="1"/>
  <c r="JM54" i="1"/>
  <c r="KY54" i="1"/>
  <c r="KB54" i="1"/>
  <c r="JI54" i="1"/>
  <c r="JQ56" i="1"/>
  <c r="JP55" i="1" a="1"/>
  <c r="JP55" i="1" s="1"/>
  <c r="LC55" i="1"/>
  <c r="JY65" i="1" l="1" a="1"/>
  <c r="JY65" i="1" s="1"/>
  <c r="AZ66" i="1"/>
  <c r="AW66" i="1"/>
  <c r="AX66" i="1"/>
  <c r="BA66" i="1"/>
  <c r="AY66" i="1"/>
  <c r="H67" i="1"/>
  <c r="AV66" i="1"/>
  <c r="S68" i="1"/>
  <c r="LL67" i="1"/>
  <c r="KL66" i="1"/>
  <c r="HY66" i="1"/>
  <c r="KO66" i="1"/>
  <c r="M67" i="1"/>
  <c r="KN66" i="1"/>
  <c r="KM66" i="1"/>
  <c r="IB66" i="1"/>
  <c r="AH66" i="1"/>
  <c r="HZ66" i="1"/>
  <c r="AG66" i="1"/>
  <c r="E66" i="1"/>
  <c r="LS66" i="1" a="1"/>
  <c r="LS66" i="1" s="1"/>
  <c r="LO66" i="1" a="1"/>
  <c r="LO66" i="1" s="1"/>
  <c r="LJ66" i="1" a="1"/>
  <c r="LJ66" i="1" s="1"/>
  <c r="Q67" i="1"/>
  <c r="LR66" i="1" a="1"/>
  <c r="LR66" i="1" s="1"/>
  <c r="LN66" i="1" a="1"/>
  <c r="LN66" i="1" s="1"/>
  <c r="LI66" i="1" a="1"/>
  <c r="LI66" i="1" s="1"/>
  <c r="LQ66" i="1" a="1"/>
  <c r="LQ66" i="1" s="1"/>
  <c r="LM66" i="1" a="1"/>
  <c r="LM66" i="1" s="1"/>
  <c r="LT66" i="1" a="1"/>
  <c r="LT66" i="1" s="1"/>
  <c r="LP66" i="1" a="1"/>
  <c r="LP66" i="1" s="1"/>
  <c r="G65" i="1"/>
  <c r="CD66" i="1"/>
  <c r="AJ66" i="1" s="1"/>
  <c r="B67" i="1"/>
  <c r="KT66" i="1"/>
  <c r="KD66" i="1"/>
  <c r="KZ66" i="1"/>
  <c r="KR66" i="1"/>
  <c r="KJ66" i="1"/>
  <c r="KB66" i="1"/>
  <c r="JN66" i="1"/>
  <c r="KW66" i="1"/>
  <c r="KG66" i="1"/>
  <c r="JK66" i="1"/>
  <c r="KV66" i="1"/>
  <c r="KF66" i="1"/>
  <c r="JJ66" i="1"/>
  <c r="KU66" i="1"/>
  <c r="KE66" i="1"/>
  <c r="KQ66" i="1"/>
  <c r="KA66" i="1"/>
  <c r="JM66" i="1"/>
  <c r="JI66" i="1"/>
  <c r="KK66" i="1"/>
  <c r="KY66" i="1"/>
  <c r="KI66" i="1"/>
  <c r="JZ66" i="1"/>
  <c r="JO66" i="1"/>
  <c r="KS66" i="1"/>
  <c r="KP66" i="1"/>
  <c r="CG66" i="1"/>
  <c r="KC66" i="1"/>
  <c r="JL66" i="1"/>
  <c r="KX66" i="1"/>
  <c r="CR65" i="1"/>
  <c r="KH65" i="1"/>
  <c r="CM65" i="1"/>
  <c r="CQ65" i="1"/>
  <c r="CP65" i="1"/>
  <c r="CO65" i="1"/>
  <c r="CN65" i="1"/>
  <c r="JQ68" i="1"/>
  <c r="JP67" i="1" a="1"/>
  <c r="JP67" i="1" s="1"/>
  <c r="JC67" i="1"/>
  <c r="L68" i="1"/>
  <c r="W69" i="1"/>
  <c r="JF66" i="1"/>
  <c r="N67" i="1"/>
  <c r="JE66" i="1"/>
  <c r="HW66" i="1"/>
  <c r="AF66" i="1"/>
  <c r="JD66" i="1"/>
  <c r="LC66" i="1"/>
  <c r="JH66" i="1"/>
  <c r="O67" i="1"/>
  <c r="JG66" i="1"/>
  <c r="K67" i="1"/>
  <c r="D66" i="1"/>
  <c r="AI66" i="1"/>
  <c r="K56" i="1"/>
  <c r="D55" i="1"/>
  <c r="AI55" i="1"/>
  <c r="L56" i="1"/>
  <c r="JC55" i="1"/>
  <c r="AX56" i="1"/>
  <c r="AW56" i="1"/>
  <c r="H57" i="1"/>
  <c r="AV56" i="1"/>
  <c r="BA56" i="1"/>
  <c r="AZ56" i="1"/>
  <c r="AY56" i="1"/>
  <c r="KH54" i="1"/>
  <c r="CP54" i="1"/>
  <c r="CO54" i="1"/>
  <c r="CN54" i="1"/>
  <c r="CR54" i="1"/>
  <c r="CQ54" i="1"/>
  <c r="CM54" i="1"/>
  <c r="LS55" i="1" a="1"/>
  <c r="LS55" i="1" s="1"/>
  <c r="LO55" i="1" a="1"/>
  <c r="LO55" i="1" s="1"/>
  <c r="LJ55" i="1" a="1"/>
  <c r="LJ55" i="1" s="1"/>
  <c r="LQ55" i="1" a="1"/>
  <c r="LQ55" i="1" s="1"/>
  <c r="LM55" i="1" a="1"/>
  <c r="LM55" i="1" s="1"/>
  <c r="LI55" i="1" a="1"/>
  <c r="LI55" i="1" s="1"/>
  <c r="Q56" i="1"/>
  <c r="LR55" i="1" a="1"/>
  <c r="LR55" i="1" s="1"/>
  <c r="LT55" i="1" a="1"/>
  <c r="LT55" i="1" s="1"/>
  <c r="LP55" i="1" a="1"/>
  <c r="LP55" i="1" s="1"/>
  <c r="LN55" i="1" a="1"/>
  <c r="LN55" i="1" s="1"/>
  <c r="KM55" i="1"/>
  <c r="IB55" i="1"/>
  <c r="KL55" i="1"/>
  <c r="HZ55" i="1"/>
  <c r="AH55" i="1"/>
  <c r="KO55" i="1"/>
  <c r="AG55" i="1"/>
  <c r="E55" i="1"/>
  <c r="KN55" i="1"/>
  <c r="HY55" i="1"/>
  <c r="M56" i="1"/>
  <c r="AF56" i="1" s="1"/>
  <c r="KU55" i="1"/>
  <c r="KE55" i="1"/>
  <c r="JI55" i="1"/>
  <c r="B56" i="1"/>
  <c r="KT55" i="1"/>
  <c r="KD55" i="1"/>
  <c r="KS55" i="1"/>
  <c r="KK55" i="1"/>
  <c r="KC55" i="1"/>
  <c r="JO55" i="1"/>
  <c r="KY55" i="1"/>
  <c r="KQ55" i="1"/>
  <c r="KI55" i="1"/>
  <c r="KA55" i="1"/>
  <c r="JM55" i="1"/>
  <c r="KX55" i="1"/>
  <c r="KP55" i="1"/>
  <c r="JZ55" i="1"/>
  <c r="JL55" i="1"/>
  <c r="CG55" i="1"/>
  <c r="KR55" i="1"/>
  <c r="KG55" i="1"/>
  <c r="JN55" i="1"/>
  <c r="KZ55" i="1"/>
  <c r="KF55" i="1"/>
  <c r="JK55" i="1"/>
  <c r="KB55" i="1"/>
  <c r="JJ55" i="1"/>
  <c r="KW55" i="1"/>
  <c r="KV55" i="1"/>
  <c r="KJ55" i="1"/>
  <c r="JH55" i="1"/>
  <c r="JG55" i="1"/>
  <c r="O56" i="1"/>
  <c r="JP56" i="1" a="1"/>
  <c r="JP56" i="1" s="1"/>
  <c r="JQ57" i="1"/>
  <c r="S56" i="1"/>
  <c r="LL55" i="1"/>
  <c r="JD56" i="1"/>
  <c r="N57" i="1"/>
  <c r="JF56" i="1"/>
  <c r="HW56" i="1"/>
  <c r="JE56" i="1"/>
  <c r="LC56" i="1"/>
  <c r="JY54" i="1" a="1"/>
  <c r="JY54" i="1" s="1"/>
  <c r="CD55" i="1"/>
  <c r="AJ55" i="1" s="1"/>
  <c r="G54" i="1"/>
  <c r="W59" i="1"/>
  <c r="AX67" i="1" l="1"/>
  <c r="AV67" i="1"/>
  <c r="AW67" i="1"/>
  <c r="H68" i="1"/>
  <c r="BA67" i="1"/>
  <c r="AZ67" i="1"/>
  <c r="AY67" i="1"/>
  <c r="JY66" i="1" a="1"/>
  <c r="JY66" i="1" s="1"/>
  <c r="B68" i="1"/>
  <c r="KT67" i="1"/>
  <c r="KD67" i="1"/>
  <c r="KZ67" i="1"/>
  <c r="KR67" i="1"/>
  <c r="KJ67" i="1"/>
  <c r="KB67" i="1"/>
  <c r="JN67" i="1"/>
  <c r="KW67" i="1"/>
  <c r="KG67" i="1"/>
  <c r="JK67" i="1"/>
  <c r="KV67" i="1"/>
  <c r="KF67" i="1"/>
  <c r="JL67" i="1"/>
  <c r="KY67" i="1"/>
  <c r="KI67" i="1"/>
  <c r="JI67" i="1"/>
  <c r="KU67" i="1"/>
  <c r="KE67" i="1"/>
  <c r="KS67" i="1"/>
  <c r="KC67" i="1"/>
  <c r="KQ67" i="1"/>
  <c r="KA67" i="1"/>
  <c r="JO67" i="1"/>
  <c r="JM67" i="1"/>
  <c r="CG67" i="1"/>
  <c r="KP67" i="1"/>
  <c r="JZ67" i="1"/>
  <c r="KK67" i="1"/>
  <c r="JJ67" i="1"/>
  <c r="KX67" i="1"/>
  <c r="G66" i="1"/>
  <c r="CD67" i="1"/>
  <c r="AJ67" i="1" s="1"/>
  <c r="KL67" i="1"/>
  <c r="HY67" i="1"/>
  <c r="KO67" i="1"/>
  <c r="M68" i="1"/>
  <c r="KN67" i="1"/>
  <c r="KM67" i="1"/>
  <c r="HZ67" i="1"/>
  <c r="AH67" i="1"/>
  <c r="AG67" i="1"/>
  <c r="E67" i="1"/>
  <c r="IB67" i="1"/>
  <c r="W70" i="1"/>
  <c r="LS67" i="1" a="1"/>
  <c r="LS67" i="1" s="1"/>
  <c r="LO67" i="1" a="1"/>
  <c r="LO67" i="1" s="1"/>
  <c r="LJ67" i="1" a="1"/>
  <c r="LJ67" i="1" s="1"/>
  <c r="Q68" i="1"/>
  <c r="LR67" i="1" a="1"/>
  <c r="LR67" i="1" s="1"/>
  <c r="LN67" i="1" a="1"/>
  <c r="LN67" i="1" s="1"/>
  <c r="LI67" i="1" a="1"/>
  <c r="LI67" i="1" s="1"/>
  <c r="LQ67" i="1" a="1"/>
  <c r="LQ67" i="1" s="1"/>
  <c r="LT67" i="1" a="1"/>
  <c r="LT67" i="1" s="1"/>
  <c r="LP67" i="1" a="1"/>
  <c r="LP67" i="1" s="1"/>
  <c r="LM67" i="1" a="1"/>
  <c r="LM67" i="1" s="1"/>
  <c r="CQ66" i="1"/>
  <c r="CO66" i="1"/>
  <c r="CM66" i="1"/>
  <c r="CR66" i="1"/>
  <c r="CN66" i="1"/>
  <c r="KH66" i="1"/>
  <c r="CP66" i="1"/>
  <c r="L69" i="1"/>
  <c r="JC68" i="1"/>
  <c r="K68" i="1"/>
  <c r="D67" i="1"/>
  <c r="AI67" i="1"/>
  <c r="JH67" i="1"/>
  <c r="O68" i="1"/>
  <c r="JG67" i="1"/>
  <c r="JF67" i="1"/>
  <c r="N68" i="1"/>
  <c r="JE67" i="1"/>
  <c r="JD67" i="1"/>
  <c r="AF67" i="1"/>
  <c r="HW67" i="1"/>
  <c r="LC67" i="1"/>
  <c r="JQ69" i="1"/>
  <c r="JP68" i="1" a="1"/>
  <c r="JP68" i="1" s="1"/>
  <c r="LL68" i="1"/>
  <c r="S69" i="1"/>
  <c r="BA57" i="1"/>
  <c r="H58" i="1"/>
  <c r="AZ57" i="1"/>
  <c r="AY57" i="1"/>
  <c r="AW57" i="1"/>
  <c r="AV57" i="1"/>
  <c r="AX57" i="1"/>
  <c r="CD56" i="1"/>
  <c r="AJ56" i="1" s="1"/>
  <c r="G55" i="1"/>
  <c r="LL56" i="1"/>
  <c r="S57" i="1"/>
  <c r="JY55" i="1" a="1"/>
  <c r="JY55" i="1" s="1"/>
  <c r="KO56" i="1"/>
  <c r="M57" i="1"/>
  <c r="AF57" i="1" s="1"/>
  <c r="KN56" i="1"/>
  <c r="KL56" i="1"/>
  <c r="HZ56" i="1"/>
  <c r="AH56" i="1"/>
  <c r="E56" i="1"/>
  <c r="KM56" i="1"/>
  <c r="HY56" i="1"/>
  <c r="AG56" i="1"/>
  <c r="IB56" i="1"/>
  <c r="JC56" i="1"/>
  <c r="L57" i="1"/>
  <c r="JQ58" i="1"/>
  <c r="JP57" i="1" a="1"/>
  <c r="JP57" i="1" s="1"/>
  <c r="O57" i="1"/>
  <c r="JH56" i="1"/>
  <c r="JG56" i="1"/>
  <c r="KX56" i="1"/>
  <c r="KP56" i="1"/>
  <c r="JZ56" i="1"/>
  <c r="JL56" i="1"/>
  <c r="CG56" i="1"/>
  <c r="KW56" i="1"/>
  <c r="KG56" i="1"/>
  <c r="JK56" i="1"/>
  <c r="KV56" i="1"/>
  <c r="KF56" i="1"/>
  <c r="JJ56" i="1"/>
  <c r="B57" i="1"/>
  <c r="KT56" i="1"/>
  <c r="KD56" i="1"/>
  <c r="KS56" i="1"/>
  <c r="KK56" i="1"/>
  <c r="KC56" i="1"/>
  <c r="JO56" i="1"/>
  <c r="KU56" i="1"/>
  <c r="KA56" i="1"/>
  <c r="KR56" i="1"/>
  <c r="KQ56" i="1"/>
  <c r="KJ56" i="1"/>
  <c r="KI56" i="1"/>
  <c r="JN56" i="1"/>
  <c r="JM56" i="1"/>
  <c r="JI56" i="1"/>
  <c r="KZ56" i="1"/>
  <c r="KE56" i="1"/>
  <c r="KB56" i="1"/>
  <c r="KY56" i="1"/>
  <c r="CM55" i="1"/>
  <c r="CQ55" i="1"/>
  <c r="KH55" i="1"/>
  <c r="CP55" i="1"/>
  <c r="CR55" i="1"/>
  <c r="CO55" i="1"/>
  <c r="CN55" i="1"/>
  <c r="LQ56" i="1" a="1"/>
  <c r="LQ56" i="1" s="1"/>
  <c r="LM56" i="1" a="1"/>
  <c r="LM56" i="1" s="1"/>
  <c r="LT56" i="1" a="1"/>
  <c r="LT56" i="1" s="1"/>
  <c r="LP56" i="1" a="1"/>
  <c r="LP56" i="1" s="1"/>
  <c r="LS56" i="1" a="1"/>
  <c r="LS56" i="1" s="1"/>
  <c r="LO56" i="1" a="1"/>
  <c r="LO56" i="1" s="1"/>
  <c r="LJ56" i="1" a="1"/>
  <c r="LJ56" i="1" s="1"/>
  <c r="LN56" i="1" a="1"/>
  <c r="LN56" i="1" s="1"/>
  <c r="LR56" i="1" a="1"/>
  <c r="LR56" i="1" s="1"/>
  <c r="LI56" i="1" a="1"/>
  <c r="LI56" i="1" s="1"/>
  <c r="Q57" i="1"/>
  <c r="JF57" i="1"/>
  <c r="JD57" i="1"/>
  <c r="N58" i="1"/>
  <c r="JE57" i="1"/>
  <c r="HW57" i="1"/>
  <c r="LC57" i="1"/>
  <c r="K57" i="1"/>
  <c r="AI56" i="1"/>
  <c r="D56" i="1"/>
  <c r="AX68" i="1" l="1"/>
  <c r="AW68" i="1"/>
  <c r="H69" i="1"/>
  <c r="AV68" i="1"/>
  <c r="BA68" i="1"/>
  <c r="AZ68" i="1"/>
  <c r="AY68" i="1"/>
  <c r="O69" i="1"/>
  <c r="JH68" i="1"/>
  <c r="JG68" i="1"/>
  <c r="JY67" i="1" a="1"/>
  <c r="JY67" i="1" s="1"/>
  <c r="CQ67" i="1"/>
  <c r="CO67" i="1"/>
  <c r="CM67" i="1"/>
  <c r="KH67" i="1"/>
  <c r="CR67" i="1"/>
  <c r="CP67" i="1"/>
  <c r="CN67" i="1"/>
  <c r="JC69" i="1"/>
  <c r="L70" i="1"/>
  <c r="JC70" i="1" s="1"/>
  <c r="S70" i="1"/>
  <c r="LL70" i="1" s="1"/>
  <c r="LL69" i="1"/>
  <c r="D68" i="1"/>
  <c r="AI68" i="1"/>
  <c r="K69" i="1"/>
  <c r="JD68" i="1"/>
  <c r="N69" i="1"/>
  <c r="JF68" i="1"/>
  <c r="AF68" i="1"/>
  <c r="HW68" i="1"/>
  <c r="JE68" i="1"/>
  <c r="LC68" i="1"/>
  <c r="JQ70" i="1"/>
  <c r="JP70" i="1" s="1" a="1"/>
  <c r="JP70" i="1" s="1"/>
  <c r="JP69" i="1" a="1"/>
  <c r="JP69" i="1" s="1"/>
  <c r="KO68" i="1"/>
  <c r="M69" i="1"/>
  <c r="KN68" i="1"/>
  <c r="KM68" i="1"/>
  <c r="IB68" i="1"/>
  <c r="KL68" i="1"/>
  <c r="AH68" i="1"/>
  <c r="HZ68" i="1"/>
  <c r="AG68" i="1"/>
  <c r="E68" i="1"/>
  <c r="HY68" i="1"/>
  <c r="LQ68" i="1" a="1"/>
  <c r="LQ68" i="1" s="1"/>
  <c r="LM68" i="1" a="1"/>
  <c r="LM68" i="1" s="1"/>
  <c r="LT68" i="1" a="1"/>
  <c r="LT68" i="1" s="1"/>
  <c r="LP68" i="1" a="1"/>
  <c r="LP68" i="1" s="1"/>
  <c r="LR68" i="1" a="1"/>
  <c r="LR68" i="1" s="1"/>
  <c r="LI68" i="1" a="1"/>
  <c r="LI68" i="1" s="1"/>
  <c r="LO68" i="1" a="1"/>
  <c r="LO68" i="1" s="1"/>
  <c r="LN68" i="1" a="1"/>
  <c r="LN68" i="1" s="1"/>
  <c r="LS68" i="1" a="1"/>
  <c r="LS68" i="1" s="1"/>
  <c r="LJ68" i="1" a="1"/>
  <c r="LJ68" i="1" s="1"/>
  <c r="Q69" i="1"/>
  <c r="CD68" i="1"/>
  <c r="AJ68" i="1" s="1"/>
  <c r="G67" i="1"/>
  <c r="KX68" i="1"/>
  <c r="KP68" i="1"/>
  <c r="JZ68" i="1"/>
  <c r="JL68" i="1"/>
  <c r="CG68" i="1"/>
  <c r="KW68" i="1"/>
  <c r="KG68" i="1"/>
  <c r="KV68" i="1"/>
  <c r="KF68" i="1"/>
  <c r="KU68" i="1"/>
  <c r="KE68" i="1"/>
  <c r="JI68" i="1"/>
  <c r="KR68" i="1"/>
  <c r="KB68" i="1"/>
  <c r="JN68" i="1"/>
  <c r="JK68" i="1"/>
  <c r="KZ68" i="1"/>
  <c r="KJ68" i="1"/>
  <c r="KY68" i="1"/>
  <c r="KI68" i="1"/>
  <c r="B69" i="1"/>
  <c r="KT68" i="1"/>
  <c r="KD68" i="1"/>
  <c r="KS68" i="1"/>
  <c r="JJ68" i="1"/>
  <c r="KK68" i="1"/>
  <c r="KA68" i="1"/>
  <c r="JO68" i="1"/>
  <c r="KQ68" i="1"/>
  <c r="JM68" i="1"/>
  <c r="KC68" i="1"/>
  <c r="B58" i="1"/>
  <c r="KT57" i="1"/>
  <c r="KD57" i="1"/>
  <c r="KS57" i="1"/>
  <c r="KK57" i="1"/>
  <c r="KC57" i="1"/>
  <c r="JO57" i="1"/>
  <c r="KZ57" i="1"/>
  <c r="KR57" i="1"/>
  <c r="KJ57" i="1"/>
  <c r="KB57" i="1"/>
  <c r="JN57" i="1"/>
  <c r="KX57" i="1"/>
  <c r="KP57" i="1"/>
  <c r="JZ57" i="1"/>
  <c r="JL57" i="1"/>
  <c r="KW57" i="1"/>
  <c r="KG57" i="1"/>
  <c r="JK57" i="1"/>
  <c r="KU57" i="1"/>
  <c r="KQ57" i="1"/>
  <c r="KI57" i="1"/>
  <c r="KF57" i="1"/>
  <c r="JM57" i="1"/>
  <c r="CG57" i="1"/>
  <c r="KY57" i="1"/>
  <c r="KV57" i="1"/>
  <c r="KA57" i="1"/>
  <c r="KE57" i="1"/>
  <c r="JJ57" i="1"/>
  <c r="JI57" i="1"/>
  <c r="JY56" i="1" a="1"/>
  <c r="JY56" i="1" s="1"/>
  <c r="JQ59" i="1"/>
  <c r="JP59" i="1" s="1" a="1"/>
  <c r="JP59" i="1" s="1"/>
  <c r="JP58" i="1" a="1"/>
  <c r="JP58" i="1" s="1"/>
  <c r="CD57" i="1"/>
  <c r="AJ57" i="1" s="1"/>
  <c r="G56" i="1"/>
  <c r="KL57" i="1"/>
  <c r="HZ57" i="1"/>
  <c r="KO57" i="1"/>
  <c r="AH57" i="1"/>
  <c r="AG57" i="1"/>
  <c r="E57" i="1"/>
  <c r="KN57" i="1"/>
  <c r="IB57" i="1"/>
  <c r="HY57" i="1"/>
  <c r="M58" i="1"/>
  <c r="AF58" i="1" s="1"/>
  <c r="KM57" i="1"/>
  <c r="JC57" i="1"/>
  <c r="L58" i="1"/>
  <c r="LS57" i="1" a="1"/>
  <c r="LS57" i="1" s="1"/>
  <c r="LO57" i="1" a="1"/>
  <c r="LO57" i="1" s="1"/>
  <c r="LJ57" i="1" a="1"/>
  <c r="LJ57" i="1" s="1"/>
  <c r="Q58" i="1"/>
  <c r="LR57" i="1" a="1"/>
  <c r="LR57" i="1" s="1"/>
  <c r="LN57" i="1" a="1"/>
  <c r="LN57" i="1" s="1"/>
  <c r="LI57" i="1" a="1"/>
  <c r="LI57" i="1" s="1"/>
  <c r="LQ57" i="1" a="1"/>
  <c r="LQ57" i="1" s="1"/>
  <c r="LM57" i="1" a="1"/>
  <c r="LM57" i="1" s="1"/>
  <c r="LT57" i="1" a="1"/>
  <c r="LT57" i="1" s="1"/>
  <c r="LP57" i="1" a="1"/>
  <c r="LP57" i="1" s="1"/>
  <c r="JH57" i="1"/>
  <c r="JG57" i="1"/>
  <c r="O58" i="1"/>
  <c r="S58" i="1"/>
  <c r="LL57" i="1"/>
  <c r="KH56" i="1"/>
  <c r="CP56" i="1"/>
  <c r="CO56" i="1"/>
  <c r="CQ56" i="1"/>
  <c r="CN56" i="1"/>
  <c r="CR56" i="1"/>
  <c r="CM56" i="1"/>
  <c r="AW58" i="1"/>
  <c r="AV58" i="1"/>
  <c r="BA58" i="1"/>
  <c r="H59" i="1"/>
  <c r="AZ58" i="1"/>
  <c r="AX58" i="1"/>
  <c r="AY58" i="1"/>
  <c r="JF58" i="1"/>
  <c r="N59" i="1"/>
  <c r="JE58" i="1"/>
  <c r="HW58" i="1"/>
  <c r="JD58" i="1"/>
  <c r="LC58" i="1"/>
  <c r="K58" i="1"/>
  <c r="D57" i="1"/>
  <c r="AI57" i="1"/>
  <c r="BA69" i="1" l="1"/>
  <c r="H70" i="1"/>
  <c r="AZ69" i="1"/>
  <c r="AY69" i="1"/>
  <c r="AX69" i="1"/>
  <c r="AV69" i="1"/>
  <c r="AW69" i="1"/>
  <c r="LS69" i="1" a="1"/>
  <c r="LS69" i="1" s="1"/>
  <c r="LO69" i="1" a="1"/>
  <c r="LO69" i="1" s="1"/>
  <c r="LJ69" i="1" a="1"/>
  <c r="LJ69" i="1" s="1"/>
  <c r="Q70" i="1"/>
  <c r="LR69" i="1" a="1"/>
  <c r="LR69" i="1" s="1"/>
  <c r="LN69" i="1" a="1"/>
  <c r="LN69" i="1" s="1"/>
  <c r="LI69" i="1" a="1"/>
  <c r="LI69" i="1" s="1"/>
  <c r="LQ69" i="1" a="1"/>
  <c r="LQ69" i="1" s="1"/>
  <c r="LM69" i="1" a="1"/>
  <c r="LM69" i="1" s="1"/>
  <c r="LT69" i="1" a="1"/>
  <c r="LT69" i="1" s="1"/>
  <c r="LP69" i="1" a="1"/>
  <c r="LP69" i="1" s="1"/>
  <c r="KL69" i="1"/>
  <c r="HY69" i="1"/>
  <c r="KO69" i="1"/>
  <c r="M70" i="1"/>
  <c r="KN69" i="1"/>
  <c r="AH69" i="1"/>
  <c r="KM69" i="1"/>
  <c r="IB69" i="1"/>
  <c r="AG69" i="1"/>
  <c r="E69" i="1"/>
  <c r="HZ69" i="1"/>
  <c r="JF69" i="1"/>
  <c r="JD69" i="1"/>
  <c r="N70" i="1"/>
  <c r="AF69" i="1"/>
  <c r="HW69" i="1"/>
  <c r="JE69" i="1"/>
  <c r="LC69" i="1"/>
  <c r="B70" i="1"/>
  <c r="KT69" i="1"/>
  <c r="KD69" i="1"/>
  <c r="KZ69" i="1"/>
  <c r="KR69" i="1"/>
  <c r="KJ69" i="1"/>
  <c r="KB69" i="1"/>
  <c r="JN69" i="1"/>
  <c r="KX69" i="1"/>
  <c r="KP69" i="1"/>
  <c r="JZ69" i="1"/>
  <c r="JL69" i="1"/>
  <c r="KW69" i="1"/>
  <c r="KG69" i="1"/>
  <c r="JK69" i="1"/>
  <c r="KV69" i="1"/>
  <c r="KF69" i="1"/>
  <c r="JJ69" i="1"/>
  <c r="KQ69" i="1"/>
  <c r="KK69" i="1"/>
  <c r="KI69" i="1"/>
  <c r="JO69" i="1"/>
  <c r="KY69" i="1"/>
  <c r="JI69" i="1"/>
  <c r="KS69" i="1"/>
  <c r="CG69" i="1"/>
  <c r="KE69" i="1"/>
  <c r="KC69" i="1"/>
  <c r="KU69" i="1"/>
  <c r="KA69" i="1"/>
  <c r="JM69" i="1"/>
  <c r="JY68" i="1" a="1"/>
  <c r="JY68" i="1" s="1"/>
  <c r="K70" i="1"/>
  <c r="D69" i="1"/>
  <c r="AI69" i="1"/>
  <c r="CD69" i="1"/>
  <c r="AJ69" i="1" s="1"/>
  <c r="G68" i="1"/>
  <c r="KH68" i="1"/>
  <c r="CP68" i="1"/>
  <c r="CM68" i="1"/>
  <c r="CR68" i="1"/>
  <c r="CQ68" i="1"/>
  <c r="CO68" i="1"/>
  <c r="CN68" i="1"/>
  <c r="JH69" i="1"/>
  <c r="O70" i="1"/>
  <c r="JG69" i="1"/>
  <c r="K59" i="1"/>
  <c r="AI58" i="1"/>
  <c r="D58" i="1"/>
  <c r="JH58" i="1"/>
  <c r="O59" i="1"/>
  <c r="JG58" i="1"/>
  <c r="G57" i="1"/>
  <c r="CD58" i="1"/>
  <c r="AJ58" i="1" s="1"/>
  <c r="JY57" i="1" a="1"/>
  <c r="JY57" i="1" s="1"/>
  <c r="AV59" i="1"/>
  <c r="AY59" i="1"/>
  <c r="AX59" i="1"/>
  <c r="BA59" i="1"/>
  <c r="AW59" i="1"/>
  <c r="AZ59" i="1"/>
  <c r="LS58" i="1" a="1"/>
  <c r="LS58" i="1" s="1"/>
  <c r="LO58" i="1" a="1"/>
  <c r="LO58" i="1" s="1"/>
  <c r="LJ58" i="1" a="1"/>
  <c r="LJ58" i="1" s="1"/>
  <c r="Q59" i="1"/>
  <c r="LR58" i="1" a="1"/>
  <c r="LR58" i="1" s="1"/>
  <c r="LN58" i="1" a="1"/>
  <c r="LN58" i="1" s="1"/>
  <c r="LI58" i="1" a="1"/>
  <c r="LI58" i="1" s="1"/>
  <c r="LT58" i="1" a="1"/>
  <c r="LT58" i="1" s="1"/>
  <c r="LP58" i="1" a="1"/>
  <c r="LP58" i="1" s="1"/>
  <c r="LQ58" i="1" a="1"/>
  <c r="LQ58" i="1" s="1"/>
  <c r="LM58" i="1" a="1"/>
  <c r="LM58" i="1" s="1"/>
  <c r="KL58" i="1"/>
  <c r="HY58" i="1"/>
  <c r="KO58" i="1"/>
  <c r="M59" i="1"/>
  <c r="AF59" i="1" s="1"/>
  <c r="KN58" i="1"/>
  <c r="HZ58" i="1"/>
  <c r="AH58" i="1"/>
  <c r="AG58" i="1"/>
  <c r="E58" i="1"/>
  <c r="IB58" i="1"/>
  <c r="KM58" i="1"/>
  <c r="KH57" i="1"/>
  <c r="CN57" i="1"/>
  <c r="CM57" i="1"/>
  <c r="CR57" i="1"/>
  <c r="CQ57" i="1"/>
  <c r="CP57" i="1"/>
  <c r="CO57" i="1"/>
  <c r="JE59" i="1"/>
  <c r="HW59" i="1"/>
  <c r="JD59" i="1"/>
  <c r="JF59" i="1"/>
  <c r="LC59" i="1"/>
  <c r="S59" i="1"/>
  <c r="LL59" i="1" s="1"/>
  <c r="LL58" i="1"/>
  <c r="JC58" i="1"/>
  <c r="L59" i="1"/>
  <c r="JC59" i="1" s="1"/>
  <c r="B59" i="1"/>
  <c r="KT58" i="1"/>
  <c r="KD58" i="1"/>
  <c r="KZ58" i="1"/>
  <c r="KR58" i="1"/>
  <c r="KJ58" i="1"/>
  <c r="KB58" i="1"/>
  <c r="JN58" i="1"/>
  <c r="KW58" i="1"/>
  <c r="KG58" i="1"/>
  <c r="JK58" i="1"/>
  <c r="KV58" i="1"/>
  <c r="KF58" i="1"/>
  <c r="JJ58" i="1"/>
  <c r="KS58" i="1"/>
  <c r="KC58" i="1"/>
  <c r="JO58" i="1"/>
  <c r="KQ58" i="1"/>
  <c r="KA58" i="1"/>
  <c r="JM58" i="1"/>
  <c r="KP58" i="1"/>
  <c r="JZ58" i="1"/>
  <c r="JL58" i="1"/>
  <c r="CG58" i="1"/>
  <c r="KK58" i="1"/>
  <c r="KY58" i="1"/>
  <c r="KI58" i="1"/>
  <c r="KE58" i="1"/>
  <c r="KX58" i="1"/>
  <c r="JI58" i="1"/>
  <c r="KU58" i="1"/>
  <c r="BA70" i="1" l="1"/>
  <c r="AV70" i="1"/>
  <c r="AZ70" i="1"/>
  <c r="AY70" i="1"/>
  <c r="AW70" i="1"/>
  <c r="AX70" i="1"/>
  <c r="AI70" i="1"/>
  <c r="D70" i="1"/>
  <c r="KN70" i="1"/>
  <c r="KL70" i="1"/>
  <c r="HY70" i="1"/>
  <c r="AG70" i="1"/>
  <c r="E70" i="1"/>
  <c r="G70" i="1" s="1"/>
  <c r="AH70" i="1"/>
  <c r="IB70" i="1"/>
  <c r="KM70" i="1"/>
  <c r="HZ70" i="1"/>
  <c r="KO70" i="1"/>
  <c r="CD70" i="1"/>
  <c r="AJ70" i="1" s="1"/>
  <c r="G69" i="1"/>
  <c r="JF70" i="1"/>
  <c r="JE70" i="1"/>
  <c r="HW70" i="1"/>
  <c r="AF70" i="1"/>
  <c r="JD70" i="1"/>
  <c r="LC70" i="1"/>
  <c r="JH70" i="1"/>
  <c r="JG70" i="1"/>
  <c r="LT70" i="1" a="1"/>
  <c r="LT70" i="1" s="1"/>
  <c r="LP70" i="1" a="1"/>
  <c r="LP70" i="1" s="1"/>
  <c r="LS70" i="1" a="1"/>
  <c r="LS70" i="1" s="1"/>
  <c r="LO70" i="1" a="1"/>
  <c r="LO70" i="1" s="1"/>
  <c r="LJ70" i="1" a="1"/>
  <c r="LJ70" i="1" s="1"/>
  <c r="LR70" i="1" a="1"/>
  <c r="LR70" i="1" s="1"/>
  <c r="LN70" i="1" a="1"/>
  <c r="LN70" i="1" s="1"/>
  <c r="LI70" i="1" a="1"/>
  <c r="LI70" i="1" s="1"/>
  <c r="LQ70" i="1" a="1"/>
  <c r="LQ70" i="1" s="1"/>
  <c r="LM70" i="1" a="1"/>
  <c r="LM70" i="1" s="1"/>
  <c r="KV70" i="1"/>
  <c r="KF70" i="1"/>
  <c r="JJ70" i="1"/>
  <c r="KT70" i="1"/>
  <c r="KD70" i="1"/>
  <c r="KZ70" i="1"/>
  <c r="KR70" i="1"/>
  <c r="KJ70" i="1"/>
  <c r="KB70" i="1"/>
  <c r="JN70" i="1"/>
  <c r="KY70" i="1"/>
  <c r="KQ70" i="1"/>
  <c r="KI70" i="1"/>
  <c r="KA70" i="1"/>
  <c r="JM70" i="1"/>
  <c r="KX70" i="1"/>
  <c r="KP70" i="1"/>
  <c r="JZ70" i="1"/>
  <c r="JL70" i="1"/>
  <c r="KE70" i="1"/>
  <c r="JK70" i="1"/>
  <c r="KW70" i="1"/>
  <c r="KC70" i="1"/>
  <c r="JI70" i="1"/>
  <c r="KU70" i="1"/>
  <c r="KS70" i="1"/>
  <c r="JO70" i="1"/>
  <c r="KK70" i="1"/>
  <c r="KG70" i="1"/>
  <c r="KH69" i="1"/>
  <c r="CP69" i="1"/>
  <c r="CO69" i="1"/>
  <c r="CN69" i="1"/>
  <c r="CR69" i="1"/>
  <c r="CQ69" i="1"/>
  <c r="CM69" i="1"/>
  <c r="JY69" i="1" a="1"/>
  <c r="JY69" i="1" s="1"/>
  <c r="CD59" i="1"/>
  <c r="AJ59" i="1" s="1"/>
  <c r="G58" i="1"/>
  <c r="KN59" i="1"/>
  <c r="KL59" i="1"/>
  <c r="HZ59" i="1"/>
  <c r="E59" i="1"/>
  <c r="G59" i="1" s="1"/>
  <c r="IB59" i="1"/>
  <c r="KO59" i="1"/>
  <c r="HY59" i="1"/>
  <c r="AH59" i="1"/>
  <c r="KM59" i="1"/>
  <c r="AG59" i="1"/>
  <c r="JH59" i="1"/>
  <c r="JG59" i="1"/>
  <c r="KV59" i="1"/>
  <c r="KF59" i="1"/>
  <c r="JJ59" i="1"/>
  <c r="KT59" i="1"/>
  <c r="KD59" i="1"/>
  <c r="KS59" i="1"/>
  <c r="KK59" i="1"/>
  <c r="KC59" i="1"/>
  <c r="JO59" i="1"/>
  <c r="KZ59" i="1"/>
  <c r="KR59" i="1"/>
  <c r="KJ59" i="1"/>
  <c r="KB59" i="1"/>
  <c r="KY59" i="1"/>
  <c r="KQ59" i="1"/>
  <c r="KI59" i="1"/>
  <c r="KA59" i="1"/>
  <c r="JM59" i="1"/>
  <c r="KX59" i="1"/>
  <c r="KP59" i="1"/>
  <c r="JZ59" i="1"/>
  <c r="JL59" i="1"/>
  <c r="KW59" i="1"/>
  <c r="KU59" i="1"/>
  <c r="KG59" i="1"/>
  <c r="JK59" i="1"/>
  <c r="KE59" i="1"/>
  <c r="JI59" i="1"/>
  <c r="JN59" i="1"/>
  <c r="LT59" i="1" a="1"/>
  <c r="LT59" i="1" s="1"/>
  <c r="LP59" i="1" a="1"/>
  <c r="LP59" i="1" s="1"/>
  <c r="LS59" i="1" a="1"/>
  <c r="LS59" i="1" s="1"/>
  <c r="LO59" i="1" a="1"/>
  <c r="LO59" i="1" s="1"/>
  <c r="LJ59" i="1" a="1"/>
  <c r="LJ59" i="1" s="1"/>
  <c r="LR59" i="1" a="1"/>
  <c r="LR59" i="1" s="1"/>
  <c r="LN59" i="1" a="1"/>
  <c r="LN59" i="1" s="1"/>
  <c r="LI59" i="1" a="1"/>
  <c r="LI59" i="1" s="1"/>
  <c r="LQ59" i="1" a="1"/>
  <c r="LQ59" i="1" s="1"/>
  <c r="LM59" i="1" a="1"/>
  <c r="LM59" i="1" s="1"/>
  <c r="CO58" i="1"/>
  <c r="CR58" i="1"/>
  <c r="CQ58" i="1"/>
  <c r="CN58" i="1"/>
  <c r="CM58" i="1"/>
  <c r="KH58" i="1"/>
  <c r="CP58" i="1"/>
  <c r="JY58" i="1" a="1"/>
  <c r="JY58" i="1" s="1"/>
  <c r="AI59" i="1"/>
  <c r="D59" i="1"/>
  <c r="JY70" i="1" l="1" a="1"/>
  <c r="JY70" i="1" s="1"/>
  <c r="CR70" i="1"/>
  <c r="CP70" i="1"/>
  <c r="CO70" i="1"/>
  <c r="KH70" i="1"/>
  <c r="CN70" i="1"/>
  <c r="CQ70" i="1"/>
  <c r="CM70" i="1"/>
  <c r="JY59" i="1" a="1"/>
  <c r="JY59" i="1" s="1"/>
  <c r="CR59" i="1"/>
  <c r="CO59" i="1"/>
  <c r="KH59" i="1"/>
  <c r="CN59" i="1"/>
  <c r="CQ59" i="1"/>
  <c r="CP59" i="1"/>
  <c r="CM59" i="1"/>
  <c r="LJ76" i="1" l="1" a="1"/>
  <c r="LJ76" i="1" s="1"/>
  <c r="LJ75" i="1" a="1"/>
  <c r="LJ75" i="1" s="1"/>
  <c r="LJ74" i="1" a="1"/>
  <c r="LJ74" i="1" s="1"/>
  <c r="LJ41" i="1" a="1"/>
  <c r="LJ41" i="1" s="1"/>
  <c r="LJ30" i="1" a="1"/>
  <c r="LJ30" i="1" s="1"/>
  <c r="LJ26" i="1" a="1"/>
  <c r="LJ26" i="1" s="1"/>
  <c r="LJ25" i="1" a="1"/>
  <c r="LJ25" i="1" s="1"/>
  <c r="LJ24" i="1" a="1"/>
  <c r="LJ24" i="1" s="1"/>
  <c r="LJ5" i="1"/>
  <c r="LJ13" i="1" s="1"/>
  <c r="LJ17" i="1" l="1"/>
  <c r="LJ16" i="1"/>
  <c r="LJ84" i="1"/>
  <c r="LI76" i="1" a="1"/>
  <c r="LI76" i="1" s="1"/>
  <c r="LI75" i="1" a="1"/>
  <c r="LI75" i="1" s="1"/>
  <c r="LI74" i="1" a="1"/>
  <c r="LI74" i="1" s="1"/>
  <c r="LI41" i="1" a="1"/>
  <c r="LI41" i="1" s="1"/>
  <c r="LI30" i="1" a="1"/>
  <c r="LI30" i="1" s="1"/>
  <c r="LI26" i="1" a="1"/>
  <c r="LI26" i="1" s="1"/>
  <c r="LI25" i="1" a="1"/>
  <c r="LI25" i="1" s="1"/>
  <c r="LI24" i="1" a="1"/>
  <c r="LI24" i="1" s="1"/>
  <c r="LI5" i="1"/>
  <c r="LI84" i="1" s="1"/>
  <c r="LI13" i="1" l="1"/>
  <c r="CX5" i="1"/>
  <c r="CX84" i="1" s="1"/>
  <c r="LI17" i="1" l="1"/>
  <c r="LI16" i="1"/>
  <c r="CX13" i="1"/>
  <c r="LU76" i="1" l="1"/>
  <c r="LL76" i="1"/>
  <c r="LK76" i="1"/>
  <c r="IC76" i="1" a="1"/>
  <c r="IC76" i="1" s="1"/>
  <c r="LN76" i="1" a="1"/>
  <c r="LN76" i="1" s="1"/>
  <c r="A76" i="1"/>
  <c r="LU75" i="1"/>
  <c r="LT75" i="1" a="1"/>
  <c r="LT75" i="1" s="1"/>
  <c r="LS75" i="1" a="1"/>
  <c r="LS75" i="1" s="1"/>
  <c r="LR75" i="1" a="1"/>
  <c r="LR75" i="1" s="1"/>
  <c r="LQ75" i="1" a="1"/>
  <c r="LQ75" i="1" s="1"/>
  <c r="LP75" i="1" a="1"/>
  <c r="LP75" i="1" s="1"/>
  <c r="LO75" i="1" a="1"/>
  <c r="LO75" i="1" s="1"/>
  <c r="LN75" i="1" a="1"/>
  <c r="LN75" i="1" s="1"/>
  <c r="LM75" i="1" a="1"/>
  <c r="LM75" i="1" s="1"/>
  <c r="LL75" i="1"/>
  <c r="LK75" i="1"/>
  <c r="IC75" i="1" a="1"/>
  <c r="IC75" i="1" s="1"/>
  <c r="W75" i="1" a="1"/>
  <c r="W75" i="1" s="1"/>
  <c r="P75" i="1" a="1"/>
  <c r="P75" i="1" s="1"/>
  <c r="O75" i="1"/>
  <c r="O76" i="1" s="1"/>
  <c r="L75" i="1"/>
  <c r="JC75" i="1" s="1"/>
  <c r="J75" i="1"/>
  <c r="I75" i="1"/>
  <c r="I76" i="1" s="1"/>
  <c r="H75" i="1"/>
  <c r="H76" i="1" s="1"/>
  <c r="AY76" i="1" s="1"/>
  <c r="A75" i="1"/>
  <c r="LU74" i="1"/>
  <c r="LT74" i="1" a="1"/>
  <c r="LT74" i="1" s="1"/>
  <c r="LS74" i="1" a="1"/>
  <c r="LS74" i="1" s="1"/>
  <c r="LR74" i="1" a="1"/>
  <c r="LR74" i="1" s="1"/>
  <c r="LQ74" i="1" a="1"/>
  <c r="LQ74" i="1" s="1"/>
  <c r="LP74" i="1" a="1"/>
  <c r="LP74" i="1" s="1"/>
  <c r="LO74" i="1" a="1"/>
  <c r="LO74" i="1" s="1"/>
  <c r="LN74" i="1" a="1"/>
  <c r="LN74" i="1" s="1"/>
  <c r="LM74" i="1" a="1"/>
  <c r="LM74" i="1" s="1"/>
  <c r="LL74" i="1"/>
  <c r="LK74" i="1"/>
  <c r="LC74" i="1"/>
  <c r="LB74" i="1"/>
  <c r="LA74" i="1"/>
  <c r="KZ74" i="1"/>
  <c r="KY74" i="1"/>
  <c r="KX74" i="1"/>
  <c r="KW74" i="1"/>
  <c r="KO74" i="1"/>
  <c r="KN74" i="1"/>
  <c r="KM74" i="1"/>
  <c r="KL74" i="1"/>
  <c r="JH74" i="1"/>
  <c r="JG74" i="1"/>
  <c r="JF74" i="1"/>
  <c r="JE74" i="1"/>
  <c r="JD74" i="1"/>
  <c r="JC74" i="1"/>
  <c r="IC74" i="1" a="1"/>
  <c r="IC74" i="1" s="1"/>
  <c r="IB74" i="1"/>
  <c r="HZ74" i="1"/>
  <c r="E74" i="1" s="1"/>
  <c r="G74" i="1" s="1"/>
  <c r="HY74" i="1"/>
  <c r="HW74" i="1"/>
  <c r="BA74" i="1"/>
  <c r="AZ74" i="1"/>
  <c r="AY74" i="1"/>
  <c r="AX74" i="1"/>
  <c r="AW74" i="1"/>
  <c r="AV74" i="1"/>
  <c r="AH74" i="1"/>
  <c r="AG74" i="1"/>
  <c r="AF74" i="1"/>
  <c r="K74" i="1"/>
  <c r="AI74" i="1" s="1"/>
  <c r="J74" i="1"/>
  <c r="A74" i="1"/>
  <c r="A73" i="1"/>
  <c r="A72" i="1"/>
  <c r="JO74" i="1" l="1"/>
  <c r="D74" i="1"/>
  <c r="CR74" i="1"/>
  <c r="DW74" i="1"/>
  <c r="CQ74" i="1"/>
  <c r="CP74" i="1"/>
  <c r="CM74" i="1"/>
  <c r="AZ75" i="1"/>
  <c r="BA75" i="1"/>
  <c r="AV75" i="1"/>
  <c r="AW75" i="1"/>
  <c r="AX75" i="1"/>
  <c r="CN74" i="1"/>
  <c r="J76" i="1"/>
  <c r="BP75" i="1"/>
  <c r="CO74" i="1"/>
  <c r="JJ74" i="1"/>
  <c r="JK74" i="1"/>
  <c r="P76" i="1" a="1"/>
  <c r="P76" i="1" s="1"/>
  <c r="N75" i="1" a="1"/>
  <c r="N75" i="1" s="1"/>
  <c r="LC75" i="1" s="1"/>
  <c r="DX74" i="1"/>
  <c r="JL74" i="1"/>
  <c r="W76" i="1" a="1"/>
  <c r="W76" i="1" s="1"/>
  <c r="BP74" i="1"/>
  <c r="K75" i="1"/>
  <c r="JI74" i="1"/>
  <c r="JN74" i="1"/>
  <c r="JM74" i="1"/>
  <c r="L76" i="1"/>
  <c r="JC76" i="1" s="1"/>
  <c r="AY75" i="1"/>
  <c r="AV76" i="1"/>
  <c r="LQ76" i="1" a="1"/>
  <c r="LQ76" i="1" s="1"/>
  <c r="LM76" i="1" a="1"/>
  <c r="LM76" i="1" s="1"/>
  <c r="LT76" i="1" a="1"/>
  <c r="LT76" i="1" s="1"/>
  <c r="LP76" i="1" a="1"/>
  <c r="LP76" i="1" s="1"/>
  <c r="LS76" i="1" a="1"/>
  <c r="LS76" i="1" s="1"/>
  <c r="LO76" i="1" a="1"/>
  <c r="LO76" i="1" s="1"/>
  <c r="BA76" i="1"/>
  <c r="AZ76" i="1"/>
  <c r="AX76" i="1"/>
  <c r="AW76" i="1"/>
  <c r="JG75" i="1"/>
  <c r="LR76" i="1" a="1"/>
  <c r="LR76" i="1" s="1"/>
  <c r="JH76" i="1"/>
  <c r="JG76" i="1"/>
  <c r="JH75" i="1"/>
  <c r="C48" i="1"/>
  <c r="C41" i="1"/>
  <c r="LA24" i="1"/>
  <c r="HY16" i="1"/>
  <c r="L42" i="1"/>
  <c r="L43" i="1" s="1"/>
  <c r="L44" i="1" s="1"/>
  <c r="L45" i="1" s="1"/>
  <c r="L46" i="1" s="1"/>
  <c r="L47" i="1" s="1"/>
  <c r="L48" i="1" s="1"/>
  <c r="K41" i="1"/>
  <c r="L31" i="1"/>
  <c r="L32" i="1" s="1"/>
  <c r="L33" i="1" s="1"/>
  <c r="L34" i="1" s="1"/>
  <c r="L35" i="1" s="1"/>
  <c r="L36" i="1" s="1"/>
  <c r="L37" i="1" s="1"/>
  <c r="JC24" i="1"/>
  <c r="AL49" i="1"/>
  <c r="AC49" i="1"/>
  <c r="A49" i="1"/>
  <c r="A48" i="1"/>
  <c r="DU47" i="1"/>
  <c r="DT47" i="1"/>
  <c r="C47" i="1"/>
  <c r="A47" i="1"/>
  <c r="DU46" i="1"/>
  <c r="DT46" i="1"/>
  <c r="C46" i="1"/>
  <c r="A46" i="1"/>
  <c r="DU45" i="1"/>
  <c r="DT45" i="1"/>
  <c r="C45" i="1"/>
  <c r="A45" i="1"/>
  <c r="DU44" i="1"/>
  <c r="DT44" i="1"/>
  <c r="C44" i="1"/>
  <c r="A44" i="1"/>
  <c r="DU43" i="1"/>
  <c r="DT43" i="1"/>
  <c r="CE43" i="1"/>
  <c r="CE44" i="1" s="1"/>
  <c r="CE45" i="1" s="1"/>
  <c r="CE46" i="1" s="1"/>
  <c r="CE47" i="1" s="1"/>
  <c r="CC43" i="1"/>
  <c r="CC44" i="1" s="1"/>
  <c r="CC45" i="1" s="1"/>
  <c r="CC46" i="1" s="1"/>
  <c r="CC47" i="1" s="1"/>
  <c r="CC48" i="1" s="1"/>
  <c r="CA43" i="1"/>
  <c r="CA44" i="1" s="1"/>
  <c r="CA45" i="1" s="1"/>
  <c r="CA46" i="1" s="1"/>
  <c r="CA47" i="1" s="1"/>
  <c r="CA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JX42" i="1"/>
  <c r="JX43" i="1" s="1"/>
  <c r="JX44" i="1" s="1"/>
  <c r="JX45" i="1" s="1"/>
  <c r="JX46" i="1" s="1"/>
  <c r="JX47" i="1" s="1"/>
  <c r="JX48" i="1" s="1"/>
  <c r="JW42" i="1"/>
  <c r="JW43" i="1" s="1"/>
  <c r="JW44" i="1" s="1"/>
  <c r="JW45" i="1" s="1"/>
  <c r="JW46" i="1" s="1"/>
  <c r="JW47" i="1" s="1"/>
  <c r="JW48" i="1" s="1"/>
  <c r="JV42" i="1"/>
  <c r="JV43" i="1" s="1"/>
  <c r="JV44" i="1" s="1"/>
  <c r="JV45" i="1" s="1"/>
  <c r="JV46" i="1" s="1"/>
  <c r="JV47" i="1" s="1"/>
  <c r="JV48" i="1" s="1"/>
  <c r="JU42" i="1"/>
  <c r="JU43" i="1" s="1"/>
  <c r="JU44" i="1" s="1"/>
  <c r="JU45" i="1" s="1"/>
  <c r="JU46" i="1" s="1"/>
  <c r="JU47" i="1" s="1"/>
  <c r="JU48" i="1" s="1"/>
  <c r="JT42" i="1"/>
  <c r="JT43" i="1" s="1"/>
  <c r="JT44" i="1" s="1"/>
  <c r="JT45" i="1" s="1"/>
  <c r="JT46" i="1" s="1"/>
  <c r="JT47" i="1" s="1"/>
  <c r="JT48" i="1" s="1"/>
  <c r="JS42" i="1"/>
  <c r="JS43" i="1" s="1"/>
  <c r="JS44" i="1" s="1"/>
  <c r="JS45" i="1" s="1"/>
  <c r="JS46" i="1" s="1"/>
  <c r="JS47" i="1" s="1"/>
  <c r="JS48" i="1" s="1"/>
  <c r="JR42" i="1"/>
  <c r="JQ42" i="1"/>
  <c r="JQ43" i="1" s="1"/>
  <c r="DU42" i="1"/>
  <c r="DT42" i="1"/>
  <c r="DS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J42" i="1" s="1" a="1"/>
  <c r="LJ42" i="1" s="1"/>
  <c r="P42" i="1"/>
  <c r="P43" i="1" s="1"/>
  <c r="P44" i="1" s="1"/>
  <c r="P45" i="1" s="1"/>
  <c r="P46" i="1" s="1"/>
  <c r="P47" i="1" s="1"/>
  <c r="P48" i="1" s="1"/>
  <c r="O42" i="1"/>
  <c r="JH42" i="1" s="1"/>
  <c r="N42" i="1"/>
  <c r="M42" i="1"/>
  <c r="KN42" i="1" s="1"/>
  <c r="I42" i="1"/>
  <c r="I43" i="1" s="1"/>
  <c r="I44" i="1" s="1"/>
  <c r="I45" i="1" s="1"/>
  <c r="I46" i="1" s="1"/>
  <c r="I47" i="1" s="1"/>
  <c r="I48" i="1" s="1"/>
  <c r="H42" i="1"/>
  <c r="AW42" i="1" s="1"/>
  <c r="C42" i="1"/>
  <c r="A42" i="1"/>
  <c r="LT41" i="1" a="1"/>
  <c r="LT41" i="1" s="1"/>
  <c r="LS41" i="1" a="1"/>
  <c r="LS41" i="1" s="1"/>
  <c r="LR41" i="1" a="1"/>
  <c r="LR41" i="1" s="1"/>
  <c r="LQ41" i="1" a="1"/>
  <c r="LQ41" i="1" s="1"/>
  <c r="LP41" i="1" a="1"/>
  <c r="LP41" i="1" s="1"/>
  <c r="LO41" i="1" a="1"/>
  <c r="LO41" i="1" s="1"/>
  <c r="LN41" i="1" a="1"/>
  <c r="LN41" i="1" s="1"/>
  <c r="LM41" i="1" a="1"/>
  <c r="LM41" i="1" s="1"/>
  <c r="LL41" i="1"/>
  <c r="LC41" i="1"/>
  <c r="KU41" i="1"/>
  <c r="KO41" i="1"/>
  <c r="KN41" i="1"/>
  <c r="KM41" i="1"/>
  <c r="KL41" i="1"/>
  <c r="JY41" i="1" a="1"/>
  <c r="JY41" i="1" s="1"/>
  <c r="JP41" i="1" a="1"/>
  <c r="JP41" i="1" s="1"/>
  <c r="JH41" i="1"/>
  <c r="JG41" i="1"/>
  <c r="JF41" i="1"/>
  <c r="JE41" i="1"/>
  <c r="JD41" i="1"/>
  <c r="IB41" i="1"/>
  <c r="HZ41" i="1"/>
  <c r="HY41" i="1"/>
  <c r="HW41" i="1"/>
  <c r="CE41" i="1"/>
  <c r="CD41" i="1"/>
  <c r="AJ41" i="1" s="1"/>
  <c r="BA41" i="1"/>
  <c r="AZ41" i="1"/>
  <c r="AY41" i="1"/>
  <c r="AX41" i="1"/>
  <c r="AW41" i="1"/>
  <c r="AV41" i="1"/>
  <c r="AI41" i="1"/>
  <c r="CR41" i="1" s="1"/>
  <c r="AH41" i="1"/>
  <c r="AG41" i="1"/>
  <c r="AF41" i="1"/>
  <c r="K42" i="1"/>
  <c r="J41" i="1"/>
  <c r="J42" i="1" s="1"/>
  <c r="J43" i="1" s="1"/>
  <c r="J44" i="1" s="1"/>
  <c r="J45" i="1" s="1"/>
  <c r="J46" i="1" s="1"/>
  <c r="J47" i="1" s="1"/>
  <c r="J48" i="1" s="1"/>
  <c r="E41" i="1"/>
  <c r="G41" i="1" s="1"/>
  <c r="A41" i="1"/>
  <c r="B42" i="1" s="1"/>
  <c r="AA40" i="1"/>
  <c r="Z40" i="1"/>
  <c r="Y40" i="1"/>
  <c r="A40" i="1"/>
  <c r="A39" i="1"/>
  <c r="LT30" i="1" a="1"/>
  <c r="LT30" i="1" s="1"/>
  <c r="LS30" i="1" a="1"/>
  <c r="LS30" i="1" s="1"/>
  <c r="LR30" i="1" a="1"/>
  <c r="LR30" i="1" s="1"/>
  <c r="LQ30" i="1" a="1"/>
  <c r="LQ30" i="1" s="1"/>
  <c r="LP30" i="1" a="1"/>
  <c r="LP30" i="1" s="1"/>
  <c r="LO30" i="1" a="1"/>
  <c r="LO30" i="1" s="1"/>
  <c r="LN30" i="1" a="1"/>
  <c r="LN30" i="1" s="1"/>
  <c r="LM30" i="1" a="1"/>
  <c r="LM30" i="1" s="1"/>
  <c r="LN24" i="1" a="1"/>
  <c r="LN24" i="1" s="1"/>
  <c r="LO24" i="1" a="1"/>
  <c r="LO24" i="1" s="1"/>
  <c r="LP24" i="1" a="1"/>
  <c r="LP24" i="1" s="1"/>
  <c r="LQ24" i="1" a="1"/>
  <c r="LQ24" i="1" s="1"/>
  <c r="LR24" i="1" a="1"/>
  <c r="LR24" i="1" s="1"/>
  <c r="LS24" i="1" a="1"/>
  <c r="LS24" i="1" s="1"/>
  <c r="LT24" i="1" a="1"/>
  <c r="LT24" i="1" s="1"/>
  <c r="LN25" i="1" a="1"/>
  <c r="LN25" i="1" s="1"/>
  <c r="LO25" i="1" a="1"/>
  <c r="LO25" i="1" s="1"/>
  <c r="LP25" i="1" a="1"/>
  <c r="LP25" i="1" s="1"/>
  <c r="LQ25" i="1" a="1"/>
  <c r="LQ25" i="1" s="1"/>
  <c r="LR25" i="1" a="1"/>
  <c r="LR25" i="1" s="1"/>
  <c r="LS25" i="1" a="1"/>
  <c r="LS25" i="1" s="1"/>
  <c r="LT25" i="1" a="1"/>
  <c r="LT25" i="1" s="1"/>
  <c r="LM25" i="1" a="1"/>
  <c r="LM25" i="1" s="1"/>
  <c r="LM24" i="1" a="1"/>
  <c r="LM24" i="1" s="1"/>
  <c r="LL24" i="1"/>
  <c r="BA24" i="1"/>
  <c r="AZ24" i="1"/>
  <c r="AY24" i="1"/>
  <c r="AX24" i="1"/>
  <c r="AW24" i="1"/>
  <c r="AV24" i="1"/>
  <c r="Q31" i="1"/>
  <c r="LJ31" i="1" s="1" a="1"/>
  <c r="LJ31" i="1" s="1"/>
  <c r="Q26" i="1" a="1"/>
  <c r="Q26" i="1" s="1"/>
  <c r="LN26" i="1" s="1" a="1"/>
  <c r="LN26" i="1" s="1"/>
  <c r="Q13" i="1"/>
  <c r="LT5" i="1"/>
  <c r="LT84" i="1" s="1"/>
  <c r="LS5" i="1"/>
  <c r="LS84" i="1" s="1"/>
  <c r="LR5" i="1"/>
  <c r="LR84" i="1" s="1"/>
  <c r="LQ5" i="1"/>
  <c r="LQ84" i="1" s="1"/>
  <c r="LP5" i="1"/>
  <c r="LP84" i="1" s="1"/>
  <c r="LO5" i="1"/>
  <c r="LO13" i="1" s="1"/>
  <c r="LN5" i="1"/>
  <c r="LN84" i="1" s="1"/>
  <c r="LM5" i="1"/>
  <c r="LM84" i="1" s="1"/>
  <c r="CD42" i="1" l="1"/>
  <c r="CH42" i="1"/>
  <c r="LR42" i="1" a="1"/>
  <c r="LR42" i="1" s="1"/>
  <c r="LI42" i="1" a="1"/>
  <c r="LI42" i="1" s="1"/>
  <c r="Q32" i="1"/>
  <c r="LJ32" i="1" s="1" a="1"/>
  <c r="LJ32" i="1" s="1"/>
  <c r="LI31" i="1" a="1"/>
  <c r="LI31" i="1" s="1"/>
  <c r="BP76" i="1"/>
  <c r="D75" i="1"/>
  <c r="K76" i="1"/>
  <c r="JE75" i="1"/>
  <c r="JF75" i="1"/>
  <c r="JD75" i="1"/>
  <c r="N76" i="1" a="1"/>
  <c r="N76" i="1" s="1"/>
  <c r="M75" i="1" a="1"/>
  <c r="M75" i="1" s="1"/>
  <c r="CD75" i="1" s="1"/>
  <c r="HW75" i="1"/>
  <c r="LT26" i="1" a="1"/>
  <c r="LT26" i="1" s="1"/>
  <c r="LR26" i="1" a="1"/>
  <c r="LR26" i="1" s="1"/>
  <c r="LS26" i="1" a="1"/>
  <c r="LS26" i="1" s="1"/>
  <c r="LQ26" i="1" a="1"/>
  <c r="LQ26" i="1" s="1"/>
  <c r="LP26" i="1" a="1"/>
  <c r="LP26" i="1" s="1"/>
  <c r="LO26" i="1" a="1"/>
  <c r="LO26" i="1" s="1"/>
  <c r="LM26" i="1" a="1"/>
  <c r="LM26" i="1" s="1"/>
  <c r="JP42" i="1" a="1"/>
  <c r="JP42" i="1" s="1"/>
  <c r="LC42" i="1"/>
  <c r="AX42" i="1"/>
  <c r="AF42" i="1"/>
  <c r="AH42" i="1"/>
  <c r="E42" i="1"/>
  <c r="G42" i="1" s="1"/>
  <c r="AG42" i="1"/>
  <c r="HY42" i="1"/>
  <c r="KO42" i="1"/>
  <c r="KV42" i="1"/>
  <c r="KF42" i="1"/>
  <c r="JJ42" i="1"/>
  <c r="KU42" i="1"/>
  <c r="KE42" i="1"/>
  <c r="JI42" i="1"/>
  <c r="JK42" i="1"/>
  <c r="KT42" i="1"/>
  <c r="KD42" i="1"/>
  <c r="KS42" i="1"/>
  <c r="KK42" i="1"/>
  <c r="KC42" i="1"/>
  <c r="JO42" i="1"/>
  <c r="KZ42" i="1"/>
  <c r="KR42" i="1"/>
  <c r="KJ42" i="1"/>
  <c r="KB42" i="1"/>
  <c r="JN42" i="1"/>
  <c r="CG42" i="1"/>
  <c r="KY42" i="1"/>
  <c r="KQ42" i="1"/>
  <c r="KI42" i="1"/>
  <c r="KA42" i="1"/>
  <c r="JM42" i="1"/>
  <c r="KW42" i="1"/>
  <c r="B43" i="1"/>
  <c r="KX42" i="1"/>
  <c r="KP42" i="1"/>
  <c r="JZ42" i="1"/>
  <c r="JL42" i="1"/>
  <c r="KG42" i="1"/>
  <c r="K43" i="1"/>
  <c r="CH43" i="1"/>
  <c r="CH44" i="1" s="1"/>
  <c r="CH45" i="1" s="1"/>
  <c r="CH46" i="1" s="1"/>
  <c r="CH47" i="1" s="1"/>
  <c r="AJ42" i="1"/>
  <c r="AI42" i="1"/>
  <c r="D42" i="1"/>
  <c r="S44" i="1"/>
  <c r="LL43" i="1"/>
  <c r="JQ44" i="1"/>
  <c r="CM41" i="1"/>
  <c r="AY42" i="1"/>
  <c r="JD42" i="1"/>
  <c r="LO42" i="1" a="1"/>
  <c r="LO42" i="1" s="1"/>
  <c r="LS42" i="1" a="1"/>
  <c r="LS42" i="1" s="1"/>
  <c r="M43" i="1"/>
  <c r="W43" i="1"/>
  <c r="CN41" i="1"/>
  <c r="AZ42" i="1"/>
  <c r="HW42" i="1"/>
  <c r="JE42" i="1"/>
  <c r="N43" i="1"/>
  <c r="CO41" i="1"/>
  <c r="BA42" i="1"/>
  <c r="JF42" i="1"/>
  <c r="LP42" i="1" a="1"/>
  <c r="LP42" i="1" s="1"/>
  <c r="LT42" i="1" a="1"/>
  <c r="LT42" i="1" s="1"/>
  <c r="O43" i="1"/>
  <c r="D41" i="1"/>
  <c r="CP41" i="1"/>
  <c r="KH41" i="1"/>
  <c r="HZ42" i="1"/>
  <c r="JG42" i="1"/>
  <c r="LL42" i="1"/>
  <c r="JR43" i="1"/>
  <c r="JR44" i="1" s="1"/>
  <c r="JR45" i="1" s="1"/>
  <c r="JR46" i="1" s="1"/>
  <c r="JR47" i="1" s="1"/>
  <c r="JR48" i="1" s="1"/>
  <c r="CQ41" i="1"/>
  <c r="KL42" i="1"/>
  <c r="LM42" i="1" a="1"/>
  <c r="LM42" i="1" s="1"/>
  <c r="LQ42" i="1" a="1"/>
  <c r="LQ42" i="1" s="1"/>
  <c r="H43" i="1"/>
  <c r="Q43" i="1"/>
  <c r="AV42" i="1"/>
  <c r="IB42" i="1"/>
  <c r="KM42" i="1"/>
  <c r="LN42" i="1" a="1"/>
  <c r="LN42" i="1" s="1"/>
  <c r="LN31" i="1" a="1"/>
  <c r="LN31" i="1" s="1"/>
  <c r="LR31" i="1" a="1"/>
  <c r="LR31" i="1" s="1"/>
  <c r="LO31" i="1" a="1"/>
  <c r="LO31" i="1" s="1"/>
  <c r="LS31" i="1" a="1"/>
  <c r="LS31" i="1" s="1"/>
  <c r="LP31" i="1" a="1"/>
  <c r="LP31" i="1" s="1"/>
  <c r="LT31" i="1" a="1"/>
  <c r="LT31" i="1" s="1"/>
  <c r="LM31" i="1" a="1"/>
  <c r="LM31" i="1" s="1"/>
  <c r="LQ31" i="1" a="1"/>
  <c r="LQ31" i="1" s="1"/>
  <c r="LO16" i="1"/>
  <c r="LO17" i="1"/>
  <c r="LO84" i="1"/>
  <c r="LP13" i="1"/>
  <c r="LQ13" i="1"/>
  <c r="LR13" i="1"/>
  <c r="LS13" i="1"/>
  <c r="LT13" i="1"/>
  <c r="LM13" i="1"/>
  <c r="LN13" i="1"/>
  <c r="LQ32" i="1" l="1" a="1"/>
  <c r="LQ32" i="1" s="1"/>
  <c r="LS32" i="1" a="1"/>
  <c r="LS32" i="1" s="1"/>
  <c r="LM32" i="1" a="1"/>
  <c r="LM32" i="1" s="1"/>
  <c r="LO32" i="1" a="1"/>
  <c r="LO32" i="1" s="1"/>
  <c r="LR32" i="1" a="1"/>
  <c r="LR32" i="1" s="1"/>
  <c r="LT32" i="1" a="1"/>
  <c r="LT32" i="1" s="1"/>
  <c r="LP32" i="1" a="1"/>
  <c r="LP32" i="1" s="1"/>
  <c r="LN32" i="1" a="1"/>
  <c r="LN32" i="1" s="1"/>
  <c r="LI43" i="1" a="1"/>
  <c r="LI43" i="1" s="1"/>
  <c r="LJ43" i="1" a="1"/>
  <c r="LJ43" i="1" s="1"/>
  <c r="Q33" i="1"/>
  <c r="LJ33" i="1" s="1" a="1"/>
  <c r="LJ33" i="1" s="1"/>
  <c r="LI32" i="1" a="1"/>
  <c r="LI32" i="1" s="1"/>
  <c r="D76" i="1"/>
  <c r="KY75" i="1"/>
  <c r="HY75" i="1"/>
  <c r="M76" i="1" a="1"/>
  <c r="M76" i="1" s="1"/>
  <c r="AI76" i="1" s="1"/>
  <c r="LA75" i="1"/>
  <c r="KZ75" i="1"/>
  <c r="KO75" i="1"/>
  <c r="AH75" i="1"/>
  <c r="KX75" i="1"/>
  <c r="KN75" i="1"/>
  <c r="AG75" i="1"/>
  <c r="KW75" i="1"/>
  <c r="KM75" i="1"/>
  <c r="KL75" i="1"/>
  <c r="IB75" i="1"/>
  <c r="HZ75" i="1"/>
  <c r="E75" i="1" s="1"/>
  <c r="G75" i="1" s="1"/>
  <c r="LB75" i="1"/>
  <c r="AI75" i="1"/>
  <c r="JF76" i="1"/>
  <c r="JD76" i="1"/>
  <c r="HW76" i="1"/>
  <c r="JE76" i="1"/>
  <c r="AF75" i="1"/>
  <c r="LC76" i="1"/>
  <c r="JY42" i="1" a="1"/>
  <c r="JY42" i="1" s="1"/>
  <c r="JQ45" i="1"/>
  <c r="JP44" i="1" a="1"/>
  <c r="JP44" i="1" s="1"/>
  <c r="CH48" i="1"/>
  <c r="Q44" i="1"/>
  <c r="LQ43" i="1" a="1"/>
  <c r="LQ43" i="1" s="1"/>
  <c r="LM43" i="1" a="1"/>
  <c r="LM43" i="1" s="1"/>
  <c r="LT43" i="1" a="1"/>
  <c r="LT43" i="1" s="1"/>
  <c r="LO43" i="1" a="1"/>
  <c r="LO43" i="1" s="1"/>
  <c r="LN43" i="1" a="1"/>
  <c r="LN43" i="1" s="1"/>
  <c r="LS43" i="1" a="1"/>
  <c r="LS43" i="1" s="1"/>
  <c r="LR43" i="1" a="1"/>
  <c r="LR43" i="1" s="1"/>
  <c r="LP43" i="1" a="1"/>
  <c r="LP43" i="1" s="1"/>
  <c r="LC43" i="1"/>
  <c r="W44" i="1"/>
  <c r="JP43" i="1" a="1"/>
  <c r="JP43" i="1" s="1"/>
  <c r="K44" i="1"/>
  <c r="AI43" i="1"/>
  <c r="D43" i="1"/>
  <c r="H44" i="1"/>
  <c r="AW43" i="1"/>
  <c r="AX43" i="1"/>
  <c r="AV43" i="1"/>
  <c r="BA43" i="1"/>
  <c r="AZ43" i="1"/>
  <c r="AY43" i="1"/>
  <c r="KM43" i="1"/>
  <c r="KL43" i="1"/>
  <c r="HZ43" i="1"/>
  <c r="KO43" i="1"/>
  <c r="HY43" i="1"/>
  <c r="KN43" i="1"/>
  <c r="E43" i="1"/>
  <c r="AH43" i="1"/>
  <c r="AG43" i="1"/>
  <c r="M44" i="1"/>
  <c r="IB43" i="1"/>
  <c r="LL44" i="1"/>
  <c r="S45" i="1"/>
  <c r="N44" i="1"/>
  <c r="JD43" i="1"/>
  <c r="HW43" i="1"/>
  <c r="JF43" i="1"/>
  <c r="JE43" i="1"/>
  <c r="AF43" i="1"/>
  <c r="CD43" i="1"/>
  <c r="AJ43" i="1" s="1"/>
  <c r="KU43" i="1"/>
  <c r="KE43" i="1"/>
  <c r="KT43" i="1"/>
  <c r="KD43" i="1"/>
  <c r="KS43" i="1"/>
  <c r="KP43" i="1"/>
  <c r="KF43" i="1"/>
  <c r="JL43" i="1"/>
  <c r="KZ43" i="1"/>
  <c r="KC43" i="1"/>
  <c r="JK43" i="1"/>
  <c r="CG43" i="1"/>
  <c r="B44" i="1"/>
  <c r="KY43" i="1"/>
  <c r="KB43" i="1"/>
  <c r="JJ43" i="1"/>
  <c r="KX43" i="1"/>
  <c r="KK43" i="1"/>
  <c r="KA43" i="1"/>
  <c r="JI43" i="1"/>
  <c r="KW43" i="1"/>
  <c r="KJ43" i="1"/>
  <c r="JZ43" i="1"/>
  <c r="KV43" i="1"/>
  <c r="KI43" i="1"/>
  <c r="JO43" i="1"/>
  <c r="KR43" i="1"/>
  <c r="JN43" i="1"/>
  <c r="KQ43" i="1"/>
  <c r="KG43" i="1"/>
  <c r="JM43" i="1"/>
  <c r="JH43" i="1"/>
  <c r="O44" i="1"/>
  <c r="JG43" i="1"/>
  <c r="CR42" i="1"/>
  <c r="CQ42" i="1"/>
  <c r="CP42" i="1"/>
  <c r="CM42" i="1"/>
  <c r="CO42" i="1"/>
  <c r="KH42" i="1"/>
  <c r="CN42" i="1"/>
  <c r="LT17" i="1"/>
  <c r="LT16" i="1"/>
  <c r="LS17" i="1"/>
  <c r="LS16" i="1"/>
  <c r="LP17" i="1"/>
  <c r="LP16" i="1"/>
  <c r="LR17" i="1"/>
  <c r="LR16" i="1"/>
  <c r="LN17" i="1"/>
  <c r="LN16" i="1"/>
  <c r="LQ17" i="1"/>
  <c r="LQ16" i="1"/>
  <c r="LM17" i="1"/>
  <c r="LM16" i="1"/>
  <c r="CD76" i="1" l="1"/>
  <c r="LI44" i="1" a="1"/>
  <c r="LI44" i="1" s="1"/>
  <c r="LJ44" i="1" a="1"/>
  <c r="LJ44" i="1" s="1"/>
  <c r="Q34" i="1"/>
  <c r="LJ34" i="1" s="1" a="1"/>
  <c r="LJ34" i="1" s="1"/>
  <c r="LI33" i="1" a="1"/>
  <c r="LI33" i="1" s="1"/>
  <c r="LO33" i="1" a="1"/>
  <c r="LO33" i="1" s="1"/>
  <c r="LM33" i="1" a="1"/>
  <c r="LM33" i="1" s="1"/>
  <c r="LS33" i="1" a="1"/>
  <c r="LS33" i="1" s="1"/>
  <c r="LP33" i="1" a="1"/>
  <c r="LP33" i="1" s="1"/>
  <c r="LQ33" i="1" a="1"/>
  <c r="LQ33" i="1" s="1"/>
  <c r="LR33" i="1" a="1"/>
  <c r="LR33" i="1" s="1"/>
  <c r="LN33" i="1" a="1"/>
  <c r="LN33" i="1" s="1"/>
  <c r="LT33" i="1" a="1"/>
  <c r="LT33" i="1" s="1"/>
  <c r="CR76" i="1"/>
  <c r="CP76" i="1"/>
  <c r="CO76" i="1"/>
  <c r="CQ76" i="1"/>
  <c r="CN76" i="1"/>
  <c r="CM76" i="1"/>
  <c r="DW76" i="1"/>
  <c r="DX76" i="1"/>
  <c r="CQ75" i="1"/>
  <c r="CN75" i="1"/>
  <c r="CM75" i="1"/>
  <c r="CR75" i="1"/>
  <c r="CP75" i="1"/>
  <c r="CO75" i="1"/>
  <c r="DW75" i="1"/>
  <c r="DX75" i="1"/>
  <c r="LB76" i="1"/>
  <c r="KL76" i="1"/>
  <c r="IB76" i="1"/>
  <c r="AH76" i="1"/>
  <c r="LA76" i="1"/>
  <c r="AG76" i="1"/>
  <c r="KZ76" i="1"/>
  <c r="HZ76" i="1"/>
  <c r="E76" i="1" s="1"/>
  <c r="G76" i="1" s="1"/>
  <c r="KX76" i="1"/>
  <c r="KW76" i="1"/>
  <c r="KO76" i="1"/>
  <c r="KM76" i="1"/>
  <c r="HY76" i="1"/>
  <c r="KY76" i="1"/>
  <c r="KN76" i="1"/>
  <c r="JM75" i="1"/>
  <c r="JO75" i="1"/>
  <c r="JN75" i="1"/>
  <c r="JL75" i="1"/>
  <c r="JK75" i="1"/>
  <c r="JJ75" i="1"/>
  <c r="JI75" i="1"/>
  <c r="AF76" i="1"/>
  <c r="CD44" i="1"/>
  <c r="AJ44" i="1" s="1"/>
  <c r="G43" i="1"/>
  <c r="JY43" i="1" a="1"/>
  <c r="JY43" i="1" s="1"/>
  <c r="W45" i="1"/>
  <c r="LC44" i="1"/>
  <c r="KS44" i="1"/>
  <c r="KK44" i="1"/>
  <c r="KC44" i="1"/>
  <c r="KY44" i="1"/>
  <c r="KQ44" i="1"/>
  <c r="KI44" i="1"/>
  <c r="KA44" i="1"/>
  <c r="JM44" i="1"/>
  <c r="B45" i="1"/>
  <c r="KZ44" i="1"/>
  <c r="KE44" i="1"/>
  <c r="JL44" i="1"/>
  <c r="KX44" i="1"/>
  <c r="KD44" i="1"/>
  <c r="JK44" i="1"/>
  <c r="CG44" i="1"/>
  <c r="KW44" i="1"/>
  <c r="KB44" i="1"/>
  <c r="JJ44" i="1"/>
  <c r="KV44" i="1"/>
  <c r="JZ44" i="1"/>
  <c r="JI44" i="1"/>
  <c r="KU44" i="1"/>
  <c r="KJ44" i="1"/>
  <c r="KT44" i="1"/>
  <c r="KF44" i="1"/>
  <c r="JO44" i="1"/>
  <c r="JN44" i="1"/>
  <c r="KR44" i="1"/>
  <c r="KP44" i="1"/>
  <c r="KG44" i="1"/>
  <c r="LR44" i="1" a="1"/>
  <c r="LR44" i="1" s="1"/>
  <c r="LN44" i="1" a="1"/>
  <c r="LN44" i="1" s="1"/>
  <c r="LO44" i="1" a="1"/>
  <c r="LO44" i="1" s="1"/>
  <c r="LT44" i="1" a="1"/>
  <c r="LT44" i="1" s="1"/>
  <c r="LS44" i="1" a="1"/>
  <c r="LS44" i="1" s="1"/>
  <c r="LM44" i="1" a="1"/>
  <c r="LM44" i="1" s="1"/>
  <c r="Q45" i="1"/>
  <c r="LQ44" i="1" a="1"/>
  <c r="LQ44" i="1" s="1"/>
  <c r="LP44" i="1" a="1"/>
  <c r="LP44" i="1" s="1"/>
  <c r="M45" i="1"/>
  <c r="KO44" i="1"/>
  <c r="KN44" i="1"/>
  <c r="HZ44" i="1"/>
  <c r="KM44" i="1"/>
  <c r="HY44" i="1"/>
  <c r="KL44" i="1"/>
  <c r="E44" i="1"/>
  <c r="AH44" i="1"/>
  <c r="AG44" i="1"/>
  <c r="IB44" i="1"/>
  <c r="N45" i="1"/>
  <c r="JE44" i="1"/>
  <c r="HW44" i="1"/>
  <c r="AF44" i="1"/>
  <c r="JF44" i="1"/>
  <c r="JD44" i="1"/>
  <c r="H45" i="1"/>
  <c r="AW44" i="1"/>
  <c r="AV44" i="1"/>
  <c r="BA44" i="1"/>
  <c r="AZ44" i="1"/>
  <c r="AX44" i="1"/>
  <c r="AY44" i="1"/>
  <c r="LL45" i="1"/>
  <c r="S46" i="1"/>
  <c r="CQ43" i="1"/>
  <c r="CP43" i="1"/>
  <c r="CO43" i="1"/>
  <c r="CR43" i="1"/>
  <c r="CN43" i="1"/>
  <c r="CM43" i="1"/>
  <c r="KH43" i="1"/>
  <c r="JH44" i="1"/>
  <c r="JG44" i="1"/>
  <c r="O45" i="1"/>
  <c r="K45" i="1"/>
  <c r="AI44" i="1"/>
  <c r="D44" i="1"/>
  <c r="JQ46" i="1"/>
  <c r="JP45" i="1" a="1"/>
  <c r="JP45" i="1" s="1"/>
  <c r="LI45" i="1" l="1" a="1"/>
  <c r="LI45" i="1" s="1"/>
  <c r="LJ45" i="1" a="1"/>
  <c r="LJ45" i="1" s="1"/>
  <c r="Q35" i="1"/>
  <c r="LJ35" i="1" s="1" a="1"/>
  <c r="LJ35" i="1" s="1"/>
  <c r="LI34" i="1" a="1"/>
  <c r="LI34" i="1" s="1"/>
  <c r="LS34" i="1" a="1"/>
  <c r="LS34" i="1" s="1"/>
  <c r="LM34" i="1" a="1"/>
  <c r="LM34" i="1" s="1"/>
  <c r="LO34" i="1" a="1"/>
  <c r="LO34" i="1" s="1"/>
  <c r="LN34" i="1" a="1"/>
  <c r="LN34" i="1" s="1"/>
  <c r="LR34" i="1" a="1"/>
  <c r="LR34" i="1" s="1"/>
  <c r="LQ34" i="1" a="1"/>
  <c r="LQ34" i="1" s="1"/>
  <c r="LP34" i="1" a="1"/>
  <c r="LP34" i="1" s="1"/>
  <c r="LT34" i="1" a="1"/>
  <c r="LT34" i="1" s="1"/>
  <c r="JO76" i="1"/>
  <c r="JN76" i="1"/>
  <c r="JL76" i="1"/>
  <c r="JK76" i="1"/>
  <c r="JM76" i="1"/>
  <c r="JJ76" i="1"/>
  <c r="JI76" i="1"/>
  <c r="CD45" i="1"/>
  <c r="AJ45" i="1" s="1"/>
  <c r="G44" i="1"/>
  <c r="JH45" i="1"/>
  <c r="JG45" i="1"/>
  <c r="O46" i="1"/>
  <c r="KO45" i="1"/>
  <c r="E45" i="1"/>
  <c r="KM45" i="1"/>
  <c r="IB45" i="1"/>
  <c r="AG45" i="1"/>
  <c r="KL45" i="1"/>
  <c r="HZ45" i="1"/>
  <c r="HY45" i="1"/>
  <c r="AH45" i="1"/>
  <c r="M46" i="1"/>
  <c r="KN45" i="1"/>
  <c r="KW45" i="1"/>
  <c r="KG45" i="1"/>
  <c r="JK45" i="1"/>
  <c r="KU45" i="1"/>
  <c r="KE45" i="1"/>
  <c r="JI45" i="1"/>
  <c r="KT45" i="1"/>
  <c r="KD45" i="1"/>
  <c r="KS45" i="1"/>
  <c r="KK45" i="1"/>
  <c r="KC45" i="1"/>
  <c r="JO45" i="1"/>
  <c r="KZ45" i="1"/>
  <c r="KR45" i="1"/>
  <c r="KJ45" i="1"/>
  <c r="KB45" i="1"/>
  <c r="JN45" i="1"/>
  <c r="KV45" i="1"/>
  <c r="JZ45" i="1"/>
  <c r="CG45" i="1"/>
  <c r="KQ45" i="1"/>
  <c r="KP45" i="1"/>
  <c r="KI45" i="1"/>
  <c r="B46" i="1"/>
  <c r="JM45" i="1"/>
  <c r="KY45" i="1"/>
  <c r="KF45" i="1"/>
  <c r="JL45" i="1"/>
  <c r="KX45" i="1"/>
  <c r="KA45" i="1"/>
  <c r="JJ45" i="1"/>
  <c r="AF45" i="1"/>
  <c r="JF45" i="1"/>
  <c r="JE45" i="1"/>
  <c r="N46" i="1"/>
  <c r="JD45" i="1"/>
  <c r="HW45" i="1"/>
  <c r="K46" i="1"/>
  <c r="AI45" i="1"/>
  <c r="D45" i="1"/>
  <c r="S47" i="1"/>
  <c r="LL46" i="1"/>
  <c r="AZ45" i="1"/>
  <c r="H46" i="1"/>
  <c r="AY45" i="1"/>
  <c r="AX45" i="1"/>
  <c r="AW45" i="1"/>
  <c r="BA45" i="1"/>
  <c r="AV45" i="1"/>
  <c r="Q46" i="1"/>
  <c r="LQ45" i="1" a="1"/>
  <c r="LQ45" i="1" s="1"/>
  <c r="LM45" i="1" a="1"/>
  <c r="LM45" i="1" s="1"/>
  <c r="LT45" i="1" a="1"/>
  <c r="LT45" i="1" s="1"/>
  <c r="LP45" i="1" a="1"/>
  <c r="LP45" i="1" s="1"/>
  <c r="LO45" i="1" a="1"/>
  <c r="LO45" i="1" s="1"/>
  <c r="LN45" i="1" a="1"/>
  <c r="LN45" i="1" s="1"/>
  <c r="LS45" i="1" a="1"/>
  <c r="LS45" i="1" s="1"/>
  <c r="LR45" i="1" a="1"/>
  <c r="LR45" i="1" s="1"/>
  <c r="JQ47" i="1"/>
  <c r="JP46" i="1" a="1"/>
  <c r="JP46" i="1" s="1"/>
  <c r="CQ44" i="1"/>
  <c r="CP44" i="1"/>
  <c r="CO44" i="1"/>
  <c r="CN44" i="1"/>
  <c r="CM44" i="1"/>
  <c r="KH44" i="1"/>
  <c r="CR44" i="1"/>
  <c r="JY44" i="1" a="1"/>
  <c r="JY44" i="1" s="1"/>
  <c r="LC45" i="1"/>
  <c r="W46" i="1"/>
  <c r="LI46" i="1" l="1" a="1"/>
  <c r="LI46" i="1" s="1"/>
  <c r="LJ46" i="1" a="1"/>
  <c r="LJ46" i="1" s="1"/>
  <c r="Q36" i="1"/>
  <c r="LJ36" i="1" s="1" a="1"/>
  <c r="LJ36" i="1" s="1"/>
  <c r="LI35" i="1" a="1"/>
  <c r="LI35" i="1" s="1"/>
  <c r="LO35" i="1" a="1"/>
  <c r="LO35" i="1" s="1"/>
  <c r="LT35" i="1" a="1"/>
  <c r="LT35" i="1" s="1"/>
  <c r="LS35" i="1" a="1"/>
  <c r="LS35" i="1" s="1"/>
  <c r="LQ35" i="1" a="1"/>
  <c r="LQ35" i="1" s="1"/>
  <c r="LN35" i="1" a="1"/>
  <c r="LN35" i="1" s="1"/>
  <c r="LM35" i="1" a="1"/>
  <c r="LM35" i="1" s="1"/>
  <c r="LP35" i="1" a="1"/>
  <c r="LP35" i="1" s="1"/>
  <c r="LR35" i="1" a="1"/>
  <c r="LR35" i="1" s="1"/>
  <c r="CD46" i="1"/>
  <c r="AJ46" i="1" s="1"/>
  <c r="G45" i="1"/>
  <c r="M47" i="1"/>
  <c r="KN46" i="1"/>
  <c r="KM46" i="1"/>
  <c r="IB46" i="1"/>
  <c r="KL46" i="1"/>
  <c r="HZ46" i="1"/>
  <c r="KO46" i="1"/>
  <c r="HY46" i="1"/>
  <c r="E46" i="1"/>
  <c r="AH46" i="1"/>
  <c r="AG46" i="1"/>
  <c r="LL47" i="1"/>
  <c r="W47" i="1"/>
  <c r="LC46" i="1"/>
  <c r="CN45" i="1"/>
  <c r="CR45" i="1"/>
  <c r="CQ45" i="1"/>
  <c r="KH45" i="1"/>
  <c r="CP45" i="1"/>
  <c r="CO45" i="1"/>
  <c r="CM45" i="1"/>
  <c r="JY45" i="1" a="1"/>
  <c r="JY45" i="1" s="1"/>
  <c r="LS46" i="1" a="1"/>
  <c r="LS46" i="1" s="1"/>
  <c r="LO46" i="1" a="1"/>
  <c r="LO46" i="1" s="1"/>
  <c r="LR46" i="1" a="1"/>
  <c r="LR46" i="1" s="1"/>
  <c r="LN46" i="1" a="1"/>
  <c r="LN46" i="1" s="1"/>
  <c r="Q47" i="1"/>
  <c r="LQ46" i="1" a="1"/>
  <c r="LQ46" i="1" s="1"/>
  <c r="LM46" i="1" a="1"/>
  <c r="LM46" i="1" s="1"/>
  <c r="LT46" i="1" a="1"/>
  <c r="LT46" i="1" s="1"/>
  <c r="LP46" i="1" a="1"/>
  <c r="LP46" i="1" s="1"/>
  <c r="K47" i="1"/>
  <c r="AI46" i="1"/>
  <c r="D46" i="1"/>
  <c r="JH46" i="1"/>
  <c r="JG46" i="1"/>
  <c r="O47" i="1"/>
  <c r="B47" i="1"/>
  <c r="KX46" i="1"/>
  <c r="KP46" i="1"/>
  <c r="JZ46" i="1"/>
  <c r="JL46" i="1"/>
  <c r="KV46" i="1"/>
  <c r="KF46" i="1"/>
  <c r="JJ46" i="1"/>
  <c r="KU46" i="1"/>
  <c r="KE46" i="1"/>
  <c r="JI46" i="1"/>
  <c r="KT46" i="1"/>
  <c r="KD46" i="1"/>
  <c r="KS46" i="1"/>
  <c r="KK46" i="1"/>
  <c r="KC46" i="1"/>
  <c r="JO46" i="1"/>
  <c r="KR46" i="1"/>
  <c r="KJ46" i="1"/>
  <c r="KI46" i="1"/>
  <c r="JN46" i="1"/>
  <c r="KZ46" i="1"/>
  <c r="KG46" i="1"/>
  <c r="JM46" i="1"/>
  <c r="KQ46" i="1"/>
  <c r="CG46" i="1"/>
  <c r="KB46" i="1"/>
  <c r="KA46" i="1"/>
  <c r="JK46" i="1"/>
  <c r="KY46" i="1"/>
  <c r="KW46" i="1"/>
  <c r="BA46" i="1"/>
  <c r="H47" i="1"/>
  <c r="AX46" i="1"/>
  <c r="AZ46" i="1"/>
  <c r="AW46" i="1"/>
  <c r="AV46" i="1"/>
  <c r="AY46" i="1"/>
  <c r="JP47" i="1" a="1"/>
  <c r="JP47" i="1" s="1"/>
  <c r="JD46" i="1"/>
  <c r="JE46" i="1"/>
  <c r="N47" i="1"/>
  <c r="HW46" i="1"/>
  <c r="AF46" i="1"/>
  <c r="JF46" i="1"/>
  <c r="LI47" i="1" l="1" a="1"/>
  <c r="LI47" i="1" s="1"/>
  <c r="LJ47" i="1" a="1"/>
  <c r="LJ47" i="1" s="1"/>
  <c r="Q37" i="1"/>
  <c r="LJ37" i="1" s="1" a="1"/>
  <c r="LJ37" i="1" s="1"/>
  <c r="LI36" i="1" a="1"/>
  <c r="LI36" i="1" s="1"/>
  <c r="LP36" i="1" a="1"/>
  <c r="LP36" i="1" s="1"/>
  <c r="LT36" i="1" a="1"/>
  <c r="LT36" i="1" s="1"/>
  <c r="LM36" i="1" a="1"/>
  <c r="LM36" i="1" s="1"/>
  <c r="LO36" i="1" a="1"/>
  <c r="LO36" i="1" s="1"/>
  <c r="LR36" i="1" a="1"/>
  <c r="LR36" i="1" s="1"/>
  <c r="LS36" i="1" a="1"/>
  <c r="LS36" i="1" s="1"/>
  <c r="LQ36" i="1" a="1"/>
  <c r="LQ36" i="1" s="1"/>
  <c r="LN36" i="1" a="1"/>
  <c r="LN36" i="1" s="1"/>
  <c r="CD47" i="1"/>
  <c r="AJ47" i="1" s="1"/>
  <c r="G46" i="1"/>
  <c r="JY46" i="1" a="1"/>
  <c r="JY46" i="1" s="1"/>
  <c r="KH46" i="1"/>
  <c r="CO46" i="1"/>
  <c r="CM46" i="1"/>
  <c r="CR46" i="1"/>
  <c r="CP46" i="1"/>
  <c r="CN46" i="1"/>
  <c r="CQ46" i="1"/>
  <c r="AI47" i="1"/>
  <c r="D47" i="1"/>
  <c r="KT47" i="1"/>
  <c r="KD47" i="1"/>
  <c r="KZ47" i="1"/>
  <c r="KR47" i="1"/>
  <c r="KJ47" i="1"/>
  <c r="KB47" i="1"/>
  <c r="JN47" i="1"/>
  <c r="KY47" i="1"/>
  <c r="KQ47" i="1"/>
  <c r="KI47" i="1"/>
  <c r="KA47" i="1"/>
  <c r="JM47" i="1"/>
  <c r="KX47" i="1"/>
  <c r="KP47" i="1"/>
  <c r="JZ47" i="1"/>
  <c r="JL47" i="1"/>
  <c r="KW47" i="1"/>
  <c r="KG47" i="1"/>
  <c r="JK47" i="1"/>
  <c r="KV47" i="1"/>
  <c r="KC47" i="1"/>
  <c r="JI47" i="1"/>
  <c r="CG47" i="1"/>
  <c r="KS47" i="1"/>
  <c r="KK47" i="1"/>
  <c r="JO47" i="1"/>
  <c r="KU47" i="1"/>
  <c r="KF47" i="1"/>
  <c r="JJ47" i="1"/>
  <c r="KE47" i="1"/>
  <c r="AW47" i="1"/>
  <c r="BA47" i="1"/>
  <c r="AY47" i="1"/>
  <c r="AX47" i="1"/>
  <c r="AV47" i="1"/>
  <c r="AZ47" i="1"/>
  <c r="JH47" i="1"/>
  <c r="JG47" i="1"/>
  <c r="LC47" i="1"/>
  <c r="JF47" i="1"/>
  <c r="JE47" i="1"/>
  <c r="HW47" i="1"/>
  <c r="JD47" i="1"/>
  <c r="AF47" i="1"/>
  <c r="LT47" i="1" a="1"/>
  <c r="LT47" i="1" s="1"/>
  <c r="LP47" i="1" a="1"/>
  <c r="LP47" i="1" s="1"/>
  <c r="LM47" i="1" a="1"/>
  <c r="LM47" i="1" s="1"/>
  <c r="LO47" i="1" a="1"/>
  <c r="LO47" i="1" s="1"/>
  <c r="LS47" i="1" a="1"/>
  <c r="LS47" i="1" s="1"/>
  <c r="LR47" i="1" a="1"/>
  <c r="LR47" i="1" s="1"/>
  <c r="LN47" i="1" a="1"/>
  <c r="LN47" i="1" s="1"/>
  <c r="LQ47" i="1" a="1"/>
  <c r="LQ47" i="1" s="1"/>
  <c r="KL47" i="1"/>
  <c r="HY47" i="1"/>
  <c r="KO47" i="1"/>
  <c r="KN47" i="1"/>
  <c r="KM47" i="1"/>
  <c r="IB47" i="1"/>
  <c r="HZ47" i="1"/>
  <c r="E47" i="1"/>
  <c r="AH47" i="1"/>
  <c r="AG47" i="1"/>
  <c r="LQ37" i="1" l="1" a="1"/>
  <c r="LQ37" i="1" s="1"/>
  <c r="LI37" i="1" a="1"/>
  <c r="LI37" i="1" s="1"/>
  <c r="LP37" i="1" a="1"/>
  <c r="LP37" i="1" s="1"/>
  <c r="LR37" i="1" a="1"/>
  <c r="LR37" i="1" s="1"/>
  <c r="LN37" i="1" a="1"/>
  <c r="LN37" i="1" s="1"/>
  <c r="LO37" i="1" a="1"/>
  <c r="LO37" i="1" s="1"/>
  <c r="LT37" i="1" a="1"/>
  <c r="LT37" i="1" s="1"/>
  <c r="LS37" i="1" a="1"/>
  <c r="LS37" i="1" s="1"/>
  <c r="LM37" i="1" a="1"/>
  <c r="LM37" i="1" s="1"/>
  <c r="G47" i="1"/>
  <c r="JY47" i="1" a="1"/>
  <c r="JY47" i="1" s="1"/>
  <c r="CQ47" i="1"/>
  <c r="KH47" i="1"/>
  <c r="CR47" i="1"/>
  <c r="CO47" i="1"/>
  <c r="CN47" i="1"/>
  <c r="CM47" i="1"/>
  <c r="CP47" i="1"/>
  <c r="JQ48" i="1" l="1"/>
  <c r="JP48" i="1" s="1" a="1"/>
  <c r="JP48" i="1" s="1"/>
  <c r="S48" i="1"/>
  <c r="LL48" i="1" s="1"/>
  <c r="CD48" i="1" l="1"/>
  <c r="AJ48" i="1" s="1"/>
  <c r="W48" i="1"/>
  <c r="K48" i="1"/>
  <c r="H48" i="1"/>
  <c r="Q48" i="1"/>
  <c r="N48" i="1"/>
  <c r="M48" i="1"/>
  <c r="B48" i="1"/>
  <c r="O48" i="1"/>
  <c r="LI48" i="1" l="1" a="1"/>
  <c r="LI48" i="1" s="1"/>
  <c r="LJ48" i="1" a="1"/>
  <c r="LJ48" i="1" s="1"/>
  <c r="HY48" i="1"/>
  <c r="KO48" i="1"/>
  <c r="KN48" i="1"/>
  <c r="KM48" i="1"/>
  <c r="IB48" i="1"/>
  <c r="KL48" i="1"/>
  <c r="AH48" i="1"/>
  <c r="AG48" i="1"/>
  <c r="HZ48" i="1"/>
  <c r="E48" i="1"/>
  <c r="G48" i="1" s="1"/>
  <c r="JF48" i="1"/>
  <c r="AF48" i="1"/>
  <c r="JE48" i="1"/>
  <c r="HW48" i="1"/>
  <c r="JD48" i="1"/>
  <c r="AY48" i="1"/>
  <c r="AW48" i="1"/>
  <c r="AV48" i="1"/>
  <c r="BA48" i="1"/>
  <c r="AX48" i="1"/>
  <c r="AZ48" i="1"/>
  <c r="LT48" i="1" a="1"/>
  <c r="LT48" i="1" s="1"/>
  <c r="LP48" i="1" a="1"/>
  <c r="LP48" i="1" s="1"/>
  <c r="LS48" i="1" a="1"/>
  <c r="LS48" i="1" s="1"/>
  <c r="LO48" i="1" a="1"/>
  <c r="LO48" i="1" s="1"/>
  <c r="LR48" i="1" a="1"/>
  <c r="LR48" i="1" s="1"/>
  <c r="LN48" i="1" a="1"/>
  <c r="LN48" i="1" s="1"/>
  <c r="LQ48" i="1" a="1"/>
  <c r="LQ48" i="1" s="1"/>
  <c r="LM48" i="1" a="1"/>
  <c r="LM48" i="1" s="1"/>
  <c r="D48" i="1"/>
  <c r="AI48" i="1"/>
  <c r="KZ48" i="1"/>
  <c r="KR48" i="1"/>
  <c r="KJ48" i="1"/>
  <c r="KB48" i="1"/>
  <c r="JN48" i="1"/>
  <c r="KY48" i="1"/>
  <c r="KQ48" i="1"/>
  <c r="KI48" i="1"/>
  <c r="KA48" i="1"/>
  <c r="JM48" i="1"/>
  <c r="KX48" i="1"/>
  <c r="KP48" i="1"/>
  <c r="JZ48" i="1"/>
  <c r="JL48" i="1"/>
  <c r="KW48" i="1"/>
  <c r="KG48" i="1"/>
  <c r="JK48" i="1"/>
  <c r="KV48" i="1"/>
  <c r="KF48" i="1"/>
  <c r="JJ48" i="1"/>
  <c r="KU48" i="1"/>
  <c r="KE48" i="1"/>
  <c r="JI48" i="1"/>
  <c r="KT48" i="1"/>
  <c r="KD48" i="1"/>
  <c r="JO48" i="1"/>
  <c r="KK48" i="1"/>
  <c r="KS48" i="1"/>
  <c r="KC48" i="1"/>
  <c r="LC48" i="1"/>
  <c r="JH48" i="1"/>
  <c r="JG48" i="1"/>
  <c r="CO48" i="1" l="1"/>
  <c r="KH48" i="1"/>
  <c r="CM48" i="1"/>
  <c r="CR48" i="1"/>
  <c r="CQ48" i="1"/>
  <c r="CN48" i="1"/>
  <c r="CP48" i="1"/>
  <c r="JY48" i="1" a="1"/>
  <c r="JY48" i="1" s="1"/>
  <c r="JG30" i="1" l="1"/>
  <c r="BA30" i="1"/>
  <c r="AZ30" i="1"/>
  <c r="AY30" i="1"/>
  <c r="AX30" i="1"/>
  <c r="AW30" i="1"/>
  <c r="AV30" i="1"/>
  <c r="Z190" i="4"/>
  <c r="Z191" i="4" s="1"/>
  <c r="Z192" i="4" s="1"/>
  <c r="AA190" i="4"/>
  <c r="AA191" i="4" s="1"/>
  <c r="AA192" i="4" s="1"/>
  <c r="Z195" i="4"/>
  <c r="AA195" i="4"/>
  <c r="Z196" i="4"/>
  <c r="Z197" i="4" s="1"/>
  <c r="AA196" i="4"/>
  <c r="AA197" i="4" s="1"/>
  <c r="Z200" i="4"/>
  <c r="AA200" i="4"/>
  <c r="Z201" i="4"/>
  <c r="AA201" i="4"/>
  <c r="Z202" i="4"/>
  <c r="AA202" i="4"/>
  <c r="AL17" i="1" l="1"/>
  <c r="OB17" i="1"/>
  <c r="MH17" i="1"/>
  <c r="KY17" i="1"/>
  <c r="KX17" i="1"/>
  <c r="KK17" i="1"/>
  <c r="KJ17" i="1"/>
  <c r="JY17" i="1"/>
  <c r="JH17" i="1"/>
  <c r="JG17" i="1"/>
  <c r="JF17" i="1"/>
  <c r="JE17" i="1"/>
  <c r="JD17" i="1"/>
  <c r="HY17" i="1"/>
  <c r="D17" i="1"/>
  <c r="A17" i="1"/>
  <c r="MJ7" i="1"/>
  <c r="MK7" i="1" s="1"/>
  <c r="ML7" i="1" s="1"/>
  <c r="MM7" i="1" s="1"/>
  <c r="MN7" i="1" s="1"/>
  <c r="MO7" i="1" s="1"/>
  <c r="MP7" i="1" s="1"/>
  <c r="MQ7" i="1" s="1"/>
  <c r="MR7" i="1" s="1"/>
  <c r="MS7" i="1" s="1"/>
  <c r="MT7" i="1" s="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AG155" i="4"/>
  <c r="H31" i="1"/>
  <c r="AY31" i="1" l="1"/>
  <c r="AX31" i="1"/>
  <c r="AW31" i="1"/>
  <c r="AV31" i="1"/>
  <c r="BA31" i="1"/>
  <c r="AZ31" i="1"/>
  <c r="N17" i="1"/>
  <c r="JG16" i="1" l="1"/>
  <c r="JH16" i="1"/>
  <c r="JH24" i="1"/>
  <c r="JG24" i="1"/>
  <c r="JH30" i="1"/>
  <c r="IU5" i="1"/>
  <c r="IU84" i="1" s="1"/>
  <c r="IT5" i="1"/>
  <c r="IT84" i="1" s="1"/>
  <c r="IS5" i="1"/>
  <c r="IS84" i="1" s="1"/>
  <c r="IR5" i="1"/>
  <c r="IR84" i="1" s="1"/>
  <c r="IQ5" i="1"/>
  <c r="IQ84" i="1" s="1"/>
  <c r="IP5" i="1"/>
  <c r="IP84" i="1" s="1"/>
  <c r="IO5" i="1"/>
  <c r="IO84" i="1" s="1"/>
  <c r="IN5" i="1"/>
  <c r="IN84" i="1" s="1"/>
  <c r="IM5" i="1"/>
  <c r="IM84" i="1" s="1"/>
  <c r="IX5" i="1"/>
  <c r="IX84" i="1" s="1"/>
  <c r="IC26" i="1" a="1"/>
  <c r="IC26" i="1" s="1"/>
  <c r="IC25" i="1" a="1"/>
  <c r="IC25" i="1" s="1"/>
  <c r="IC24" i="1" a="1"/>
  <c r="IC24" i="1" s="1"/>
  <c r="J30" i="1"/>
  <c r="J24" i="1"/>
  <c r="AL77" i="1"/>
  <c r="A77" i="1"/>
  <c r="IC5" i="1"/>
  <c r="IC84" i="1" s="1"/>
  <c r="A113" i="5"/>
  <c r="IY5" i="1"/>
  <c r="IY84" i="1" s="1"/>
  <c r="IZ5" i="1"/>
  <c r="IZ84" i="1" s="1"/>
  <c r="A122" i="5"/>
  <c r="JA5" i="1"/>
  <c r="JA84" i="1" s="1"/>
  <c r="JP30" i="1" a="1"/>
  <c r="JP30" i="1" s="1"/>
  <c r="C768" i="4"/>
  <c r="C766" i="4"/>
  <c r="C771" i="4"/>
  <c r="C770" i="4"/>
  <c r="C769" i="4"/>
  <c r="C767" i="4"/>
  <c r="M95" i="4"/>
  <c r="M94" i="4"/>
  <c r="M93" i="4"/>
  <c r="M92" i="4"/>
  <c r="K24" i="1"/>
  <c r="IT13" i="1" l="1"/>
  <c r="IT17" i="1" s="1"/>
  <c r="IP13" i="1"/>
  <c r="IN13" i="1"/>
  <c r="IN17" i="1" s="1"/>
  <c r="IO13" i="1"/>
  <c r="IO17" i="1" s="1"/>
  <c r="IQ13" i="1"/>
  <c r="IQ17" i="1" s="1"/>
  <c r="IR13" i="1"/>
  <c r="IR17" i="1" s="1"/>
  <c r="IS13" i="1"/>
  <c r="IS17" i="1" s="1"/>
  <c r="IM13" i="1"/>
  <c r="IM17" i="1" s="1"/>
  <c r="IU13" i="1"/>
  <c r="IU17" i="1" s="1"/>
  <c r="IX13" i="1"/>
  <c r="IC13" i="1"/>
  <c r="IC16" i="1" s="1"/>
  <c r="JA13" i="1"/>
  <c r="IZ13" i="1"/>
  <c r="IY13" i="1"/>
  <c r="IT16" i="1" l="1"/>
  <c r="IC17" i="1"/>
  <c r="IY16" i="1"/>
  <c r="IY17" i="1"/>
  <c r="IP16" i="1"/>
  <c r="IP17" i="1"/>
  <c r="IZ16" i="1"/>
  <c r="IZ17" i="1"/>
  <c r="JA16" i="1"/>
  <c r="JA17" i="1"/>
  <c r="IX16" i="1"/>
  <c r="IX17" i="1"/>
  <c r="IU16" i="1"/>
  <c r="IN16" i="1"/>
  <c r="IM16" i="1"/>
  <c r="IQ16" i="1"/>
  <c r="IS16" i="1"/>
  <c r="IR16" i="1"/>
  <c r="IO16" i="1"/>
  <c r="HH7" i="1"/>
  <c r="HI7" i="1" s="1"/>
  <c r="HJ7" i="1" s="1"/>
  <c r="HK7" i="1" s="1"/>
  <c r="HL7" i="1" s="1"/>
  <c r="HM7" i="1" s="1"/>
  <c r="HN7" i="1" s="1"/>
  <c r="HO7" i="1" s="1"/>
  <c r="HP7" i="1" s="1"/>
  <c r="HQ7" i="1" s="1"/>
  <c r="HR7" i="1" s="1"/>
  <c r="HS7" i="1" s="1"/>
  <c r="HT7" i="1" s="1"/>
  <c r="HU7" i="1" s="1"/>
  <c r="HV7" i="1" s="1"/>
  <c r="GT7" i="1"/>
  <c r="GW7" i="1" s="1"/>
  <c r="GZ7" i="1" s="1"/>
  <c r="HC7" i="1" s="1"/>
  <c r="HF7" i="1" s="1"/>
  <c r="GS7" i="1"/>
  <c r="GV7" i="1" s="1"/>
  <c r="GY7" i="1" s="1"/>
  <c r="HB7" i="1" s="1"/>
  <c r="HE7" i="1" s="1"/>
  <c r="GR7" i="1"/>
  <c r="GU7" i="1" s="1"/>
  <c r="GX7" i="1" s="1"/>
  <c r="HA7" i="1" s="1"/>
  <c r="HD7" i="1" s="1"/>
  <c r="FZ7" i="1"/>
  <c r="GA7" i="1" s="1"/>
  <c r="GB7" i="1" s="1"/>
  <c r="GC7" i="1" s="1"/>
  <c r="GD7" i="1" s="1"/>
  <c r="GE7" i="1" s="1"/>
  <c r="GF7" i="1" s="1"/>
  <c r="GG7" i="1" s="1"/>
  <c r="GH7" i="1" s="1"/>
  <c r="GI7" i="1" s="1"/>
  <c r="GJ7" i="1" s="1"/>
  <c r="GK7" i="1" s="1"/>
  <c r="GL7" i="1" s="1"/>
  <c r="GM7" i="1" s="1"/>
  <c r="GN7" i="1" s="1"/>
  <c r="FL7" i="1"/>
  <c r="FO7" i="1" s="1"/>
  <c r="FR7" i="1" s="1"/>
  <c r="FU7" i="1" s="1"/>
  <c r="FX7" i="1" s="1"/>
  <c r="FK7" i="1"/>
  <c r="FN7" i="1" s="1"/>
  <c r="FQ7" i="1" s="1"/>
  <c r="FT7" i="1" s="1"/>
  <c r="FW7" i="1" s="1"/>
  <c r="FJ7" i="1"/>
  <c r="FM7" i="1" s="1"/>
  <c r="FP7" i="1" s="1"/>
  <c r="FS7" i="1" s="1"/>
  <c r="FV7" i="1" s="1"/>
  <c r="ER7" i="1"/>
  <c r="ES7" i="1" s="1"/>
  <c r="ET7" i="1" s="1"/>
  <c r="EU7" i="1" s="1"/>
  <c r="EV7" i="1" s="1"/>
  <c r="EW7" i="1" s="1"/>
  <c r="EX7" i="1" s="1"/>
  <c r="EY7" i="1" s="1"/>
  <c r="EZ7" i="1" s="1"/>
  <c r="FA7" i="1" s="1"/>
  <c r="FB7" i="1" s="1"/>
  <c r="FC7" i="1" s="1"/>
  <c r="FD7" i="1" s="1"/>
  <c r="FE7" i="1" s="1"/>
  <c r="FF7" i="1" s="1"/>
  <c r="ED7" i="1"/>
  <c r="EG7" i="1" s="1"/>
  <c r="EJ7" i="1" s="1"/>
  <c r="EM7" i="1" s="1"/>
  <c r="EP7" i="1" s="1"/>
  <c r="EC7" i="1"/>
  <c r="EF7" i="1" s="1"/>
  <c r="EI7" i="1" s="1"/>
  <c r="EL7" i="1" s="1"/>
  <c r="EO7" i="1" s="1"/>
  <c r="EB7" i="1"/>
  <c r="EE7" i="1" s="1"/>
  <c r="EH7" i="1" s="1"/>
  <c r="EK7" i="1" s="1"/>
  <c r="EN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N12" i="1"/>
  <c r="HV12" i="1" s="1"/>
  <c r="GM12" i="1"/>
  <c r="HU12" i="1" s="1"/>
  <c r="GL12" i="1"/>
  <c r="HT12" i="1" s="1"/>
  <c r="GK12" i="1"/>
  <c r="HS12" i="1" s="1"/>
  <c r="GJ12" i="1"/>
  <c r="HR12" i="1" s="1"/>
  <c r="GI12" i="1"/>
  <c r="HQ12" i="1" s="1"/>
  <c r="GH12" i="1"/>
  <c r="HP12" i="1" s="1"/>
  <c r="GG12" i="1"/>
  <c r="HO12" i="1" s="1"/>
  <c r="GF12" i="1"/>
  <c r="HN12" i="1" s="1"/>
  <c r="GE12" i="1"/>
  <c r="HM12" i="1" s="1"/>
  <c r="GD12" i="1"/>
  <c r="HL12" i="1" s="1"/>
  <c r="GC12" i="1"/>
  <c r="HK12" i="1" s="1"/>
  <c r="GB12" i="1"/>
  <c r="HJ12" i="1" s="1"/>
  <c r="GA12" i="1"/>
  <c r="HI12" i="1" s="1"/>
  <c r="FZ12" i="1"/>
  <c r="HH12" i="1" s="1"/>
  <c r="FY12" i="1"/>
  <c r="HG12" i="1" s="1"/>
  <c r="FI12" i="1"/>
  <c r="GQ12" i="1" s="1"/>
  <c r="FH12" i="1"/>
  <c r="GP12" i="1" s="1"/>
  <c r="FG12" i="1"/>
  <c r="GO12" i="1" s="1"/>
  <c r="ED12" i="1"/>
  <c r="EC12" i="1"/>
  <c r="EF12" i="1" s="1"/>
  <c r="EI12" i="1" s="1"/>
  <c r="EL12" i="1" s="1"/>
  <c r="EO12" i="1" s="1"/>
  <c r="FW12" i="1" s="1"/>
  <c r="HE12" i="1" s="1"/>
  <c r="EB12" i="1"/>
  <c r="EE12" i="1" s="1"/>
  <c r="EH12" i="1" s="1"/>
  <c r="EK12" i="1" s="1"/>
  <c r="EN12" i="1" s="1"/>
  <c r="FV12" i="1" s="1"/>
  <c r="HD12" i="1" s="1"/>
  <c r="DZ8" i="1"/>
  <c r="EA8" i="1" s="1"/>
  <c r="EB8" i="1" s="1"/>
  <c r="EC8" i="1" s="1"/>
  <c r="ED8" i="1" s="1"/>
  <c r="EE8" i="1" s="1"/>
  <c r="EF8" i="1" s="1"/>
  <c r="EG8" i="1" s="1"/>
  <c r="EH8" i="1" s="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DY9" i="1"/>
  <c r="GP11" i="1"/>
  <c r="GQ11" i="1" s="1"/>
  <c r="GR11" i="1" s="1"/>
  <c r="GS11" i="1" s="1"/>
  <c r="GT11" i="1" s="1"/>
  <c r="GU11" i="1" s="1"/>
  <c r="GV11" i="1" s="1"/>
  <c r="GW11" i="1" s="1"/>
  <c r="GX11" i="1" s="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FH11" i="1"/>
  <c r="FI11" i="1" s="1"/>
  <c r="FJ11" i="1" s="1"/>
  <c r="FK11" i="1" s="1"/>
  <c r="FL11" i="1" s="1"/>
  <c r="FM11" i="1" s="1"/>
  <c r="FN11" i="1" s="1"/>
  <c r="FO11" i="1" s="1"/>
  <c r="FP11" i="1" s="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DZ11" i="1"/>
  <c r="EA11" i="1" s="1"/>
  <c r="EB11" i="1" s="1"/>
  <c r="EC11" i="1" s="1"/>
  <c r="ED11" i="1" s="1"/>
  <c r="EE11" i="1" s="1"/>
  <c r="EF11" i="1" s="1"/>
  <c r="EG11" i="1" s="1"/>
  <c r="EH11" i="1" s="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HV5" i="1"/>
  <c r="HV84" i="1" s="1"/>
  <c r="HU5" i="1"/>
  <c r="HU84" i="1" s="1"/>
  <c r="HT5" i="1"/>
  <c r="HT84" i="1" s="1"/>
  <c r="HS5" i="1"/>
  <c r="HS84" i="1" s="1"/>
  <c r="HR5" i="1"/>
  <c r="HR84" i="1" s="1"/>
  <c r="HQ5" i="1"/>
  <c r="HQ84" i="1" s="1"/>
  <c r="HP5" i="1"/>
  <c r="HP84" i="1" s="1"/>
  <c r="HO5" i="1"/>
  <c r="HO84" i="1" s="1"/>
  <c r="HN5" i="1"/>
  <c r="HN84" i="1" s="1"/>
  <c r="HM5" i="1"/>
  <c r="HM84" i="1" s="1"/>
  <c r="HL5" i="1"/>
  <c r="HL84" i="1" s="1"/>
  <c r="HK5" i="1"/>
  <c r="HK84" i="1" s="1"/>
  <c r="HJ5" i="1"/>
  <c r="HJ84" i="1" s="1"/>
  <c r="HI5" i="1"/>
  <c r="HI84" i="1" s="1"/>
  <c r="HH5" i="1"/>
  <c r="HH84" i="1" s="1"/>
  <c r="HG5" i="1"/>
  <c r="HG84" i="1" s="1"/>
  <c r="HF5" i="1"/>
  <c r="HF84" i="1" s="1"/>
  <c r="HE5" i="1"/>
  <c r="HE84" i="1" s="1"/>
  <c r="HD5" i="1"/>
  <c r="HD84" i="1" s="1"/>
  <c r="HC5" i="1"/>
  <c r="HC84" i="1" s="1"/>
  <c r="HB5" i="1"/>
  <c r="HB84" i="1" s="1"/>
  <c r="HA5" i="1"/>
  <c r="HA84" i="1" s="1"/>
  <c r="GZ5" i="1"/>
  <c r="GZ84" i="1" s="1"/>
  <c r="GY5" i="1"/>
  <c r="GY84" i="1" s="1"/>
  <c r="GX5" i="1"/>
  <c r="GX84" i="1" s="1"/>
  <c r="GW5" i="1"/>
  <c r="GW84" i="1" s="1"/>
  <c r="GV5" i="1"/>
  <c r="GV84" i="1" s="1"/>
  <c r="GU5" i="1"/>
  <c r="GU84" i="1" s="1"/>
  <c r="GT5" i="1"/>
  <c r="GT84" i="1" s="1"/>
  <c r="GS5" i="1"/>
  <c r="GS84" i="1" s="1"/>
  <c r="GR5" i="1"/>
  <c r="GR84" i="1" s="1"/>
  <c r="GQ5" i="1"/>
  <c r="GQ84" i="1" s="1"/>
  <c r="GP5" i="1"/>
  <c r="GP84" i="1" s="1"/>
  <c r="GO5" i="1"/>
  <c r="GO84" i="1" s="1"/>
  <c r="GN5" i="1"/>
  <c r="GN84" i="1" s="1"/>
  <c r="GM5" i="1"/>
  <c r="GM84" i="1" s="1"/>
  <c r="GL5" i="1"/>
  <c r="GL84" i="1" s="1"/>
  <c r="GK5" i="1"/>
  <c r="GK84" i="1" s="1"/>
  <c r="GJ5" i="1"/>
  <c r="GJ84" i="1" s="1"/>
  <c r="GI5" i="1"/>
  <c r="GI84" i="1" s="1"/>
  <c r="GH5" i="1"/>
  <c r="GH84" i="1" s="1"/>
  <c r="GG5" i="1"/>
  <c r="GG84" i="1" s="1"/>
  <c r="GF5" i="1"/>
  <c r="GF84" i="1" s="1"/>
  <c r="GE5" i="1"/>
  <c r="GE84" i="1" s="1"/>
  <c r="GD5" i="1"/>
  <c r="GD84" i="1" s="1"/>
  <c r="GC5" i="1"/>
  <c r="GC84" i="1" s="1"/>
  <c r="GB5" i="1"/>
  <c r="GB84" i="1" s="1"/>
  <c r="GA5" i="1"/>
  <c r="GA84" i="1" s="1"/>
  <c r="FZ5" i="1"/>
  <c r="FZ84" i="1" s="1"/>
  <c r="FY5" i="1"/>
  <c r="FY84" i="1" s="1"/>
  <c r="FX5" i="1"/>
  <c r="FX84" i="1" s="1"/>
  <c r="FW5" i="1"/>
  <c r="FW84" i="1" s="1"/>
  <c r="FV5" i="1"/>
  <c r="FV84" i="1" s="1"/>
  <c r="FU5" i="1"/>
  <c r="FU84" i="1" s="1"/>
  <c r="FT5" i="1"/>
  <c r="FT84" i="1" s="1"/>
  <c r="FS5" i="1"/>
  <c r="FS84" i="1" s="1"/>
  <c r="FR5" i="1"/>
  <c r="FR84" i="1" s="1"/>
  <c r="FQ5" i="1"/>
  <c r="FQ84" i="1" s="1"/>
  <c r="FP5" i="1"/>
  <c r="FP84" i="1" s="1"/>
  <c r="FO5" i="1"/>
  <c r="FO84" i="1" s="1"/>
  <c r="FN5" i="1"/>
  <c r="FN84" i="1" s="1"/>
  <c r="FM5" i="1"/>
  <c r="FM84" i="1" s="1"/>
  <c r="FL5" i="1"/>
  <c r="FL84" i="1" s="1"/>
  <c r="FK5" i="1"/>
  <c r="FK84" i="1" s="1"/>
  <c r="FJ5" i="1"/>
  <c r="FJ84" i="1" s="1"/>
  <c r="FI5" i="1"/>
  <c r="FI84" i="1" s="1"/>
  <c r="FH5" i="1"/>
  <c r="FH84" i="1" s="1"/>
  <c r="FG5" i="1"/>
  <c r="FG84" i="1" s="1"/>
  <c r="FF5" i="1"/>
  <c r="FF84" i="1" s="1"/>
  <c r="FE5" i="1"/>
  <c r="FE84" i="1" s="1"/>
  <c r="FD5" i="1"/>
  <c r="FD84" i="1" s="1"/>
  <c r="FC5" i="1"/>
  <c r="FC84" i="1" s="1"/>
  <c r="FB5" i="1"/>
  <c r="FB84" i="1" s="1"/>
  <c r="FA5" i="1"/>
  <c r="FA84" i="1" s="1"/>
  <c r="EZ5" i="1"/>
  <c r="EZ84" i="1" s="1"/>
  <c r="EY5" i="1"/>
  <c r="EY84" i="1" s="1"/>
  <c r="EX5" i="1"/>
  <c r="EX84" i="1" s="1"/>
  <c r="EW5" i="1"/>
  <c r="EW84" i="1" s="1"/>
  <c r="EV5" i="1"/>
  <c r="EV84" i="1" s="1"/>
  <c r="EU5" i="1"/>
  <c r="EU84" i="1" s="1"/>
  <c r="ET5" i="1"/>
  <c r="ET84" i="1" s="1"/>
  <c r="ES5" i="1"/>
  <c r="ES84" i="1" s="1"/>
  <c r="ER5" i="1"/>
  <c r="ER84" i="1" s="1"/>
  <c r="EQ5" i="1"/>
  <c r="EQ84" i="1" s="1"/>
  <c r="EP5" i="1"/>
  <c r="EP84" i="1" s="1"/>
  <c r="EO5" i="1"/>
  <c r="EO84" i="1" s="1"/>
  <c r="EN5" i="1"/>
  <c r="EN84" i="1" s="1"/>
  <c r="EM5" i="1"/>
  <c r="EM84" i="1" s="1"/>
  <c r="EL5" i="1"/>
  <c r="EL84" i="1" s="1"/>
  <c r="EK5" i="1"/>
  <c r="EK84" i="1" s="1"/>
  <c r="EJ5" i="1"/>
  <c r="EJ84" i="1" s="1"/>
  <c r="EI5" i="1"/>
  <c r="EI84" i="1" s="1"/>
  <c r="EH5" i="1"/>
  <c r="EH84" i="1" s="1"/>
  <c r="EG5" i="1"/>
  <c r="EG84" i="1" s="1"/>
  <c r="EF5" i="1"/>
  <c r="EF84" i="1" s="1"/>
  <c r="EE5" i="1"/>
  <c r="EE84" i="1" s="1"/>
  <c r="ED5" i="1"/>
  <c r="ED84" i="1" s="1"/>
  <c r="EC5" i="1"/>
  <c r="EC84" i="1" s="1"/>
  <c r="EB5" i="1"/>
  <c r="EB84" i="1" s="1"/>
  <c r="EA5" i="1"/>
  <c r="EA84" i="1" s="1"/>
  <c r="DZ5" i="1"/>
  <c r="DZ84"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DY5" i="1"/>
  <c r="DY84"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84" i="1"/>
  <c r="F84" i="1"/>
  <c r="E84" i="1"/>
  <c r="C84" i="1"/>
  <c r="B84" i="1"/>
  <c r="DJ84" i="1"/>
  <c r="DI84" i="1"/>
  <c r="DH84" i="1"/>
  <c r="DG84" i="1"/>
  <c r="DF84" i="1"/>
  <c r="DE84" i="1"/>
  <c r="DD84" i="1"/>
  <c r="DC84" i="1"/>
  <c r="DB84" i="1"/>
  <c r="DA84" i="1"/>
  <c r="CZ84" i="1"/>
  <c r="CY84" i="1"/>
  <c r="DJ13" i="1"/>
  <c r="DI13" i="1"/>
  <c r="DH13" i="1"/>
  <c r="DG13" i="1"/>
  <c r="DF13" i="1"/>
  <c r="DE13" i="1"/>
  <c r="DD13" i="1"/>
  <c r="DC13" i="1"/>
  <c r="DB13" i="1"/>
  <c r="DA13" i="1"/>
  <c r="CZ13" i="1"/>
  <c r="CY13" i="1"/>
  <c r="IA5" i="1"/>
  <c r="IA84" i="1" s="1"/>
  <c r="KU30" i="1"/>
  <c r="KU5" i="1"/>
  <c r="JX31" i="1"/>
  <c r="JX32" i="1" s="1"/>
  <c r="JX33" i="1" s="1"/>
  <c r="JX34" i="1" s="1"/>
  <c r="JX35" i="1" s="1"/>
  <c r="JX36" i="1" s="1"/>
  <c r="JW31" i="1"/>
  <c r="JW32" i="1" s="1"/>
  <c r="JW33" i="1" s="1"/>
  <c r="JW34" i="1" s="1"/>
  <c r="JW35" i="1" s="1"/>
  <c r="JW36" i="1" s="1"/>
  <c r="JV31" i="1"/>
  <c r="JV32" i="1" s="1"/>
  <c r="JV33" i="1" s="1"/>
  <c r="JV34" i="1" s="1"/>
  <c r="JV35" i="1" s="1"/>
  <c r="JV36" i="1" s="1"/>
  <c r="JU31" i="1"/>
  <c r="JU32" i="1" s="1"/>
  <c r="JU33" i="1" s="1"/>
  <c r="JU34" i="1" s="1"/>
  <c r="JU35" i="1" s="1"/>
  <c r="JU36" i="1" s="1"/>
  <c r="JT31" i="1"/>
  <c r="JT32" i="1" s="1"/>
  <c r="JT33" i="1" s="1"/>
  <c r="JT34" i="1" s="1"/>
  <c r="JT35" i="1" s="1"/>
  <c r="JT36" i="1" s="1"/>
  <c r="JS31" i="1"/>
  <c r="JS32" i="1" s="1"/>
  <c r="JS33" i="1" s="1"/>
  <c r="JS34" i="1" s="1"/>
  <c r="JS35" i="1" s="1"/>
  <c r="JS36" i="1" s="1"/>
  <c r="JR31" i="1"/>
  <c r="JR32" i="1" s="1"/>
  <c r="JR33" i="1" s="1"/>
  <c r="JR34" i="1" s="1"/>
  <c r="JR35" i="1" s="1"/>
  <c r="JR36" i="1" s="1"/>
  <c r="JX5" i="1"/>
  <c r="JX84" i="1" s="1"/>
  <c r="JW5" i="1"/>
  <c r="JW84" i="1" s="1"/>
  <c r="JV5" i="1"/>
  <c r="JV84" i="1" s="1"/>
  <c r="JU5" i="1"/>
  <c r="JU84" i="1" s="1"/>
  <c r="JT5" i="1"/>
  <c r="JT84" i="1" s="1"/>
  <c r="JS5" i="1"/>
  <c r="JS84" i="1" s="1"/>
  <c r="JR5" i="1"/>
  <c r="JR84" i="1" s="1"/>
  <c r="KT5" i="1"/>
  <c r="KT84" i="1" s="1"/>
  <c r="KK5" i="1"/>
  <c r="KK84" i="1" s="1"/>
  <c r="AD59" i="4"/>
  <c r="AC59" i="4"/>
  <c r="W59" i="4"/>
  <c r="MF5" i="1"/>
  <c r="MF84" i="1" s="1"/>
  <c r="ME5" i="1"/>
  <c r="ME84" i="1" s="1"/>
  <c r="MD5" i="1"/>
  <c r="MD84" i="1" s="1"/>
  <c r="MC5" i="1"/>
  <c r="MC84" i="1" s="1"/>
  <c r="MB5" i="1"/>
  <c r="MB84" i="1" s="1"/>
  <c r="MA5" i="1"/>
  <c r="MA84" i="1" s="1"/>
  <c r="LZ5" i="1"/>
  <c r="LZ84" i="1" s="1"/>
  <c r="JY30" i="1" a="1"/>
  <c r="JY30" i="1" s="1"/>
  <c r="KF5" i="1"/>
  <c r="KF84" i="1" s="1"/>
  <c r="KE5" i="1"/>
  <c r="KE84" i="1" s="1"/>
  <c r="KD5" i="1"/>
  <c r="KD84" i="1" s="1"/>
  <c r="KC5" i="1"/>
  <c r="KC84" i="1" s="1"/>
  <c r="KB5" i="1"/>
  <c r="KB84" i="1" s="1"/>
  <c r="KA5" i="1"/>
  <c r="KA84" i="1" s="1"/>
  <c r="LU24" i="1"/>
  <c r="LK24" i="1"/>
  <c r="LL30" i="1"/>
  <c r="LH14" i="1"/>
  <c r="LF14" i="1"/>
  <c r="LE14" i="1"/>
  <c r="JF30" i="1"/>
  <c r="JE30" i="1"/>
  <c r="JD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A14" i="1"/>
  <c r="H25" i="1"/>
  <c r="H32" i="1"/>
  <c r="AY14" i="1"/>
  <c r="AX14" i="1"/>
  <c r="AW14" i="1"/>
  <c r="AY5" i="1"/>
  <c r="AY84" i="1" s="1"/>
  <c r="AX5" i="1"/>
  <c r="AW5" i="1"/>
  <c r="A14" i="1"/>
  <c r="A13" i="1"/>
  <c r="B14" i="1" s="1"/>
  <c r="IW5" i="1"/>
  <c r="IW84" i="1" s="1"/>
  <c r="B52" i="1" l="1"/>
  <c r="B63" i="1"/>
  <c r="DY59" i="1"/>
  <c r="DY70" i="1"/>
  <c r="LI14" i="1"/>
  <c r="LJ14" i="1"/>
  <c r="DM52" i="1"/>
  <c r="DS52" i="1"/>
  <c r="DS59" i="1" s="1"/>
  <c r="LX52" i="1"/>
  <c r="DL52" i="1"/>
  <c r="CK52" i="1"/>
  <c r="LW52" i="1"/>
  <c r="LH52" i="1"/>
  <c r="DK52" i="1"/>
  <c r="LG52" i="1"/>
  <c r="BB52" i="1"/>
  <c r="CX52" i="1"/>
  <c r="LF52" i="1"/>
  <c r="CJ52" i="1"/>
  <c r="LE52" i="1"/>
  <c r="B41" i="1"/>
  <c r="CX41" i="1" s="1"/>
  <c r="B74" i="1"/>
  <c r="CX74" i="1" s="1"/>
  <c r="DY48" i="1"/>
  <c r="DY74" i="1"/>
  <c r="DY75" i="1"/>
  <c r="DY76" i="1"/>
  <c r="LW41" i="1"/>
  <c r="CK41" i="1"/>
  <c r="DK41" i="1"/>
  <c r="LN14" i="1"/>
  <c r="LM14" i="1"/>
  <c r="LR14" i="1"/>
  <c r="LQ14" i="1"/>
  <c r="LT14" i="1"/>
  <c r="LS14" i="1"/>
  <c r="LP14" i="1"/>
  <c r="LO14" i="1"/>
  <c r="H26" i="1"/>
  <c r="AZ25" i="1"/>
  <c r="AY25" i="1"/>
  <c r="AV25" i="1"/>
  <c r="AX25" i="1"/>
  <c r="AW25" i="1"/>
  <c r="BA25" i="1"/>
  <c r="H33" i="1"/>
  <c r="BA32" i="1"/>
  <c r="AZ32" i="1"/>
  <c r="AY32" i="1"/>
  <c r="AX32" i="1"/>
  <c r="AW32" i="1"/>
  <c r="AV32" i="1"/>
  <c r="MH14" i="1"/>
  <c r="AY18" i="8"/>
  <c r="AN18" i="8" s="1"/>
  <c r="AX20" i="7"/>
  <c r="AM20" i="7" s="1"/>
  <c r="BA20" i="7"/>
  <c r="AP20" i="7" s="1"/>
  <c r="IP14" i="1"/>
  <c r="IP52" i="1" s="1"/>
  <c r="IT14" i="1"/>
  <c r="IT52" i="1" s="1"/>
  <c r="IO14" i="1"/>
  <c r="IO52" i="1" s="1"/>
  <c r="IU14" i="1"/>
  <c r="IU41" i="1" s="1"/>
  <c r="IN14" i="1"/>
  <c r="IM14" i="1"/>
  <c r="IM41" i="1" s="1"/>
  <c r="IR14" i="1"/>
  <c r="IR52" i="1" s="1"/>
  <c r="IQ14" i="1"/>
  <c r="IQ41" i="1" s="1"/>
  <c r="IS14" i="1"/>
  <c r="IS52" i="1" s="1"/>
  <c r="IC14" i="1"/>
  <c r="IC52" i="1" s="1"/>
  <c r="IX14" i="1"/>
  <c r="DZ9" i="1"/>
  <c r="IY14" i="1"/>
  <c r="IY52" i="1" s="1"/>
  <c r="IZ14" i="1"/>
  <c r="IZ41" i="1" s="1"/>
  <c r="JA14" i="1"/>
  <c r="JA52" i="1" s="1"/>
  <c r="BB19" i="8"/>
  <c r="AQ19" i="8" s="1"/>
  <c r="FJ13" i="1"/>
  <c r="FP13" i="1"/>
  <c r="GQ13" i="1"/>
  <c r="CD30" i="1"/>
  <c r="HK13" i="1"/>
  <c r="FJ12" i="1"/>
  <c r="GR12" i="1" s="1"/>
  <c r="FK12" i="1"/>
  <c r="GS12" i="1" s="1"/>
  <c r="FM12" i="1"/>
  <c r="GU12" i="1" s="1"/>
  <c r="FN12" i="1"/>
  <c r="GV12" i="1" s="1"/>
  <c r="FP12" i="1"/>
  <c r="GX12" i="1" s="1"/>
  <c r="FQ12" i="1"/>
  <c r="GY12" i="1" s="1"/>
  <c r="FS12" i="1"/>
  <c r="HA12" i="1" s="1"/>
  <c r="FT12" i="1"/>
  <c r="HB12" i="1" s="1"/>
  <c r="AK225" i="6"/>
  <c r="AL225" i="6"/>
  <c r="FL12" i="1"/>
  <c r="GT12" i="1" s="1"/>
  <c r="EG12" i="1"/>
  <c r="BA18" i="7"/>
  <c r="AP18" i="7" s="1"/>
  <c r="BB18" i="7"/>
  <c r="AQ18" i="7" s="1"/>
  <c r="BC18" i="7"/>
  <c r="AR18" i="7" s="1"/>
  <c r="AG225" i="7"/>
  <c r="AZ20" i="7"/>
  <c r="AO20" i="7" s="1"/>
  <c r="EL13" i="1"/>
  <c r="BB20" i="7"/>
  <c r="AQ20" i="7" s="1"/>
  <c r="FD13" i="1"/>
  <c r="BF21" i="7"/>
  <c r="AU21" i="7" s="1"/>
  <c r="FM13" i="1"/>
  <c r="AX18" i="8"/>
  <c r="AM18" i="8" s="1"/>
  <c r="HU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M13" i="1"/>
  <c r="HL13" i="1"/>
  <c r="EN13" i="1"/>
  <c r="HM13" i="1"/>
  <c r="HN13" i="1"/>
  <c r="HO13" i="1"/>
  <c r="HP13" i="1"/>
  <c r="HQ13" i="1"/>
  <c r="FG13" i="1"/>
  <c r="HR13" i="1"/>
  <c r="FH13" i="1"/>
  <c r="HS13" i="1"/>
  <c r="FI13" i="1"/>
  <c r="HT13" i="1"/>
  <c r="FK13" i="1"/>
  <c r="HV13" i="1"/>
  <c r="FL13" i="1"/>
  <c r="FN13" i="1"/>
  <c r="FO13" i="1"/>
  <c r="GE13" i="1"/>
  <c r="GJ13" i="1"/>
  <c r="GK13" i="1"/>
  <c r="GL13" i="1"/>
  <c r="GM13" i="1"/>
  <c r="GN13" i="1"/>
  <c r="EC13" i="1"/>
  <c r="ED13" i="1"/>
  <c r="EE13" i="1"/>
  <c r="EF13" i="1"/>
  <c r="EG13" i="1"/>
  <c r="EH13" i="1"/>
  <c r="GO13" i="1"/>
  <c r="EI13" i="1"/>
  <c r="GP13" i="1"/>
  <c r="EJ13" i="1"/>
  <c r="EK13" i="1"/>
  <c r="HF13" i="1"/>
  <c r="FE13" i="1"/>
  <c r="GF13" i="1"/>
  <c r="HG13" i="1"/>
  <c r="DZ13" i="1"/>
  <c r="FF13" i="1"/>
  <c r="GG13" i="1"/>
  <c r="HH13" i="1"/>
  <c r="EA13" i="1"/>
  <c r="GH13" i="1"/>
  <c r="HI13" i="1"/>
  <c r="EB13" i="1"/>
  <c r="GI13" i="1"/>
  <c r="HJ13" i="1"/>
  <c r="EO13" i="1"/>
  <c r="EO17" i="1" s="1"/>
  <c r="EP13" i="1"/>
  <c r="EP17" i="1" s="1"/>
  <c r="FQ13" i="1"/>
  <c r="FQ17" i="1" s="1"/>
  <c r="GR13" i="1"/>
  <c r="GR17" i="1" s="1"/>
  <c r="EQ13" i="1"/>
  <c r="EQ17" i="1" s="1"/>
  <c r="FR13" i="1"/>
  <c r="FR17" i="1" s="1"/>
  <c r="GS13" i="1"/>
  <c r="GS17" i="1" s="1"/>
  <c r="ER13" i="1"/>
  <c r="ER17" i="1" s="1"/>
  <c r="FS13" i="1"/>
  <c r="FS17" i="1" s="1"/>
  <c r="GT13" i="1"/>
  <c r="GT17" i="1" s="1"/>
  <c r="ES13" i="1"/>
  <c r="ES17" i="1" s="1"/>
  <c r="FT13" i="1"/>
  <c r="FT17" i="1" s="1"/>
  <c r="GU13" i="1"/>
  <c r="GU17" i="1" s="1"/>
  <c r="ET13" i="1"/>
  <c r="ET17" i="1" s="1"/>
  <c r="FU13" i="1"/>
  <c r="FU17" i="1" s="1"/>
  <c r="GV13" i="1"/>
  <c r="GV17" i="1" s="1"/>
  <c r="EU13" i="1"/>
  <c r="EU17" i="1" s="1"/>
  <c r="FV13" i="1"/>
  <c r="FV17" i="1" s="1"/>
  <c r="GW13" i="1"/>
  <c r="GW17" i="1" s="1"/>
  <c r="EV13" i="1"/>
  <c r="EV17" i="1" s="1"/>
  <c r="FW13" i="1"/>
  <c r="FW17" i="1" s="1"/>
  <c r="GX13" i="1"/>
  <c r="GX17" i="1" s="1"/>
  <c r="EW13" i="1"/>
  <c r="EW17" i="1" s="1"/>
  <c r="FX13" i="1"/>
  <c r="FX17" i="1" s="1"/>
  <c r="GY13" i="1"/>
  <c r="GY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DE14" i="1"/>
  <c r="DE52" i="1" s="1"/>
  <c r="DH14" i="1"/>
  <c r="DH41" i="1" s="1"/>
  <c r="DJ14" i="1"/>
  <c r="CZ14" i="1"/>
  <c r="CZ52" i="1" s="1"/>
  <c r="DY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F14" i="1"/>
  <c r="DG14" i="1"/>
  <c r="DG41" i="1" s="1"/>
  <c r="DI14" i="1"/>
  <c r="CY14" i="1"/>
  <c r="CY41" i="1" s="1"/>
  <c r="DA14" i="1"/>
  <c r="DA52" i="1" s="1"/>
  <c r="JR37" i="1"/>
  <c r="JS37" i="1"/>
  <c r="JT37" i="1"/>
  <c r="JU37" i="1"/>
  <c r="JV37" i="1"/>
  <c r="JW37" i="1"/>
  <c r="JX37" i="1"/>
  <c r="DB14" i="1"/>
  <c r="DB52" i="1" s="1"/>
  <c r="DC14" i="1"/>
  <c r="DC41" i="1" s="1"/>
  <c r="DD14" i="1"/>
  <c r="DD52" i="1" s="1"/>
  <c r="IA13" i="1"/>
  <c r="IA16" i="1" s="1"/>
  <c r="JX13" i="1"/>
  <c r="KT13" i="1"/>
  <c r="KT17" i="1" s="1"/>
  <c r="JR13" i="1"/>
  <c r="JS13" i="1"/>
  <c r="JT13" i="1"/>
  <c r="JU13" i="1"/>
  <c r="JU17" i="1" s="1"/>
  <c r="JV13" i="1"/>
  <c r="JV17" i="1" s="1"/>
  <c r="JW13" i="1"/>
  <c r="JW17" i="1" s="1"/>
  <c r="KU84" i="1"/>
  <c r="KU13" i="1"/>
  <c r="KU17" i="1" s="1"/>
  <c r="KK14" i="1"/>
  <c r="KK16" i="1"/>
  <c r="KA13" i="1"/>
  <c r="KB13" i="1"/>
  <c r="KC13" i="1"/>
  <c r="KD13" i="1"/>
  <c r="KE13" i="1"/>
  <c r="KF13" i="1"/>
  <c r="AW84" i="1"/>
  <c r="AW13" i="1"/>
  <c r="AX84" i="1"/>
  <c r="AX13" i="1"/>
  <c r="AY13" i="1"/>
  <c r="IW13" i="1"/>
  <c r="DZ59" i="1" l="1"/>
  <c r="DZ70" i="1"/>
  <c r="LX41" i="1"/>
  <c r="LF41" i="1"/>
  <c r="LW63" i="1"/>
  <c r="LH63" i="1"/>
  <c r="IZ63" i="1"/>
  <c r="IR63" i="1"/>
  <c r="DS63" i="1"/>
  <c r="DS70" i="1" s="1"/>
  <c r="DK63" i="1"/>
  <c r="DC63" i="1"/>
  <c r="DB63" i="1"/>
  <c r="CK63" i="1"/>
  <c r="LG63" i="1"/>
  <c r="IY63" i="1"/>
  <c r="IQ63" i="1"/>
  <c r="DJ63" i="1"/>
  <c r="LF63" i="1"/>
  <c r="IX63" i="1"/>
  <c r="IP63" i="1"/>
  <c r="DI63" i="1"/>
  <c r="DA63" i="1"/>
  <c r="CJ63" i="1"/>
  <c r="CZ63" i="1"/>
  <c r="LE63" i="1"/>
  <c r="IO63" i="1"/>
  <c r="DH63" i="1"/>
  <c r="IN63" i="1"/>
  <c r="DG63" i="1"/>
  <c r="CY63" i="1"/>
  <c r="BB63" i="1"/>
  <c r="LX63" i="1"/>
  <c r="IC63" i="1"/>
  <c r="MH63" i="1"/>
  <c r="IU63" i="1"/>
  <c r="IM63" i="1"/>
  <c r="DF63" i="1"/>
  <c r="CX63" i="1"/>
  <c r="JA63" i="1"/>
  <c r="DL63" i="1"/>
  <c r="IT63" i="1"/>
  <c r="DM63" i="1"/>
  <c r="DE63" i="1"/>
  <c r="IS63" i="1"/>
  <c r="DD63" i="1"/>
  <c r="IO53" i="1"/>
  <c r="IO54" i="1"/>
  <c r="IO55" i="1"/>
  <c r="IO56" i="1"/>
  <c r="IO57" i="1"/>
  <c r="IO58" i="1"/>
  <c r="IO59" i="1"/>
  <c r="IP53" i="1"/>
  <c r="IP54" i="1"/>
  <c r="IP55" i="1"/>
  <c r="IP56" i="1"/>
  <c r="IP57" i="1"/>
  <c r="IP58" i="1"/>
  <c r="IP59" i="1"/>
  <c r="DA53" i="1"/>
  <c r="DA54" i="1"/>
  <c r="DA55" i="1"/>
  <c r="DA56" i="1"/>
  <c r="DA57" i="1"/>
  <c r="DA58" i="1"/>
  <c r="DA59" i="1"/>
  <c r="JA53" i="1"/>
  <c r="JA54" i="1"/>
  <c r="JA55" i="1"/>
  <c r="JA56" i="1"/>
  <c r="JA57" i="1"/>
  <c r="JA58" i="1"/>
  <c r="JA59" i="1"/>
  <c r="DB53" i="1"/>
  <c r="DB54" i="1"/>
  <c r="DB55" i="1"/>
  <c r="DB56" i="1"/>
  <c r="DB57" i="1"/>
  <c r="DB58" i="1"/>
  <c r="DB59" i="1"/>
  <c r="IR53" i="1"/>
  <c r="IR54" i="1"/>
  <c r="IR55" i="1"/>
  <c r="IR56" i="1"/>
  <c r="IR57" i="1"/>
  <c r="IR58" i="1"/>
  <c r="IR59" i="1"/>
  <c r="DD53" i="1"/>
  <c r="DD54" i="1"/>
  <c r="DD55" i="1"/>
  <c r="DD56" i="1"/>
  <c r="DD57" i="1"/>
  <c r="DD58" i="1"/>
  <c r="DD59" i="1"/>
  <c r="IC53" i="1"/>
  <c r="IC54" i="1"/>
  <c r="IC55" i="1"/>
  <c r="IC56" i="1"/>
  <c r="IC57" i="1"/>
  <c r="IC58" i="1"/>
  <c r="IC59" i="1"/>
  <c r="CY52" i="1"/>
  <c r="DE53" i="1"/>
  <c r="DE54" i="1"/>
  <c r="DE55" i="1"/>
  <c r="DE56" i="1"/>
  <c r="DE57" i="1"/>
  <c r="DE58" i="1"/>
  <c r="DE59" i="1"/>
  <c r="DI41" i="1"/>
  <c r="DI44" i="1" s="1"/>
  <c r="IY41" i="1"/>
  <c r="IY43" i="1" s="1"/>
  <c r="IN41" i="1"/>
  <c r="IN42" i="1" s="1"/>
  <c r="MH41" i="1"/>
  <c r="MH45" i="1" s="1"/>
  <c r="DS41" i="1"/>
  <c r="DS48" i="1" s="1"/>
  <c r="BB41" i="1"/>
  <c r="DH52" i="1"/>
  <c r="CJ53" i="1"/>
  <c r="CJ54" i="1"/>
  <c r="CJ55" i="1"/>
  <c r="CJ56" i="1"/>
  <c r="CJ57" i="1"/>
  <c r="CJ58" i="1"/>
  <c r="DC52" i="1"/>
  <c r="IZ52" i="1"/>
  <c r="DM54" i="1"/>
  <c r="DS54" i="1" s="1"/>
  <c r="DM55" i="1"/>
  <c r="DS55" i="1" s="1"/>
  <c r="DM56" i="1"/>
  <c r="DS56" i="1" s="1"/>
  <c r="DM57" i="1"/>
  <c r="DS57" i="1" s="1"/>
  <c r="DM58" i="1"/>
  <c r="DS58" i="1" s="1"/>
  <c r="DM59" i="1"/>
  <c r="IT53" i="1"/>
  <c r="IT54" i="1"/>
  <c r="IT55" i="1"/>
  <c r="IT56" i="1"/>
  <c r="IT57" i="1"/>
  <c r="IT58" i="1"/>
  <c r="IT59" i="1"/>
  <c r="CZ53" i="1"/>
  <c r="CZ54" i="1"/>
  <c r="CZ55" i="1"/>
  <c r="CZ56" i="1"/>
  <c r="CZ57" i="1"/>
  <c r="CZ58" i="1"/>
  <c r="CZ59" i="1"/>
  <c r="IM52" i="1"/>
  <c r="LH53" i="1"/>
  <c r="LH54" i="1"/>
  <c r="LH55" i="1"/>
  <c r="LH56" i="1"/>
  <c r="LH57" i="1"/>
  <c r="LH58" i="1"/>
  <c r="LH59" i="1"/>
  <c r="IS53" i="1"/>
  <c r="IS54" i="1"/>
  <c r="IS55" i="1"/>
  <c r="IS56" i="1"/>
  <c r="IS57" i="1"/>
  <c r="IS58" i="1"/>
  <c r="IS59" i="1"/>
  <c r="DF41" i="1"/>
  <c r="DF44" i="1" s="1"/>
  <c r="IX41" i="1"/>
  <c r="IX42" i="1" s="1"/>
  <c r="IO41" i="1"/>
  <c r="LH41" i="1"/>
  <c r="CJ41" i="1"/>
  <c r="LE53" i="1"/>
  <c r="LE54" i="1"/>
  <c r="LE55" i="1"/>
  <c r="LE56" i="1"/>
  <c r="LE57" i="1"/>
  <c r="LE58" i="1"/>
  <c r="LE59" i="1"/>
  <c r="LW53" i="1"/>
  <c r="LW54" i="1"/>
  <c r="LW55" i="1"/>
  <c r="LW56" i="1"/>
  <c r="LW57" i="1"/>
  <c r="LW58" i="1"/>
  <c r="LW59" i="1"/>
  <c r="IN52" i="1"/>
  <c r="CZ41" i="1"/>
  <c r="IC41" i="1"/>
  <c r="IC44" i="1" s="1"/>
  <c r="IT41" i="1"/>
  <c r="IT42" i="1" s="1"/>
  <c r="DL41" i="1"/>
  <c r="LG41" i="1"/>
  <c r="LG44" i="1" s="1"/>
  <c r="DI52" i="1"/>
  <c r="IU52" i="1"/>
  <c r="LX53" i="1"/>
  <c r="LX54" i="1"/>
  <c r="LX55" i="1"/>
  <c r="LX56" i="1"/>
  <c r="LX57" i="1"/>
  <c r="LX58" i="1"/>
  <c r="LX59" i="1"/>
  <c r="DF52" i="1"/>
  <c r="MH52" i="1"/>
  <c r="DD41" i="1"/>
  <c r="DJ41" i="1"/>
  <c r="DJ43" i="1" s="1"/>
  <c r="IS41" i="1"/>
  <c r="IS48" i="1" s="1"/>
  <c r="IP41" i="1"/>
  <c r="IP46" i="1" s="1"/>
  <c r="DM41" i="1"/>
  <c r="DM48" i="1" s="1"/>
  <c r="IX52" i="1"/>
  <c r="BB53" i="1"/>
  <c r="BB54" i="1"/>
  <c r="BB55" i="1"/>
  <c r="BB56" i="1"/>
  <c r="BB57" i="1"/>
  <c r="BB58" i="1"/>
  <c r="BB59" i="1"/>
  <c r="LG53" i="1"/>
  <c r="LG54" i="1"/>
  <c r="LG55" i="1"/>
  <c r="LG56" i="1"/>
  <c r="LG57" i="1"/>
  <c r="LG58" i="1"/>
  <c r="LG59" i="1"/>
  <c r="LF53" i="1"/>
  <c r="LF54" i="1"/>
  <c r="LF55" i="1"/>
  <c r="LF56" i="1"/>
  <c r="LF57" i="1"/>
  <c r="LF58" i="1"/>
  <c r="LF59" i="1"/>
  <c r="CX53" i="1"/>
  <c r="CX54" i="1"/>
  <c r="CX55" i="1"/>
  <c r="CX56" i="1"/>
  <c r="CX57" i="1"/>
  <c r="CX58" i="1"/>
  <c r="CX59" i="1"/>
  <c r="CK53" i="1"/>
  <c r="CK54" i="1"/>
  <c r="CK55" i="1"/>
  <c r="CK56" i="1"/>
  <c r="CK57" i="1"/>
  <c r="CK58" i="1"/>
  <c r="IY53" i="1"/>
  <c r="IY54" i="1"/>
  <c r="IY55" i="1"/>
  <c r="IY56" i="1"/>
  <c r="IY57" i="1"/>
  <c r="IY58" i="1"/>
  <c r="IY59" i="1"/>
  <c r="DG52" i="1"/>
  <c r="IQ52" i="1"/>
  <c r="DB41" i="1"/>
  <c r="DB43" i="1" s="1"/>
  <c r="DA41" i="1"/>
  <c r="DA46" i="1" s="1"/>
  <c r="DE41" i="1"/>
  <c r="DE44" i="1" s="1"/>
  <c r="JA41" i="1"/>
  <c r="JA46" i="1" s="1"/>
  <c r="IR41" i="1"/>
  <c r="IR46" i="1" s="1"/>
  <c r="LE41" i="1"/>
  <c r="DJ52" i="1"/>
  <c r="CX42" i="1"/>
  <c r="CX43" i="1"/>
  <c r="CX44" i="1"/>
  <c r="CX45" i="1"/>
  <c r="CX46" i="1"/>
  <c r="CX47" i="1"/>
  <c r="CX48" i="1"/>
  <c r="LW74" i="1"/>
  <c r="KE74" i="1"/>
  <c r="IZ74" i="1"/>
  <c r="IR74" i="1"/>
  <c r="KD74" i="1"/>
  <c r="IY74" i="1"/>
  <c r="IQ74" i="1"/>
  <c r="KK74" i="1"/>
  <c r="KC74" i="1"/>
  <c r="KB74" i="1"/>
  <c r="IO74" i="1"/>
  <c r="LH74" i="1"/>
  <c r="KA74" i="1"/>
  <c r="IN74" i="1"/>
  <c r="LF74" i="1"/>
  <c r="IP74" i="1"/>
  <c r="DJ74" i="1"/>
  <c r="DB74" i="1"/>
  <c r="CJ74" i="1"/>
  <c r="CA74" i="1"/>
  <c r="CB74" i="1"/>
  <c r="MH74" i="1"/>
  <c r="LE74" i="1"/>
  <c r="KF74" i="1"/>
  <c r="IM74" i="1"/>
  <c r="DI74" i="1"/>
  <c r="DA74" i="1"/>
  <c r="IS74" i="1"/>
  <c r="CK74" i="1"/>
  <c r="JZ74" i="1"/>
  <c r="DH74" i="1"/>
  <c r="CZ74" i="1"/>
  <c r="LG74" i="1"/>
  <c r="JA74" i="1"/>
  <c r="DG74" i="1"/>
  <c r="CY74" i="1"/>
  <c r="BB74" i="1"/>
  <c r="DC74" i="1"/>
  <c r="IX74" i="1"/>
  <c r="DF74" i="1"/>
  <c r="DD74" i="1"/>
  <c r="DS74" i="1"/>
  <c r="LX74" i="1"/>
  <c r="IU74" i="1"/>
  <c r="DM74" i="1"/>
  <c r="DE74" i="1"/>
  <c r="IT74" i="1"/>
  <c r="DL74" i="1"/>
  <c r="CC74" i="1"/>
  <c r="CE74" i="1" s="1"/>
  <c r="DK74" i="1"/>
  <c r="DZ48" i="1"/>
  <c r="DZ74" i="1"/>
  <c r="DZ75" i="1"/>
  <c r="DZ76" i="1"/>
  <c r="DG42" i="1"/>
  <c r="DG43" i="1"/>
  <c r="DG44" i="1"/>
  <c r="DG45" i="1"/>
  <c r="DG46" i="1"/>
  <c r="DG47" i="1"/>
  <c r="DG48" i="1"/>
  <c r="IU42" i="1"/>
  <c r="IU43" i="1"/>
  <c r="IU44" i="1"/>
  <c r="IU45" i="1"/>
  <c r="IU46" i="1"/>
  <c r="IU47" i="1"/>
  <c r="IU48" i="1"/>
  <c r="IX43" i="1"/>
  <c r="IX45" i="1"/>
  <c r="IO42" i="1"/>
  <c r="IO43" i="1"/>
  <c r="IO44" i="1"/>
  <c r="IO45" i="1"/>
  <c r="IO46" i="1"/>
  <c r="IO47" i="1"/>
  <c r="IO48" i="1"/>
  <c r="IC43" i="1"/>
  <c r="DC42" i="1"/>
  <c r="DC43" i="1"/>
  <c r="DC44" i="1"/>
  <c r="DC45" i="1"/>
  <c r="DC46" i="1"/>
  <c r="DC47" i="1"/>
  <c r="DC48" i="1"/>
  <c r="DH42" i="1"/>
  <c r="DH43" i="1"/>
  <c r="DH44" i="1"/>
  <c r="DH45" i="1"/>
  <c r="DH46" i="1"/>
  <c r="DH47" i="1"/>
  <c r="DH48" i="1"/>
  <c r="IQ42" i="1"/>
  <c r="IQ43" i="1"/>
  <c r="IQ44" i="1"/>
  <c r="IQ45" i="1"/>
  <c r="IQ46" i="1"/>
  <c r="IQ47" i="1"/>
  <c r="IQ48" i="1"/>
  <c r="DD42" i="1"/>
  <c r="DD43" i="1"/>
  <c r="DD44" i="1"/>
  <c r="DD45" i="1"/>
  <c r="DD46" i="1"/>
  <c r="DD47" i="1"/>
  <c r="DD48" i="1"/>
  <c r="DJ42" i="1"/>
  <c r="IR45" i="1"/>
  <c r="IR47" i="1"/>
  <c r="CZ42" i="1"/>
  <c r="CZ43" i="1"/>
  <c r="CZ44" i="1"/>
  <c r="CZ45" i="1"/>
  <c r="CZ46" i="1"/>
  <c r="CZ47" i="1"/>
  <c r="CZ48" i="1"/>
  <c r="IZ42" i="1"/>
  <c r="IZ43" i="1"/>
  <c r="IZ44" i="1"/>
  <c r="IZ45" i="1"/>
  <c r="IZ46" i="1"/>
  <c r="IZ47" i="1"/>
  <c r="IZ48" i="1"/>
  <c r="IY44" i="1"/>
  <c r="IY46" i="1"/>
  <c r="LX42" i="1"/>
  <c r="LX43" i="1"/>
  <c r="LX44" i="1"/>
  <c r="LX45" i="1"/>
  <c r="LX46" i="1"/>
  <c r="LX47" i="1"/>
  <c r="LX48" i="1"/>
  <c r="BB42" i="1"/>
  <c r="BB43" i="1"/>
  <c r="BB44" i="1"/>
  <c r="BB45" i="1"/>
  <c r="BB46" i="1"/>
  <c r="BB47" i="1"/>
  <c r="BB48" i="1"/>
  <c r="CK42" i="1"/>
  <c r="CK43" i="1"/>
  <c r="CK44" i="1"/>
  <c r="CK45" i="1"/>
  <c r="CK46" i="1"/>
  <c r="CK47" i="1"/>
  <c r="LE42" i="1"/>
  <c r="LE43" i="1"/>
  <c r="LE44" i="1"/>
  <c r="LE45" i="1"/>
  <c r="LE46" i="1"/>
  <c r="LE47" i="1"/>
  <c r="LE48" i="1"/>
  <c r="LH42" i="1"/>
  <c r="LH43" i="1"/>
  <c r="LH44" i="1"/>
  <c r="LH45" i="1"/>
  <c r="LH46" i="1"/>
  <c r="LH47" i="1"/>
  <c r="LH48" i="1"/>
  <c r="LF42" i="1"/>
  <c r="LF43" i="1"/>
  <c r="LF44" i="1"/>
  <c r="LF45" i="1"/>
  <c r="LF46" i="1"/>
  <c r="LF47" i="1"/>
  <c r="LF48" i="1"/>
  <c r="IM42" i="1"/>
  <c r="IM43" i="1"/>
  <c r="IM44" i="1"/>
  <c r="IM45" i="1"/>
  <c r="IM46" i="1"/>
  <c r="IM47" i="1"/>
  <c r="IM48" i="1"/>
  <c r="CJ42" i="1"/>
  <c r="CJ43" i="1"/>
  <c r="CJ44" i="1"/>
  <c r="CJ45" i="1"/>
  <c r="CJ46" i="1"/>
  <c r="CJ47" i="1"/>
  <c r="LW42" i="1"/>
  <c r="LW43" i="1"/>
  <c r="LW44" i="1"/>
  <c r="LW45" i="1"/>
  <c r="LW46" i="1"/>
  <c r="LW47" i="1"/>
  <c r="LW48" i="1"/>
  <c r="MH44" i="1"/>
  <c r="MH46" i="1"/>
  <c r="MH48" i="1"/>
  <c r="CY42" i="1"/>
  <c r="CY43" i="1"/>
  <c r="CY44" i="1"/>
  <c r="CY45" i="1"/>
  <c r="CY46" i="1"/>
  <c r="CY47" i="1"/>
  <c r="CY48" i="1"/>
  <c r="BA26" i="1"/>
  <c r="AW26" i="1"/>
  <c r="AZ26" i="1"/>
  <c r="AY26" i="1"/>
  <c r="AX26" i="1"/>
  <c r="AV26" i="1"/>
  <c r="EE16" i="1"/>
  <c r="EE17" i="1"/>
  <c r="GG16" i="1"/>
  <c r="GG17" i="1"/>
  <c r="EJ16" i="1"/>
  <c r="EJ17" i="1"/>
  <c r="ED16" i="1"/>
  <c r="ED17" i="1"/>
  <c r="FO16" i="1"/>
  <c r="FO17" i="1"/>
  <c r="FH16" i="1"/>
  <c r="FH17" i="1"/>
  <c r="EN16" i="1"/>
  <c r="EN17" i="1"/>
  <c r="HH16" i="1"/>
  <c r="HH17" i="1"/>
  <c r="GE16" i="1"/>
  <c r="GE17" i="1"/>
  <c r="HM16" i="1"/>
  <c r="HM17" i="1"/>
  <c r="HU16" i="1"/>
  <c r="HU17" i="1"/>
  <c r="DY16" i="1"/>
  <c r="DY17" i="1"/>
  <c r="HJ16" i="1"/>
  <c r="HJ17" i="1"/>
  <c r="FF16" i="1"/>
  <c r="FF17" i="1"/>
  <c r="GP16" i="1"/>
  <c r="GP17" i="1"/>
  <c r="EC16" i="1"/>
  <c r="EC17" i="1"/>
  <c r="FN16" i="1"/>
  <c r="FN17" i="1"/>
  <c r="HR16" i="1"/>
  <c r="HR17" i="1"/>
  <c r="HL16" i="1"/>
  <c r="HL17" i="1"/>
  <c r="FM16" i="1"/>
  <c r="FM17" i="1"/>
  <c r="GQ16" i="1"/>
  <c r="GQ17" i="1"/>
  <c r="GI16" i="1"/>
  <c r="GI17" i="1"/>
  <c r="DZ16" i="1"/>
  <c r="DZ17" i="1"/>
  <c r="EI16" i="1"/>
  <c r="EI17" i="1"/>
  <c r="GN16" i="1"/>
  <c r="GN17" i="1"/>
  <c r="FL16" i="1"/>
  <c r="FL17" i="1"/>
  <c r="FG16" i="1"/>
  <c r="FG17" i="1"/>
  <c r="EM16" i="1"/>
  <c r="EM17" i="1"/>
  <c r="FP16" i="1"/>
  <c r="FP17" i="1"/>
  <c r="JX16" i="1"/>
  <c r="JX17" i="1"/>
  <c r="IA17" i="1"/>
  <c r="AY16" i="1"/>
  <c r="AY17" i="1"/>
  <c r="AX16" i="1"/>
  <c r="AX17" i="1"/>
  <c r="EB16" i="1"/>
  <c r="EB17" i="1"/>
  <c r="HG16" i="1"/>
  <c r="HG17" i="1"/>
  <c r="GO16" i="1"/>
  <c r="GO17" i="1"/>
  <c r="GM16" i="1"/>
  <c r="GM17" i="1"/>
  <c r="HV16" i="1"/>
  <c r="HV17" i="1"/>
  <c r="HQ16" i="1"/>
  <c r="HQ17" i="1"/>
  <c r="FD16" i="1"/>
  <c r="FD17" i="1"/>
  <c r="FJ16" i="1"/>
  <c r="FJ17" i="1"/>
  <c r="KA16" i="1"/>
  <c r="KA17" i="1"/>
  <c r="JT16" i="1"/>
  <c r="JT17" i="1"/>
  <c r="HI16" i="1"/>
  <c r="HI17" i="1"/>
  <c r="GF16" i="1"/>
  <c r="GF17" i="1"/>
  <c r="EH16" i="1"/>
  <c r="EH17" i="1"/>
  <c r="GL16" i="1"/>
  <c r="GL17" i="1"/>
  <c r="FK16" i="1"/>
  <c r="FK17" i="1"/>
  <c r="HP16" i="1"/>
  <c r="HP17" i="1"/>
  <c r="EK16" i="1"/>
  <c r="EK17" i="1"/>
  <c r="HK16" i="1"/>
  <c r="HK17" i="1"/>
  <c r="AW16" i="1"/>
  <c r="AW17" i="1"/>
  <c r="JS16" i="1"/>
  <c r="JS17" i="1"/>
  <c r="GH16" i="1"/>
  <c r="GH17" i="1"/>
  <c r="FE16" i="1"/>
  <c r="FE17" i="1"/>
  <c r="EG16" i="1"/>
  <c r="EG17" i="1"/>
  <c r="GK16" i="1"/>
  <c r="GK17" i="1"/>
  <c r="HT16" i="1"/>
  <c r="HT17" i="1"/>
  <c r="HO16" i="1"/>
  <c r="HO17" i="1"/>
  <c r="EL16" i="1"/>
  <c r="EL17" i="1"/>
  <c r="HS16" i="1"/>
  <c r="HS17" i="1"/>
  <c r="IW16" i="1"/>
  <c r="IW17" i="1"/>
  <c r="JR16" i="1"/>
  <c r="JR17" i="1"/>
  <c r="EA16" i="1"/>
  <c r="EA17" i="1"/>
  <c r="HF16" i="1"/>
  <c r="HF17" i="1"/>
  <c r="EF16" i="1"/>
  <c r="EF17" i="1"/>
  <c r="GJ16" i="1"/>
  <c r="GJ17" i="1"/>
  <c r="FI16" i="1"/>
  <c r="FI17" i="1"/>
  <c r="HN16" i="1"/>
  <c r="HN17" i="1"/>
  <c r="H34" i="1"/>
  <c r="BA33" i="1"/>
  <c r="AZ33" i="1"/>
  <c r="AY33" i="1"/>
  <c r="AX33" i="1"/>
  <c r="AW33" i="1"/>
  <c r="AV33" i="1"/>
  <c r="BE25" i="6"/>
  <c r="AT25" i="6" s="1"/>
  <c r="AW27" i="6"/>
  <c r="BE29" i="6"/>
  <c r="AT29" i="6" s="1"/>
  <c r="BE23" i="6"/>
  <c r="AT23" i="6" s="1"/>
  <c r="AY29" i="6"/>
  <c r="AN29" i="6" s="1"/>
  <c r="AX23" i="6"/>
  <c r="AM23" i="6" s="1"/>
  <c r="AZ29" i="6"/>
  <c r="AO29" i="6" s="1"/>
  <c r="BA25" i="6"/>
  <c r="AP25" i="6" s="1"/>
  <c r="C25" i="6" s="1"/>
  <c r="U25" i="6" s="1"/>
  <c r="BB29" i="6"/>
  <c r="AQ29" i="6" s="1"/>
  <c r="D29" i="6" s="1"/>
  <c r="V29" i="6" s="1"/>
  <c r="EA9" i="1"/>
  <c r="AW33" i="6"/>
  <c r="BB23" i="8"/>
  <c r="AQ23" i="8" s="1"/>
  <c r="BF29" i="6"/>
  <c r="AU29" i="6" s="1"/>
  <c r="GQ14" i="1"/>
  <c r="GQ63" i="1" s="1"/>
  <c r="HK14" i="1"/>
  <c r="HK63" i="1" s="1"/>
  <c r="HS14" i="1"/>
  <c r="HS63" i="1" s="1"/>
  <c r="FL14" i="1"/>
  <c r="FL63" i="1" s="1"/>
  <c r="FG14" i="1"/>
  <c r="FG63" i="1" s="1"/>
  <c r="GK14" i="1"/>
  <c r="GK63" i="1" s="1"/>
  <c r="FP14" i="1"/>
  <c r="FP63" i="1" s="1"/>
  <c r="FJ14" i="1"/>
  <c r="FJ63" i="1" s="1"/>
  <c r="EK14" i="1"/>
  <c r="EK63" i="1" s="1"/>
  <c r="HG14" i="1"/>
  <c r="HG63" i="1" s="1"/>
  <c r="HR14" i="1"/>
  <c r="HR63" i="1" s="1"/>
  <c r="EJ14" i="1"/>
  <c r="EJ63" i="1" s="1"/>
  <c r="FH14" i="1"/>
  <c r="FH63" i="1" s="1"/>
  <c r="GE14" i="1"/>
  <c r="GE63" i="1" s="1"/>
  <c r="FD14" i="1"/>
  <c r="FD63" i="1" s="1"/>
  <c r="EL14" i="1"/>
  <c r="EL63" i="1" s="1"/>
  <c r="DZ14" i="1"/>
  <c r="DZ63" i="1" s="1"/>
  <c r="HT14" i="1"/>
  <c r="HT63" i="1" s="1"/>
  <c r="GJ14" i="1"/>
  <c r="GJ63" i="1" s="1"/>
  <c r="HJ14" i="1"/>
  <c r="HJ63" i="1" s="1"/>
  <c r="HU14" i="1"/>
  <c r="HU63" i="1" s="1"/>
  <c r="FN14" i="1"/>
  <c r="FN63" i="1" s="1"/>
  <c r="EM14" i="1"/>
  <c r="EM63" i="1" s="1"/>
  <c r="AX29" i="6"/>
  <c r="AM29" i="6" s="1"/>
  <c r="HL14" i="1"/>
  <c r="HL63" i="1" s="1"/>
  <c r="ED14" i="1"/>
  <c r="ED63" i="1" s="1"/>
  <c r="GO14" i="1"/>
  <c r="GO63" i="1" s="1"/>
  <c r="EI14" i="1"/>
  <c r="EI63" i="1" s="1"/>
  <c r="AJ225" i="7"/>
  <c r="FM14" i="1"/>
  <c r="FM63" i="1" s="1"/>
  <c r="HO14" i="1"/>
  <c r="HO63" i="1" s="1"/>
  <c r="GI14" i="1"/>
  <c r="GI63" i="1" s="1"/>
  <c r="EB14" i="1"/>
  <c r="EB63" i="1" s="1"/>
  <c r="EJ12" i="1"/>
  <c r="FO12" i="1"/>
  <c r="GW12" i="1" s="1"/>
  <c r="AZ25" i="6"/>
  <c r="AO25" i="6" s="1"/>
  <c r="BF25" i="6"/>
  <c r="AU25" i="6" s="1"/>
  <c r="BD25" i="6"/>
  <c r="AS25" i="6" s="1"/>
  <c r="HN14" i="1"/>
  <c r="HN63" i="1" s="1"/>
  <c r="BA23" i="6"/>
  <c r="AP23" i="6" s="1"/>
  <c r="BB25" i="6"/>
  <c r="AQ25" i="6" s="1"/>
  <c r="D25" i="6" s="1"/>
  <c r="V25" i="6" s="1"/>
  <c r="GM14" i="1"/>
  <c r="GM63" i="1" s="1"/>
  <c r="HI14" i="1"/>
  <c r="HI63" i="1" s="1"/>
  <c r="AY25" i="6"/>
  <c r="AN25" i="6" s="1"/>
  <c r="GH14" i="1"/>
  <c r="GH63" i="1" s="1"/>
  <c r="AX25" i="6"/>
  <c r="AM25" i="6" s="1"/>
  <c r="EF14" i="1"/>
  <c r="EF63" i="1" s="1"/>
  <c r="EA14" i="1"/>
  <c r="EA63" i="1" s="1"/>
  <c r="BE23" i="8"/>
  <c r="AT23" i="8" s="1"/>
  <c r="AW27" i="8"/>
  <c r="AW26" i="6"/>
  <c r="BB26" i="6" s="1"/>
  <c r="AQ26" i="6" s="1"/>
  <c r="AZ23" i="6"/>
  <c r="AO23" i="6" s="1"/>
  <c r="FK14" i="1"/>
  <c r="FK63" i="1" s="1"/>
  <c r="AO225" i="6"/>
  <c r="HM14" i="1"/>
  <c r="HM63" i="1" s="1"/>
  <c r="HV14" i="1"/>
  <c r="HV63" i="1" s="1"/>
  <c r="AN225" i="6"/>
  <c r="BF23" i="6"/>
  <c r="AU23" i="6" s="1"/>
  <c r="HH14" i="1"/>
  <c r="HH63" i="1" s="1"/>
  <c r="GP14" i="1"/>
  <c r="GP63" i="1" s="1"/>
  <c r="BA29" i="6"/>
  <c r="AP29" i="6" s="1"/>
  <c r="C29" i="6" s="1"/>
  <c r="U29" i="6" s="1"/>
  <c r="EE14" i="1"/>
  <c r="EE63" i="1" s="1"/>
  <c r="GG14" i="1"/>
  <c r="GG63" i="1" s="1"/>
  <c r="FO14" i="1"/>
  <c r="FO63" i="1" s="1"/>
  <c r="FF14" i="1"/>
  <c r="FF63" i="1" s="1"/>
  <c r="EN14" i="1"/>
  <c r="EN63" i="1" s="1"/>
  <c r="GL14" i="1"/>
  <c r="GL63" i="1" s="1"/>
  <c r="HP14" i="1"/>
  <c r="HP63" i="1" s="1"/>
  <c r="GF14" i="1"/>
  <c r="GF63" i="1" s="1"/>
  <c r="FE14" i="1"/>
  <c r="FE63" i="1" s="1"/>
  <c r="FI14" i="1"/>
  <c r="FI63" i="1" s="1"/>
  <c r="HQ14" i="1"/>
  <c r="HQ63" i="1" s="1"/>
  <c r="EH14" i="1"/>
  <c r="EH63" i="1" s="1"/>
  <c r="EC14" i="1"/>
  <c r="EC63" i="1" s="1"/>
  <c r="HF14" i="1"/>
  <c r="HF63" i="1" s="1"/>
  <c r="GN14" i="1"/>
  <c r="GN63" i="1" s="1"/>
  <c r="EG14" i="1"/>
  <c r="EG63" i="1" s="1"/>
  <c r="HE16" i="1"/>
  <c r="HE14" i="1"/>
  <c r="HE63" i="1" s="1"/>
  <c r="GD16" i="1"/>
  <c r="GD14" i="1"/>
  <c r="GD63" i="1" s="1"/>
  <c r="FC16" i="1"/>
  <c r="FC14" i="1"/>
  <c r="FC63" i="1" s="1"/>
  <c r="HD16" i="1"/>
  <c r="HD14" i="1"/>
  <c r="HD63" i="1" s="1"/>
  <c r="GC16" i="1"/>
  <c r="GC14" i="1"/>
  <c r="GC63" i="1" s="1"/>
  <c r="FB16" i="1"/>
  <c r="FB14" i="1"/>
  <c r="FB63" i="1" s="1"/>
  <c r="HC16" i="1"/>
  <c r="HC14" i="1"/>
  <c r="HC63" i="1" s="1"/>
  <c r="GB16" i="1"/>
  <c r="GB14" i="1"/>
  <c r="GB63" i="1" s="1"/>
  <c r="FA16" i="1"/>
  <c r="FA14" i="1"/>
  <c r="FA63" i="1" s="1"/>
  <c r="FY16" i="1"/>
  <c r="FY14" i="1"/>
  <c r="FY63" i="1" s="1"/>
  <c r="EX16" i="1"/>
  <c r="EX14" i="1"/>
  <c r="EX63" i="1" s="1"/>
  <c r="GY16" i="1"/>
  <c r="GY14" i="1"/>
  <c r="GY63" i="1" s="1"/>
  <c r="FX16" i="1"/>
  <c r="FX14" i="1"/>
  <c r="FX63" i="1" s="1"/>
  <c r="EW16" i="1"/>
  <c r="EW14" i="1"/>
  <c r="EW63" i="1" s="1"/>
  <c r="HB16" i="1"/>
  <c r="HB14" i="1"/>
  <c r="HB63" i="1" s="1"/>
  <c r="GA16" i="1"/>
  <c r="GA14" i="1"/>
  <c r="GA63" i="1" s="1"/>
  <c r="EZ16" i="1"/>
  <c r="EZ14" i="1"/>
  <c r="EZ63" i="1" s="1"/>
  <c r="GX16" i="1"/>
  <c r="GX14" i="1"/>
  <c r="GX63" i="1" s="1"/>
  <c r="FW16" i="1"/>
  <c r="FW14" i="1"/>
  <c r="FW63" i="1" s="1"/>
  <c r="EV16" i="1"/>
  <c r="EV14" i="1"/>
  <c r="EV63" i="1" s="1"/>
  <c r="GZ16" i="1"/>
  <c r="GZ14" i="1"/>
  <c r="GZ63" i="1" s="1"/>
  <c r="GW16" i="1"/>
  <c r="GW14" i="1"/>
  <c r="GW63" i="1" s="1"/>
  <c r="FV16" i="1"/>
  <c r="FV14" i="1"/>
  <c r="FV63" i="1" s="1"/>
  <c r="EU16" i="1"/>
  <c r="EU14" i="1"/>
  <c r="EU63" i="1" s="1"/>
  <c r="HA16" i="1"/>
  <c r="HA14" i="1"/>
  <c r="HA63" i="1" s="1"/>
  <c r="FZ16" i="1"/>
  <c r="FZ14" i="1"/>
  <c r="FZ63" i="1" s="1"/>
  <c r="EY16" i="1"/>
  <c r="EY14" i="1"/>
  <c r="EY63" i="1" s="1"/>
  <c r="GU16" i="1"/>
  <c r="GU14" i="1"/>
  <c r="GU63" i="1" s="1"/>
  <c r="FT16" i="1"/>
  <c r="FT14" i="1"/>
  <c r="FT63" i="1" s="1"/>
  <c r="GV16" i="1"/>
  <c r="GV14" i="1"/>
  <c r="GV63" i="1" s="1"/>
  <c r="ES16" i="1"/>
  <c r="ES14" i="1"/>
  <c r="ES63" i="1" s="1"/>
  <c r="FU16" i="1"/>
  <c r="FU14" i="1"/>
  <c r="FU63" i="1" s="1"/>
  <c r="ET16" i="1"/>
  <c r="ET14" i="1"/>
  <c r="ET63" i="1" s="1"/>
  <c r="GT16" i="1"/>
  <c r="GT14" i="1"/>
  <c r="GT63" i="1" s="1"/>
  <c r="FS16" i="1"/>
  <c r="FS14" i="1"/>
  <c r="FS63" i="1" s="1"/>
  <c r="ER16" i="1"/>
  <c r="ER14" i="1"/>
  <c r="ER63" i="1" s="1"/>
  <c r="GS16" i="1"/>
  <c r="GS14" i="1"/>
  <c r="GS63" i="1" s="1"/>
  <c r="FR16" i="1"/>
  <c r="FR14" i="1"/>
  <c r="FR63" i="1" s="1"/>
  <c r="EQ16" i="1"/>
  <c r="EQ14" i="1"/>
  <c r="EQ63" i="1" s="1"/>
  <c r="EO16" i="1"/>
  <c r="EO14" i="1"/>
  <c r="EO63" i="1" s="1"/>
  <c r="GR16" i="1"/>
  <c r="GR14" i="1"/>
  <c r="GR63" i="1" s="1"/>
  <c r="FQ16" i="1"/>
  <c r="FQ14" i="1"/>
  <c r="FQ63" i="1" s="1"/>
  <c r="EP16" i="1"/>
  <c r="EP14" i="1"/>
  <c r="EP63" i="1" s="1"/>
  <c r="DY14" i="1"/>
  <c r="DY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JX14" i="1"/>
  <c r="JX74" i="1" s="1"/>
  <c r="IA14" i="1"/>
  <c r="IA63" i="1" s="1"/>
  <c r="KU16" i="1"/>
  <c r="KU14" i="1"/>
  <c r="KU74" i="1" s="1"/>
  <c r="JW16" i="1"/>
  <c r="JW14" i="1"/>
  <c r="JW74" i="1" s="1"/>
  <c r="JV16" i="1"/>
  <c r="JV14" i="1"/>
  <c r="JV74" i="1" s="1"/>
  <c r="JR14" i="1"/>
  <c r="JR74" i="1" s="1"/>
  <c r="JS14" i="1"/>
  <c r="JS74" i="1" s="1"/>
  <c r="JU16" i="1"/>
  <c r="JU14" i="1"/>
  <c r="JU74" i="1" s="1"/>
  <c r="JT14" i="1"/>
  <c r="JT74" i="1" s="1"/>
  <c r="KT16" i="1"/>
  <c r="KT14" i="1"/>
  <c r="KT74" i="1" s="1"/>
  <c r="DI43" i="1" l="1"/>
  <c r="DB44" i="1"/>
  <c r="DB48" i="1"/>
  <c r="IT48" i="1"/>
  <c r="IT46" i="1"/>
  <c r="IS47" i="1"/>
  <c r="DA45" i="1"/>
  <c r="DJ46" i="1"/>
  <c r="IS45" i="1"/>
  <c r="DA43" i="1"/>
  <c r="DJ44" i="1"/>
  <c r="IC47" i="1"/>
  <c r="DI42" i="1"/>
  <c r="DA44" i="1"/>
  <c r="IT47" i="1"/>
  <c r="IS46" i="1"/>
  <c r="DI48" i="1"/>
  <c r="DA42" i="1"/>
  <c r="IT45" i="1"/>
  <c r="IS44" i="1"/>
  <c r="DI47" i="1"/>
  <c r="IT44" i="1"/>
  <c r="IS43" i="1"/>
  <c r="DI46" i="1"/>
  <c r="DA48" i="1"/>
  <c r="IT43" i="1"/>
  <c r="IS42" i="1"/>
  <c r="DI45" i="1"/>
  <c r="DA47" i="1"/>
  <c r="DB42" i="1"/>
  <c r="IC45" i="1"/>
  <c r="DF43" i="1"/>
  <c r="LG43" i="1"/>
  <c r="JA45" i="1"/>
  <c r="DF42" i="1"/>
  <c r="DM47" i="1"/>
  <c r="DS47" i="1" s="1"/>
  <c r="IN47" i="1"/>
  <c r="IY42" i="1"/>
  <c r="JA43" i="1"/>
  <c r="LG42" i="1"/>
  <c r="DM46" i="1"/>
  <c r="DS46" i="1" s="1"/>
  <c r="LG48" i="1"/>
  <c r="IN46" i="1"/>
  <c r="JA42" i="1"/>
  <c r="DF48" i="1"/>
  <c r="IN48" i="1"/>
  <c r="JA44" i="1"/>
  <c r="DM45" i="1"/>
  <c r="DS45" i="1" s="1"/>
  <c r="LG47" i="1"/>
  <c r="IN45" i="1"/>
  <c r="DE47" i="1"/>
  <c r="DF47" i="1"/>
  <c r="DM44" i="1"/>
  <c r="DS44" i="1" s="1"/>
  <c r="LG46" i="1"/>
  <c r="IN44" i="1"/>
  <c r="JA48" i="1"/>
  <c r="DE45" i="1"/>
  <c r="DF46" i="1"/>
  <c r="DM43" i="1"/>
  <c r="DS43" i="1" s="1"/>
  <c r="LG45" i="1"/>
  <c r="IN43" i="1"/>
  <c r="JA47" i="1"/>
  <c r="DE43" i="1"/>
  <c r="IP47" i="1"/>
  <c r="DF45" i="1"/>
  <c r="IP45" i="1"/>
  <c r="EO64" i="1"/>
  <c r="EO65" i="1"/>
  <c r="EO66" i="1"/>
  <c r="EO67" i="1"/>
  <c r="EO68" i="1"/>
  <c r="EO69" i="1"/>
  <c r="GU64" i="1"/>
  <c r="GU65" i="1"/>
  <c r="GU66" i="1"/>
  <c r="GU67" i="1"/>
  <c r="GU68" i="1"/>
  <c r="GU69" i="1"/>
  <c r="GA64" i="1"/>
  <c r="GA65" i="1"/>
  <c r="GA66" i="1"/>
  <c r="GA67" i="1"/>
  <c r="GA68" i="1"/>
  <c r="GA69" i="1"/>
  <c r="HD64" i="1"/>
  <c r="HD65" i="1"/>
  <c r="HD66" i="1"/>
  <c r="HD67" i="1"/>
  <c r="HD68" i="1"/>
  <c r="HD69" i="1"/>
  <c r="FK64" i="1"/>
  <c r="FK65" i="1"/>
  <c r="FK66" i="1"/>
  <c r="FK67" i="1"/>
  <c r="FK68" i="1"/>
  <c r="FK69" i="1"/>
  <c r="HU64" i="1"/>
  <c r="HU65" i="1"/>
  <c r="HU66" i="1"/>
  <c r="HU67" i="1"/>
  <c r="HU68" i="1"/>
  <c r="HU69" i="1"/>
  <c r="DY64" i="1"/>
  <c r="DY65" i="1"/>
  <c r="DY66" i="1"/>
  <c r="DY67" i="1"/>
  <c r="DY68" i="1"/>
  <c r="DY69" i="1"/>
  <c r="GN64" i="1"/>
  <c r="GN65" i="1"/>
  <c r="GN66" i="1"/>
  <c r="GN67" i="1"/>
  <c r="GN68" i="1"/>
  <c r="GN69" i="1"/>
  <c r="HP64" i="1"/>
  <c r="HP65" i="1"/>
  <c r="HP66" i="1"/>
  <c r="HP67" i="1"/>
  <c r="HP68" i="1"/>
  <c r="HP69" i="1"/>
  <c r="GP64" i="1"/>
  <c r="GP65" i="1"/>
  <c r="GP66" i="1"/>
  <c r="GP67" i="1"/>
  <c r="GP68" i="1"/>
  <c r="GP69" i="1"/>
  <c r="EI64" i="1"/>
  <c r="EI65" i="1"/>
  <c r="EI66" i="1"/>
  <c r="EI67" i="1"/>
  <c r="EI68" i="1"/>
  <c r="EI69" i="1"/>
  <c r="HJ64" i="1"/>
  <c r="HJ65" i="1"/>
  <c r="HJ66" i="1"/>
  <c r="HJ67" i="1"/>
  <c r="HJ68" i="1"/>
  <c r="HJ69" i="1"/>
  <c r="EJ64" i="1"/>
  <c r="EJ65" i="1"/>
  <c r="EJ66" i="1"/>
  <c r="EJ67" i="1"/>
  <c r="EJ68" i="1"/>
  <c r="EJ69" i="1"/>
  <c r="FL64" i="1"/>
  <c r="FL65" i="1"/>
  <c r="FL66" i="1"/>
  <c r="FL67" i="1"/>
  <c r="FL68" i="1"/>
  <c r="FL69" i="1"/>
  <c r="FU64" i="1"/>
  <c r="FU65" i="1"/>
  <c r="FU66" i="1"/>
  <c r="FU67" i="1"/>
  <c r="FU68" i="1"/>
  <c r="FU69" i="1"/>
  <c r="EV64" i="1"/>
  <c r="EV65" i="1"/>
  <c r="EV66" i="1"/>
  <c r="EV67" i="1"/>
  <c r="EV68" i="1"/>
  <c r="EV69" i="1"/>
  <c r="GB64" i="1"/>
  <c r="GB65" i="1"/>
  <c r="GB66" i="1"/>
  <c r="GB67" i="1"/>
  <c r="GB68" i="1"/>
  <c r="GB69" i="1"/>
  <c r="GF64" i="1"/>
  <c r="GF65" i="1"/>
  <c r="GF66" i="1"/>
  <c r="GF67" i="1"/>
  <c r="GF68" i="1"/>
  <c r="GF69" i="1"/>
  <c r="FH64" i="1"/>
  <c r="FH65" i="1"/>
  <c r="FH66" i="1"/>
  <c r="FH67" i="1"/>
  <c r="FH68" i="1"/>
  <c r="FH69" i="1"/>
  <c r="EP64" i="1"/>
  <c r="EP65" i="1"/>
  <c r="EP66" i="1"/>
  <c r="EP67" i="1"/>
  <c r="EP68" i="1"/>
  <c r="EP69" i="1"/>
  <c r="FS64" i="1"/>
  <c r="FS65" i="1"/>
  <c r="FS66" i="1"/>
  <c r="FS67" i="1"/>
  <c r="FS68" i="1"/>
  <c r="FS69" i="1"/>
  <c r="EY64" i="1"/>
  <c r="EY65" i="1"/>
  <c r="EY66" i="1"/>
  <c r="EY67" i="1"/>
  <c r="EY68" i="1"/>
  <c r="EY69" i="1"/>
  <c r="FW64" i="1"/>
  <c r="FW65" i="1"/>
  <c r="FW66" i="1"/>
  <c r="FW67" i="1"/>
  <c r="FW68" i="1"/>
  <c r="FW69" i="1"/>
  <c r="EX64" i="1"/>
  <c r="EX65" i="1"/>
  <c r="EX66" i="1"/>
  <c r="EX67" i="1"/>
  <c r="EX68" i="1"/>
  <c r="EX69" i="1"/>
  <c r="FC64" i="1"/>
  <c r="FC65" i="1"/>
  <c r="FC66" i="1"/>
  <c r="FC67" i="1"/>
  <c r="FC68" i="1"/>
  <c r="FC69" i="1"/>
  <c r="HF64" i="1"/>
  <c r="HF65" i="1"/>
  <c r="HF66" i="1"/>
  <c r="HF67" i="1"/>
  <c r="HF68" i="1"/>
  <c r="HF69" i="1"/>
  <c r="HH64" i="1"/>
  <c r="HH65" i="1"/>
  <c r="HH66" i="1"/>
  <c r="HH67" i="1"/>
  <c r="HH68" i="1"/>
  <c r="HH69" i="1"/>
  <c r="HI64" i="1"/>
  <c r="HI65" i="1"/>
  <c r="HI66" i="1"/>
  <c r="HI67" i="1"/>
  <c r="HI68" i="1"/>
  <c r="HI69" i="1"/>
  <c r="GO64" i="1"/>
  <c r="GO65" i="1"/>
  <c r="GO66" i="1"/>
  <c r="GO67" i="1"/>
  <c r="GO68" i="1"/>
  <c r="GO69" i="1"/>
  <c r="GJ64" i="1"/>
  <c r="GJ65" i="1"/>
  <c r="GJ66" i="1"/>
  <c r="GJ67" i="1"/>
  <c r="GJ68" i="1"/>
  <c r="GJ69" i="1"/>
  <c r="HR64" i="1"/>
  <c r="HR65" i="1"/>
  <c r="HR66" i="1"/>
  <c r="HR67" i="1"/>
  <c r="HR68" i="1"/>
  <c r="HR69" i="1"/>
  <c r="HS64" i="1"/>
  <c r="HS65" i="1"/>
  <c r="HS66" i="1"/>
  <c r="HS67" i="1"/>
  <c r="HS68" i="1"/>
  <c r="HS69" i="1"/>
  <c r="ER64" i="1"/>
  <c r="ER65" i="1"/>
  <c r="ER66" i="1"/>
  <c r="ER67" i="1"/>
  <c r="ER68" i="1"/>
  <c r="ER69" i="1"/>
  <c r="EU64" i="1"/>
  <c r="EU65" i="1"/>
  <c r="EU66" i="1"/>
  <c r="EU67" i="1"/>
  <c r="EU68" i="1"/>
  <c r="EU69" i="1"/>
  <c r="GY64" i="1"/>
  <c r="GY65" i="1"/>
  <c r="GY66" i="1"/>
  <c r="GY67" i="1"/>
  <c r="GY68" i="1"/>
  <c r="GY69" i="1"/>
  <c r="EG64" i="1"/>
  <c r="EG65" i="1"/>
  <c r="EG66" i="1"/>
  <c r="EG67" i="1"/>
  <c r="EG68" i="1"/>
  <c r="EG69" i="1"/>
  <c r="GH64" i="1"/>
  <c r="GH65" i="1"/>
  <c r="GH66" i="1"/>
  <c r="GH67" i="1"/>
  <c r="GH68" i="1"/>
  <c r="GH69" i="1"/>
  <c r="FG64" i="1"/>
  <c r="FG65" i="1"/>
  <c r="FG66" i="1"/>
  <c r="FG67" i="1"/>
  <c r="FG68" i="1"/>
  <c r="FG69" i="1"/>
  <c r="EQ64" i="1"/>
  <c r="EQ65" i="1"/>
  <c r="EQ66" i="1"/>
  <c r="EQ67" i="1"/>
  <c r="EQ68" i="1"/>
  <c r="EQ69" i="1"/>
  <c r="ES64" i="1"/>
  <c r="ES65" i="1"/>
  <c r="ES66" i="1"/>
  <c r="ES67" i="1"/>
  <c r="ES68" i="1"/>
  <c r="ES69" i="1"/>
  <c r="FV64" i="1"/>
  <c r="FV65" i="1"/>
  <c r="FV66" i="1"/>
  <c r="FV67" i="1"/>
  <c r="FV68" i="1"/>
  <c r="FV69" i="1"/>
  <c r="HB64" i="1"/>
  <c r="HB65" i="1"/>
  <c r="HB66" i="1"/>
  <c r="HB67" i="1"/>
  <c r="HB68" i="1"/>
  <c r="HB69" i="1"/>
  <c r="HC64" i="1"/>
  <c r="HC65" i="1"/>
  <c r="HC66" i="1"/>
  <c r="HC67" i="1"/>
  <c r="HC68" i="1"/>
  <c r="HC69" i="1"/>
  <c r="GL64" i="1"/>
  <c r="GL65" i="1"/>
  <c r="GL66" i="1"/>
  <c r="GL67" i="1"/>
  <c r="GL68" i="1"/>
  <c r="GL69" i="1"/>
  <c r="EC64" i="1"/>
  <c r="EC65" i="1"/>
  <c r="EC66" i="1"/>
  <c r="EC67" i="1"/>
  <c r="EC68" i="1"/>
  <c r="EC69" i="1"/>
  <c r="EN64" i="1"/>
  <c r="EN65" i="1"/>
  <c r="EN66" i="1"/>
  <c r="EN67" i="1"/>
  <c r="EN68" i="1"/>
  <c r="EN69" i="1"/>
  <c r="GM64" i="1"/>
  <c r="GM65" i="1"/>
  <c r="GM66" i="1"/>
  <c r="GM67" i="1"/>
  <c r="GM68" i="1"/>
  <c r="GM69" i="1"/>
  <c r="ED64" i="1"/>
  <c r="ED65" i="1"/>
  <c r="ED66" i="1"/>
  <c r="ED67" i="1"/>
  <c r="ED68" i="1"/>
  <c r="ED69" i="1"/>
  <c r="HT64" i="1"/>
  <c r="HT65" i="1"/>
  <c r="HT66" i="1"/>
  <c r="HT67" i="1"/>
  <c r="HT68" i="1"/>
  <c r="HT69" i="1"/>
  <c r="HG64" i="1"/>
  <c r="HG65" i="1"/>
  <c r="HG66" i="1"/>
  <c r="HG67" i="1"/>
  <c r="HG68" i="1"/>
  <c r="HG69" i="1"/>
  <c r="HK64" i="1"/>
  <c r="HK65" i="1"/>
  <c r="HK66" i="1"/>
  <c r="HK67" i="1"/>
  <c r="HK68" i="1"/>
  <c r="HK69" i="1"/>
  <c r="GV64" i="1"/>
  <c r="GV65" i="1"/>
  <c r="GV66" i="1"/>
  <c r="GV67" i="1"/>
  <c r="GV68" i="1"/>
  <c r="GV69" i="1"/>
  <c r="GW64" i="1"/>
  <c r="GW65" i="1"/>
  <c r="GW66" i="1"/>
  <c r="GW67" i="1"/>
  <c r="GW68" i="1"/>
  <c r="GW69" i="1"/>
  <c r="FY64" i="1"/>
  <c r="FY65" i="1"/>
  <c r="FY66" i="1"/>
  <c r="FY67" i="1"/>
  <c r="FY68" i="1"/>
  <c r="FY69" i="1"/>
  <c r="FF64" i="1"/>
  <c r="FF65" i="1"/>
  <c r="FF66" i="1"/>
  <c r="FF67" i="1"/>
  <c r="FF68" i="1"/>
  <c r="FF69" i="1"/>
  <c r="HL64" i="1"/>
  <c r="HL65" i="1"/>
  <c r="HL66" i="1"/>
  <c r="HL67" i="1"/>
  <c r="HL68" i="1"/>
  <c r="HL69" i="1"/>
  <c r="GQ64" i="1"/>
  <c r="GQ65" i="1"/>
  <c r="GQ66" i="1"/>
  <c r="GQ67" i="1"/>
  <c r="GQ68" i="1"/>
  <c r="GQ69" i="1"/>
  <c r="IA64" i="1"/>
  <c r="IA65" i="1"/>
  <c r="IA66" i="1"/>
  <c r="IA67" i="1"/>
  <c r="IA68" i="1"/>
  <c r="IA69" i="1"/>
  <c r="IA70" i="1"/>
  <c r="HQ64" i="1"/>
  <c r="HQ65" i="1"/>
  <c r="HQ66" i="1"/>
  <c r="HQ67" i="1"/>
  <c r="HQ68" i="1"/>
  <c r="HQ69" i="1"/>
  <c r="FO64" i="1"/>
  <c r="FO65" i="1"/>
  <c r="FO66" i="1"/>
  <c r="FO67" i="1"/>
  <c r="FO68" i="1"/>
  <c r="FO69" i="1"/>
  <c r="HV64" i="1"/>
  <c r="HV65" i="1"/>
  <c r="HV66" i="1"/>
  <c r="HV67" i="1"/>
  <c r="HV68" i="1"/>
  <c r="HV69" i="1"/>
  <c r="EA64" i="1"/>
  <c r="EA65" i="1"/>
  <c r="EA66" i="1"/>
  <c r="EA67" i="1"/>
  <c r="EA68" i="1"/>
  <c r="EA69" i="1"/>
  <c r="GI64" i="1"/>
  <c r="GI65" i="1"/>
  <c r="GI66" i="1"/>
  <c r="GI67" i="1"/>
  <c r="GI68" i="1"/>
  <c r="GI69" i="1"/>
  <c r="EL64" i="1"/>
  <c r="EL65" i="1"/>
  <c r="EL66" i="1"/>
  <c r="EL67" i="1"/>
  <c r="EL68" i="1"/>
  <c r="EL69" i="1"/>
  <c r="FJ64" i="1"/>
  <c r="FJ65" i="1"/>
  <c r="FJ66" i="1"/>
  <c r="FJ67" i="1"/>
  <c r="FJ68" i="1"/>
  <c r="FJ69" i="1"/>
  <c r="FQ64" i="1"/>
  <c r="FQ65" i="1"/>
  <c r="FQ66" i="1"/>
  <c r="FQ67" i="1"/>
  <c r="FQ68" i="1"/>
  <c r="FQ69" i="1"/>
  <c r="GT64" i="1"/>
  <c r="GT65" i="1"/>
  <c r="GT66" i="1"/>
  <c r="GT67" i="1"/>
  <c r="GT68" i="1"/>
  <c r="GT69" i="1"/>
  <c r="GX64" i="1"/>
  <c r="GX65" i="1"/>
  <c r="GX66" i="1"/>
  <c r="GX67" i="1"/>
  <c r="GX68" i="1"/>
  <c r="GX69" i="1"/>
  <c r="FB64" i="1"/>
  <c r="FB65" i="1"/>
  <c r="FB66" i="1"/>
  <c r="FB67" i="1"/>
  <c r="FB68" i="1"/>
  <c r="FB69" i="1"/>
  <c r="EH64" i="1"/>
  <c r="EH65" i="1"/>
  <c r="EH66" i="1"/>
  <c r="EH67" i="1"/>
  <c r="EH68" i="1"/>
  <c r="EH69" i="1"/>
  <c r="EB64" i="1"/>
  <c r="EB65" i="1"/>
  <c r="EB66" i="1"/>
  <c r="EB67" i="1"/>
  <c r="EB68" i="1"/>
  <c r="EB69" i="1"/>
  <c r="EK64" i="1"/>
  <c r="EK65" i="1"/>
  <c r="EK66" i="1"/>
  <c r="EK67" i="1"/>
  <c r="EK68" i="1"/>
  <c r="EK69" i="1"/>
  <c r="GS64" i="1"/>
  <c r="GS65" i="1"/>
  <c r="GS66" i="1"/>
  <c r="GS67" i="1"/>
  <c r="GS68" i="1"/>
  <c r="GS69" i="1"/>
  <c r="HA64" i="1"/>
  <c r="HA65" i="1"/>
  <c r="HA66" i="1"/>
  <c r="HA67" i="1"/>
  <c r="HA68" i="1"/>
  <c r="HA69" i="1"/>
  <c r="EZ64" i="1"/>
  <c r="EZ65" i="1"/>
  <c r="EZ66" i="1"/>
  <c r="EZ67" i="1"/>
  <c r="EZ68" i="1"/>
  <c r="EZ69" i="1"/>
  <c r="FX64" i="1"/>
  <c r="FX65" i="1"/>
  <c r="FX66" i="1"/>
  <c r="FX67" i="1"/>
  <c r="FX68" i="1"/>
  <c r="FX69" i="1"/>
  <c r="GC64" i="1"/>
  <c r="GC65" i="1"/>
  <c r="GC66" i="1"/>
  <c r="GC67" i="1"/>
  <c r="GC68" i="1"/>
  <c r="GC69" i="1"/>
  <c r="HE64" i="1"/>
  <c r="HE65" i="1"/>
  <c r="HE66" i="1"/>
  <c r="HE67" i="1"/>
  <c r="HE68" i="1"/>
  <c r="HE69" i="1"/>
  <c r="FI64" i="1"/>
  <c r="FI65" i="1"/>
  <c r="FI66" i="1"/>
  <c r="FI67" i="1"/>
  <c r="FI68" i="1"/>
  <c r="FI69" i="1"/>
  <c r="GG64" i="1"/>
  <c r="GG65" i="1"/>
  <c r="GG66" i="1"/>
  <c r="GG67" i="1"/>
  <c r="GG68" i="1"/>
  <c r="GG69" i="1"/>
  <c r="HM64" i="1"/>
  <c r="HM65" i="1"/>
  <c r="HM66" i="1"/>
  <c r="HM67" i="1"/>
  <c r="HM68" i="1"/>
  <c r="HM69" i="1"/>
  <c r="EF64" i="1"/>
  <c r="EF65" i="1"/>
  <c r="EF66" i="1"/>
  <c r="EF67" i="1"/>
  <c r="EF68" i="1"/>
  <c r="EF69" i="1"/>
  <c r="HN64" i="1"/>
  <c r="HN65" i="1"/>
  <c r="HN66" i="1"/>
  <c r="HN67" i="1"/>
  <c r="HN68" i="1"/>
  <c r="HN69" i="1"/>
  <c r="HO64" i="1"/>
  <c r="HO65" i="1"/>
  <c r="HO66" i="1"/>
  <c r="HO67" i="1"/>
  <c r="HO68" i="1"/>
  <c r="HO69" i="1"/>
  <c r="EM64" i="1"/>
  <c r="EM65" i="1"/>
  <c r="EM66" i="1"/>
  <c r="EM67" i="1"/>
  <c r="EM68" i="1"/>
  <c r="EM69" i="1"/>
  <c r="FD64" i="1"/>
  <c r="FD65" i="1"/>
  <c r="FD66" i="1"/>
  <c r="FD67" i="1"/>
  <c r="FD68" i="1"/>
  <c r="FD69" i="1"/>
  <c r="FP64" i="1"/>
  <c r="FP65" i="1"/>
  <c r="FP66" i="1"/>
  <c r="FP67" i="1"/>
  <c r="FP68" i="1"/>
  <c r="FP69" i="1"/>
  <c r="FR64" i="1"/>
  <c r="FR65" i="1"/>
  <c r="FR66" i="1"/>
  <c r="FR67" i="1"/>
  <c r="FR68" i="1"/>
  <c r="FR69" i="1"/>
  <c r="FZ64" i="1"/>
  <c r="FZ65" i="1"/>
  <c r="FZ66" i="1"/>
  <c r="FZ67" i="1"/>
  <c r="FZ68" i="1"/>
  <c r="FZ69" i="1"/>
  <c r="EW64" i="1"/>
  <c r="EW65" i="1"/>
  <c r="EW66" i="1"/>
  <c r="EW67" i="1"/>
  <c r="EW68" i="1"/>
  <c r="EW69" i="1"/>
  <c r="GD64" i="1"/>
  <c r="GD65" i="1"/>
  <c r="GD66" i="1"/>
  <c r="GD67" i="1"/>
  <c r="GD68" i="1"/>
  <c r="GD69" i="1"/>
  <c r="DZ64" i="1"/>
  <c r="DZ65" i="1"/>
  <c r="DZ66" i="1"/>
  <c r="DZ67" i="1"/>
  <c r="DZ68" i="1"/>
  <c r="DZ69" i="1"/>
  <c r="GR64" i="1"/>
  <c r="GR65" i="1"/>
  <c r="GR66" i="1"/>
  <c r="GR67" i="1"/>
  <c r="GR68" i="1"/>
  <c r="GR69" i="1"/>
  <c r="ET64" i="1"/>
  <c r="ET65" i="1"/>
  <c r="ET66" i="1"/>
  <c r="ET67" i="1"/>
  <c r="ET68" i="1"/>
  <c r="ET69" i="1"/>
  <c r="FT64" i="1"/>
  <c r="FT65" i="1"/>
  <c r="FT66" i="1"/>
  <c r="FT67" i="1"/>
  <c r="FT68" i="1"/>
  <c r="FT69" i="1"/>
  <c r="GZ64" i="1"/>
  <c r="GZ65" i="1"/>
  <c r="GZ66" i="1"/>
  <c r="GZ67" i="1"/>
  <c r="GZ68" i="1"/>
  <c r="GZ69" i="1"/>
  <c r="FA64" i="1"/>
  <c r="FA65" i="1"/>
  <c r="FA66" i="1"/>
  <c r="FA67" i="1"/>
  <c r="FA68" i="1"/>
  <c r="FA69" i="1"/>
  <c r="FE64" i="1"/>
  <c r="FE65" i="1"/>
  <c r="FE66" i="1"/>
  <c r="FE67" i="1"/>
  <c r="FE68" i="1"/>
  <c r="FE69" i="1"/>
  <c r="EE64" i="1"/>
  <c r="EE65" i="1"/>
  <c r="EE66" i="1"/>
  <c r="EE67" i="1"/>
  <c r="EE68" i="1"/>
  <c r="EE69" i="1"/>
  <c r="FM64" i="1"/>
  <c r="FM65" i="1"/>
  <c r="FM66" i="1"/>
  <c r="FM67" i="1"/>
  <c r="FM68" i="1"/>
  <c r="FM69" i="1"/>
  <c r="FN64" i="1"/>
  <c r="FN65" i="1"/>
  <c r="FN66" i="1"/>
  <c r="FN67" i="1"/>
  <c r="FN68" i="1"/>
  <c r="FN69" i="1"/>
  <c r="GE64" i="1"/>
  <c r="GE65" i="1"/>
  <c r="GE66" i="1"/>
  <c r="GE67" i="1"/>
  <c r="GE68" i="1"/>
  <c r="GE69" i="1"/>
  <c r="GK64" i="1"/>
  <c r="GK65" i="1"/>
  <c r="GK66" i="1"/>
  <c r="GK67" i="1"/>
  <c r="GK68" i="1"/>
  <c r="GK69" i="1"/>
  <c r="DE64" i="1"/>
  <c r="DE65" i="1"/>
  <c r="DE66" i="1"/>
  <c r="DE67" i="1"/>
  <c r="DE68" i="1"/>
  <c r="DE69" i="1"/>
  <c r="DE70" i="1"/>
  <c r="CX64" i="1"/>
  <c r="CX65" i="1"/>
  <c r="CX66" i="1"/>
  <c r="CX67" i="1"/>
  <c r="CX68" i="1"/>
  <c r="CX69" i="1"/>
  <c r="CX70" i="1"/>
  <c r="CY64" i="1"/>
  <c r="CY65" i="1"/>
  <c r="CY66" i="1"/>
  <c r="CY67" i="1"/>
  <c r="CY68" i="1"/>
  <c r="CY69" i="1"/>
  <c r="CY70" i="1"/>
  <c r="DI64" i="1"/>
  <c r="DI65" i="1"/>
  <c r="DI66" i="1"/>
  <c r="DI67" i="1"/>
  <c r="DI68" i="1"/>
  <c r="DI69" i="1"/>
  <c r="DI70" i="1"/>
  <c r="IP64" i="1"/>
  <c r="IP65" i="1"/>
  <c r="IP66" i="1"/>
  <c r="IP67" i="1"/>
  <c r="IP68" i="1"/>
  <c r="IP69" i="1"/>
  <c r="IP70" i="1"/>
  <c r="DC64" i="1"/>
  <c r="DC65" i="1"/>
  <c r="DC66" i="1"/>
  <c r="DC67" i="1"/>
  <c r="DC68" i="1"/>
  <c r="DC69" i="1"/>
  <c r="DC70" i="1"/>
  <c r="DM65" i="1"/>
  <c r="DS65" i="1" s="1"/>
  <c r="DM66" i="1"/>
  <c r="DS66" i="1" s="1"/>
  <c r="DM67" i="1"/>
  <c r="DS67" i="1" s="1"/>
  <c r="DM68" i="1"/>
  <c r="DS68" i="1" s="1"/>
  <c r="DM69" i="1"/>
  <c r="DS69" i="1" s="1"/>
  <c r="DM70" i="1"/>
  <c r="DF64" i="1"/>
  <c r="DF65" i="1"/>
  <c r="DF66" i="1"/>
  <c r="DF67" i="1"/>
  <c r="DF68" i="1"/>
  <c r="DF69" i="1"/>
  <c r="DF70" i="1"/>
  <c r="IC64" i="1"/>
  <c r="IC65" i="1"/>
  <c r="IC66" i="1"/>
  <c r="IC67" i="1"/>
  <c r="IC68" i="1"/>
  <c r="IC69" i="1"/>
  <c r="IC70" i="1"/>
  <c r="DG64" i="1"/>
  <c r="DG65" i="1"/>
  <c r="DG66" i="1"/>
  <c r="DG67" i="1"/>
  <c r="DG68" i="1"/>
  <c r="DG69" i="1"/>
  <c r="DG70" i="1"/>
  <c r="IN64" i="1"/>
  <c r="IN65" i="1"/>
  <c r="IN66" i="1"/>
  <c r="IN67" i="1"/>
  <c r="IN68" i="1"/>
  <c r="IN69" i="1"/>
  <c r="IN70" i="1"/>
  <c r="IO64" i="1"/>
  <c r="IO65" i="1"/>
  <c r="IO66" i="1"/>
  <c r="IO67" i="1"/>
  <c r="IO68" i="1"/>
  <c r="IO69" i="1"/>
  <c r="IO70" i="1"/>
  <c r="IX64" i="1"/>
  <c r="IX65" i="1"/>
  <c r="IX66" i="1"/>
  <c r="IX67" i="1"/>
  <c r="IX68" i="1"/>
  <c r="IX69" i="1"/>
  <c r="IX70" i="1"/>
  <c r="IQ64" i="1"/>
  <c r="IQ65" i="1"/>
  <c r="IQ66" i="1"/>
  <c r="IQ67" i="1"/>
  <c r="IQ68" i="1"/>
  <c r="IQ69" i="1"/>
  <c r="IQ70" i="1"/>
  <c r="IR64" i="1"/>
  <c r="IR65" i="1"/>
  <c r="IR66" i="1"/>
  <c r="IR67" i="1"/>
  <c r="IR68" i="1"/>
  <c r="IR69" i="1"/>
  <c r="IR70" i="1"/>
  <c r="IS64" i="1"/>
  <c r="IS65" i="1"/>
  <c r="IS66" i="1"/>
  <c r="IS67" i="1"/>
  <c r="IS68" i="1"/>
  <c r="IS69" i="1"/>
  <c r="IS70" i="1"/>
  <c r="IT64" i="1"/>
  <c r="IT65" i="1"/>
  <c r="IT66" i="1"/>
  <c r="IT67" i="1"/>
  <c r="IT68" i="1"/>
  <c r="IT69" i="1"/>
  <c r="IT70" i="1"/>
  <c r="JA64" i="1"/>
  <c r="JA65" i="1"/>
  <c r="JA66" i="1"/>
  <c r="JA67" i="1"/>
  <c r="JA68" i="1"/>
  <c r="JA69" i="1"/>
  <c r="JA70" i="1"/>
  <c r="IM64" i="1"/>
  <c r="IM65" i="1"/>
  <c r="IM66" i="1"/>
  <c r="IM67" i="1"/>
  <c r="IM68" i="1"/>
  <c r="IM69" i="1"/>
  <c r="IM70" i="1"/>
  <c r="LX64" i="1"/>
  <c r="LX65" i="1"/>
  <c r="LX66" i="1"/>
  <c r="LX67" i="1"/>
  <c r="LX68" i="1"/>
  <c r="LX69" i="1"/>
  <c r="LX70" i="1"/>
  <c r="DH64" i="1"/>
  <c r="DH65" i="1"/>
  <c r="DH66" i="1"/>
  <c r="DH67" i="1"/>
  <c r="DH68" i="1"/>
  <c r="DH69" i="1"/>
  <c r="DH70" i="1"/>
  <c r="LF64" i="1"/>
  <c r="LF65" i="1"/>
  <c r="LF66" i="1"/>
  <c r="LF67" i="1"/>
  <c r="LF68" i="1"/>
  <c r="LF69" i="1"/>
  <c r="LF70" i="1"/>
  <c r="IY64" i="1"/>
  <c r="IY65" i="1"/>
  <c r="IY66" i="1"/>
  <c r="IY67" i="1"/>
  <c r="IY68" i="1"/>
  <c r="IY69" i="1"/>
  <c r="IY70" i="1"/>
  <c r="IZ64" i="1"/>
  <c r="IZ65" i="1"/>
  <c r="IZ66" i="1"/>
  <c r="IZ67" i="1"/>
  <c r="IZ68" i="1"/>
  <c r="IZ69" i="1"/>
  <c r="IZ70" i="1"/>
  <c r="DD64" i="1"/>
  <c r="DD65" i="1"/>
  <c r="DD66" i="1"/>
  <c r="DD67" i="1"/>
  <c r="DD68" i="1"/>
  <c r="DD69" i="1"/>
  <c r="DD70" i="1"/>
  <c r="IU64" i="1"/>
  <c r="IU65" i="1"/>
  <c r="IU66" i="1"/>
  <c r="IU67" i="1"/>
  <c r="IU68" i="1"/>
  <c r="IU69" i="1"/>
  <c r="IU70" i="1"/>
  <c r="LE64" i="1"/>
  <c r="LE65" i="1"/>
  <c r="LE66" i="1"/>
  <c r="LE67" i="1"/>
  <c r="LE68" i="1"/>
  <c r="LE69" i="1"/>
  <c r="LE70" i="1"/>
  <c r="LG64" i="1"/>
  <c r="LG65" i="1"/>
  <c r="LG66" i="1"/>
  <c r="LG67" i="1"/>
  <c r="LG68" i="1"/>
  <c r="LG69" i="1"/>
  <c r="LG70" i="1"/>
  <c r="LH64" i="1"/>
  <c r="LH65" i="1"/>
  <c r="LH66" i="1"/>
  <c r="LH67" i="1"/>
  <c r="LH68" i="1"/>
  <c r="LH69" i="1"/>
  <c r="LH70" i="1"/>
  <c r="LW64" i="1"/>
  <c r="LW65" i="1"/>
  <c r="LW66" i="1"/>
  <c r="LW67" i="1"/>
  <c r="LW68" i="1"/>
  <c r="LW69" i="1"/>
  <c r="LW70" i="1"/>
  <c r="EA59" i="1"/>
  <c r="EA70" i="1"/>
  <c r="BB64" i="1"/>
  <c r="BB65" i="1"/>
  <c r="BB66" i="1"/>
  <c r="BB67" i="1"/>
  <c r="BB68" i="1"/>
  <c r="BB69" i="1"/>
  <c r="BB70" i="1"/>
  <c r="CJ64" i="1"/>
  <c r="CJ65" i="1"/>
  <c r="CJ66" i="1"/>
  <c r="CJ67" i="1"/>
  <c r="CJ68" i="1"/>
  <c r="CJ69" i="1"/>
  <c r="DJ64" i="1"/>
  <c r="DJ65" i="1"/>
  <c r="DJ66" i="1"/>
  <c r="DJ67" i="1"/>
  <c r="DJ68" i="1"/>
  <c r="DJ69" i="1"/>
  <c r="DJ70" i="1"/>
  <c r="CK64" i="1"/>
  <c r="CK65" i="1"/>
  <c r="CK66" i="1"/>
  <c r="CK67" i="1"/>
  <c r="CK68" i="1"/>
  <c r="CK69" i="1"/>
  <c r="MH64" i="1"/>
  <c r="MH65" i="1"/>
  <c r="MH66" i="1"/>
  <c r="MH67" i="1"/>
  <c r="MH68" i="1"/>
  <c r="MH69" i="1"/>
  <c r="MH70" i="1"/>
  <c r="CZ64" i="1"/>
  <c r="CZ65" i="1"/>
  <c r="CZ66" i="1"/>
  <c r="CZ67" i="1"/>
  <c r="CZ68" i="1"/>
  <c r="CZ69" i="1"/>
  <c r="CZ70" i="1"/>
  <c r="DB64" i="1"/>
  <c r="DB65" i="1"/>
  <c r="DB66" i="1"/>
  <c r="DB67" i="1"/>
  <c r="DB68" i="1"/>
  <c r="DB69" i="1"/>
  <c r="DB70" i="1"/>
  <c r="DA64" i="1"/>
  <c r="DA65" i="1"/>
  <c r="DA66" i="1"/>
  <c r="DA67" i="1"/>
  <c r="DA68" i="1"/>
  <c r="DA69" i="1"/>
  <c r="DA70" i="1"/>
  <c r="EN41" i="1"/>
  <c r="EN44" i="1" s="1"/>
  <c r="EN52" i="1"/>
  <c r="ED41" i="1"/>
  <c r="ED45" i="1" s="1"/>
  <c r="ED52" i="1"/>
  <c r="HG41" i="1"/>
  <c r="HG52" i="1"/>
  <c r="FQ41" i="1"/>
  <c r="FQ52" i="1"/>
  <c r="FR41" i="1"/>
  <c r="FR42" i="1" s="1"/>
  <c r="FR52" i="1"/>
  <c r="GT41" i="1"/>
  <c r="GT44" i="1" s="1"/>
  <c r="GT52" i="1"/>
  <c r="GV41" i="1"/>
  <c r="GV42" i="1" s="1"/>
  <c r="GV52" i="1"/>
  <c r="FZ41" i="1"/>
  <c r="FZ52" i="1"/>
  <c r="GW41" i="1"/>
  <c r="GW45" i="1" s="1"/>
  <c r="GW52" i="1"/>
  <c r="GX41" i="1"/>
  <c r="GX43" i="1" s="1"/>
  <c r="GX52" i="1"/>
  <c r="EW41" i="1"/>
  <c r="EW52" i="1"/>
  <c r="FY41" i="1"/>
  <c r="FY52" i="1"/>
  <c r="FB41" i="1"/>
  <c r="FB47" i="1" s="1"/>
  <c r="FB52" i="1"/>
  <c r="GD41" i="1"/>
  <c r="GD45" i="1" s="1"/>
  <c r="GD52" i="1"/>
  <c r="EH41" i="1"/>
  <c r="EH42" i="1" s="1"/>
  <c r="EH52" i="1"/>
  <c r="FF41" i="1"/>
  <c r="FF52" i="1"/>
  <c r="EB41" i="1"/>
  <c r="EB47" i="1" s="1"/>
  <c r="EB52" i="1"/>
  <c r="HL41" i="1"/>
  <c r="HL42" i="1" s="1"/>
  <c r="HL52" i="1"/>
  <c r="DZ41" i="1"/>
  <c r="DZ52" i="1"/>
  <c r="EK41" i="1"/>
  <c r="EK42" i="1" s="1"/>
  <c r="EK52" i="1"/>
  <c r="GQ41" i="1"/>
  <c r="GQ42" i="1" s="1"/>
  <c r="GQ52" i="1"/>
  <c r="MH43" i="1"/>
  <c r="DB47" i="1"/>
  <c r="IR44" i="1"/>
  <c r="DE42" i="1"/>
  <c r="IP44" i="1"/>
  <c r="IC42" i="1"/>
  <c r="IX48" i="1"/>
  <c r="IQ53" i="1"/>
  <c r="IQ54" i="1"/>
  <c r="IQ55" i="1"/>
  <c r="IQ56" i="1"/>
  <c r="IQ57" i="1"/>
  <c r="IQ58" i="1"/>
  <c r="IQ59" i="1"/>
  <c r="IZ53" i="1"/>
  <c r="IZ54" i="1"/>
  <c r="IZ55" i="1"/>
  <c r="IZ56" i="1"/>
  <c r="IZ57" i="1"/>
  <c r="IZ58" i="1"/>
  <c r="IZ59" i="1"/>
  <c r="DH53" i="1"/>
  <c r="DH54" i="1"/>
  <c r="DH55" i="1"/>
  <c r="DH56" i="1"/>
  <c r="DH57" i="1"/>
  <c r="DH58" i="1"/>
  <c r="DH59" i="1"/>
  <c r="EC41" i="1"/>
  <c r="EC42" i="1" s="1"/>
  <c r="EC52" i="1"/>
  <c r="HT41" i="1"/>
  <c r="HT44" i="1" s="1"/>
  <c r="HT52" i="1"/>
  <c r="HK41" i="1"/>
  <c r="HK42" i="1" s="1"/>
  <c r="HK52" i="1"/>
  <c r="IA41" i="1"/>
  <c r="IA42" i="1" s="1"/>
  <c r="IA52" i="1"/>
  <c r="HQ41" i="1"/>
  <c r="HQ42" i="1" s="1"/>
  <c r="HQ52" i="1"/>
  <c r="FO41" i="1"/>
  <c r="FO45" i="1" s="1"/>
  <c r="FO52" i="1"/>
  <c r="HV41" i="1"/>
  <c r="HV42" i="1" s="1"/>
  <c r="HV52" i="1"/>
  <c r="EA41" i="1"/>
  <c r="EA42" i="1" s="1"/>
  <c r="EA52" i="1"/>
  <c r="GI41" i="1"/>
  <c r="GI42" i="1" s="1"/>
  <c r="GI52" i="1"/>
  <c r="EL41" i="1"/>
  <c r="EL45" i="1" s="1"/>
  <c r="EL52" i="1"/>
  <c r="FJ41" i="1"/>
  <c r="FJ42" i="1" s="1"/>
  <c r="FJ52" i="1"/>
  <c r="MH42" i="1"/>
  <c r="IY48" i="1"/>
  <c r="DB46" i="1"/>
  <c r="IR43" i="1"/>
  <c r="DJ48" i="1"/>
  <c r="IP43" i="1"/>
  <c r="IX47" i="1"/>
  <c r="DJ53" i="1"/>
  <c r="DJ54" i="1"/>
  <c r="DJ55" i="1"/>
  <c r="DJ56" i="1"/>
  <c r="DJ57" i="1"/>
  <c r="DJ58" i="1"/>
  <c r="DJ59" i="1"/>
  <c r="DG53" i="1"/>
  <c r="DG54" i="1"/>
  <c r="DG55" i="1"/>
  <c r="DG56" i="1"/>
  <c r="DG57" i="1"/>
  <c r="DG58" i="1"/>
  <c r="DG59" i="1"/>
  <c r="MH53" i="1"/>
  <c r="MH54" i="1"/>
  <c r="MH55" i="1"/>
  <c r="MH56" i="1"/>
  <c r="MH57" i="1"/>
  <c r="MH58" i="1"/>
  <c r="MH59" i="1"/>
  <c r="IN53" i="1"/>
  <c r="IN54" i="1"/>
  <c r="IN55" i="1"/>
  <c r="IN56" i="1"/>
  <c r="IN57" i="1"/>
  <c r="IN58" i="1"/>
  <c r="IN59" i="1"/>
  <c r="DC53" i="1"/>
  <c r="DC54" i="1"/>
  <c r="DC55" i="1"/>
  <c r="DC56" i="1"/>
  <c r="DC57" i="1"/>
  <c r="DC58" i="1"/>
  <c r="DC59" i="1"/>
  <c r="GM41" i="1"/>
  <c r="GM46" i="1" s="1"/>
  <c r="GM52" i="1"/>
  <c r="GR41" i="1"/>
  <c r="GR47" i="1" s="1"/>
  <c r="GR52" i="1"/>
  <c r="GS41" i="1"/>
  <c r="GS43" i="1" s="1"/>
  <c r="GS52" i="1"/>
  <c r="ET41" i="1"/>
  <c r="ET42" i="1" s="1"/>
  <c r="ET52" i="1"/>
  <c r="FT41" i="1"/>
  <c r="FT52" i="1"/>
  <c r="HA41" i="1"/>
  <c r="HA43" i="1" s="1"/>
  <c r="HA52" i="1"/>
  <c r="GZ41" i="1"/>
  <c r="GZ45" i="1" s="1"/>
  <c r="GZ52" i="1"/>
  <c r="EZ41" i="1"/>
  <c r="EZ52" i="1"/>
  <c r="FX41" i="1"/>
  <c r="FX44" i="1" s="1"/>
  <c r="FX52" i="1"/>
  <c r="FA41" i="1"/>
  <c r="FA42" i="1" s="1"/>
  <c r="FA52" i="1"/>
  <c r="GC41" i="1"/>
  <c r="GC42" i="1" s="1"/>
  <c r="GC52" i="1"/>
  <c r="HE41" i="1"/>
  <c r="HE46" i="1" s="1"/>
  <c r="HE52" i="1"/>
  <c r="FI41" i="1"/>
  <c r="FI42" i="1" s="1"/>
  <c r="FI52" i="1"/>
  <c r="GG41" i="1"/>
  <c r="GG42" i="1" s="1"/>
  <c r="GG52" i="1"/>
  <c r="HM41" i="1"/>
  <c r="HM45" i="1" s="1"/>
  <c r="HM52" i="1"/>
  <c r="EF41" i="1"/>
  <c r="EF43" i="1" s="1"/>
  <c r="EF52" i="1"/>
  <c r="HN41" i="1"/>
  <c r="HN42" i="1" s="1"/>
  <c r="HN52" i="1"/>
  <c r="HO41" i="1"/>
  <c r="HO42" i="1" s="1"/>
  <c r="HO52" i="1"/>
  <c r="EM41" i="1"/>
  <c r="EM42" i="1" s="1"/>
  <c r="EM52" i="1"/>
  <c r="FD41" i="1"/>
  <c r="FD52" i="1"/>
  <c r="FP41" i="1"/>
  <c r="FP44" i="1" s="1"/>
  <c r="FP52" i="1"/>
  <c r="IY47" i="1"/>
  <c r="DB45" i="1"/>
  <c r="IR42" i="1"/>
  <c r="DE48" i="1"/>
  <c r="DJ47" i="1"/>
  <c r="IP42" i="1"/>
  <c r="IC48" i="1"/>
  <c r="IX46" i="1"/>
  <c r="DF53" i="1"/>
  <c r="DF54" i="1"/>
  <c r="DF55" i="1"/>
  <c r="DF56" i="1"/>
  <c r="DF57" i="1"/>
  <c r="DF58" i="1"/>
  <c r="DF59" i="1"/>
  <c r="IU53" i="1"/>
  <c r="IU54" i="1"/>
  <c r="IU55" i="1"/>
  <c r="IU56" i="1"/>
  <c r="IU57" i="1"/>
  <c r="IU58" i="1"/>
  <c r="IU59" i="1"/>
  <c r="FE41" i="1"/>
  <c r="FE47" i="1" s="1"/>
  <c r="FE52" i="1"/>
  <c r="FN41" i="1"/>
  <c r="FN44" i="1" s="1"/>
  <c r="FN52" i="1"/>
  <c r="DI53" i="1"/>
  <c r="DI54" i="1"/>
  <c r="DI55" i="1"/>
  <c r="DI56" i="1"/>
  <c r="DI57" i="1"/>
  <c r="DI58" i="1"/>
  <c r="DI59" i="1"/>
  <c r="IM53" i="1"/>
  <c r="IM54" i="1"/>
  <c r="IM55" i="1"/>
  <c r="IM56" i="1"/>
  <c r="IM57" i="1"/>
  <c r="IM58" i="1"/>
  <c r="IM59" i="1"/>
  <c r="EE41" i="1"/>
  <c r="EE44" i="1" s="1"/>
  <c r="EE52" i="1"/>
  <c r="FM41" i="1"/>
  <c r="FM45" i="1" s="1"/>
  <c r="FM52" i="1"/>
  <c r="GE41" i="1"/>
  <c r="GE52" i="1"/>
  <c r="GK41" i="1"/>
  <c r="GK43" i="1" s="1"/>
  <c r="GK52" i="1"/>
  <c r="IX53" i="1"/>
  <c r="IX54" i="1"/>
  <c r="IX55" i="1"/>
  <c r="IX56" i="1"/>
  <c r="IX57" i="1"/>
  <c r="IX58" i="1"/>
  <c r="IX59" i="1"/>
  <c r="EO41" i="1"/>
  <c r="EO46" i="1" s="1"/>
  <c r="EO52" i="1"/>
  <c r="ER41" i="1"/>
  <c r="ER43" i="1" s="1"/>
  <c r="ER52" i="1"/>
  <c r="FU41" i="1"/>
  <c r="FU45" i="1" s="1"/>
  <c r="FU52" i="1"/>
  <c r="GU41" i="1"/>
  <c r="GU46" i="1" s="1"/>
  <c r="GU52" i="1"/>
  <c r="EU41" i="1"/>
  <c r="EU42" i="1" s="1"/>
  <c r="EU52" i="1"/>
  <c r="EV41" i="1"/>
  <c r="EV43" i="1" s="1"/>
  <c r="EV52" i="1"/>
  <c r="GA41" i="1"/>
  <c r="GA44" i="1" s="1"/>
  <c r="GA52" i="1"/>
  <c r="GY41" i="1"/>
  <c r="GY45" i="1" s="1"/>
  <c r="GY52" i="1"/>
  <c r="GB41" i="1"/>
  <c r="GB42" i="1" s="1"/>
  <c r="GB52" i="1"/>
  <c r="HD41" i="1"/>
  <c r="HD45" i="1" s="1"/>
  <c r="HD52" i="1"/>
  <c r="EG41" i="1"/>
  <c r="EG47" i="1" s="1"/>
  <c r="EG52" i="1"/>
  <c r="GF41" i="1"/>
  <c r="GF43" i="1" s="1"/>
  <c r="GF52" i="1"/>
  <c r="FK41" i="1"/>
  <c r="FK42" i="1" s="1"/>
  <c r="FK52" i="1"/>
  <c r="GH41" i="1"/>
  <c r="GH47" i="1" s="1"/>
  <c r="GH52" i="1"/>
  <c r="HU41" i="1"/>
  <c r="HU45" i="1" s="1"/>
  <c r="HU52" i="1"/>
  <c r="FH41" i="1"/>
  <c r="FH43" i="1" s="1"/>
  <c r="FH52" i="1"/>
  <c r="FG41" i="1"/>
  <c r="FG42" i="1" s="1"/>
  <c r="FG52" i="1"/>
  <c r="MH47" i="1"/>
  <c r="IY45" i="1"/>
  <c r="IR48" i="1"/>
  <c r="DE46" i="1"/>
  <c r="DJ45" i="1"/>
  <c r="IP48" i="1"/>
  <c r="IC46" i="1"/>
  <c r="IX44" i="1"/>
  <c r="DY41" i="1"/>
  <c r="DY45" i="1" s="1"/>
  <c r="DY52" i="1"/>
  <c r="HP41" i="1"/>
  <c r="HP43" i="1" s="1"/>
  <c r="HP52" i="1"/>
  <c r="EJ41" i="1"/>
  <c r="EJ42" i="1" s="1"/>
  <c r="EJ52" i="1"/>
  <c r="GN41" i="1"/>
  <c r="GN42" i="1" s="1"/>
  <c r="GN52" i="1"/>
  <c r="GP41" i="1"/>
  <c r="GP47" i="1" s="1"/>
  <c r="GP52" i="1"/>
  <c r="EI41" i="1"/>
  <c r="EI44" i="1" s="1"/>
  <c r="EI52" i="1"/>
  <c r="HJ41" i="1"/>
  <c r="HJ42" i="1" s="1"/>
  <c r="HJ52" i="1"/>
  <c r="FL41" i="1"/>
  <c r="FL46" i="1" s="1"/>
  <c r="FL52" i="1"/>
  <c r="EP41" i="1"/>
  <c r="EP42" i="1" s="1"/>
  <c r="EP52" i="1"/>
  <c r="EQ41" i="1"/>
  <c r="EQ43" i="1" s="1"/>
  <c r="EQ52" i="1"/>
  <c r="FS41" i="1"/>
  <c r="FS43" i="1" s="1"/>
  <c r="FS52" i="1"/>
  <c r="ES41" i="1"/>
  <c r="ES46" i="1" s="1"/>
  <c r="ES52" i="1"/>
  <c r="EY41" i="1"/>
  <c r="EY45" i="1" s="1"/>
  <c r="EY52" i="1"/>
  <c r="FV41" i="1"/>
  <c r="FV44" i="1" s="1"/>
  <c r="FV52" i="1"/>
  <c r="FW41" i="1"/>
  <c r="FW44" i="1" s="1"/>
  <c r="FW52" i="1"/>
  <c r="HB41" i="1"/>
  <c r="HB42" i="1" s="1"/>
  <c r="HB52" i="1"/>
  <c r="EX41" i="1"/>
  <c r="EX43" i="1" s="1"/>
  <c r="EX52" i="1"/>
  <c r="HC41" i="1"/>
  <c r="HC42" i="1" s="1"/>
  <c r="HC52" i="1"/>
  <c r="FC41" i="1"/>
  <c r="FC43" i="1" s="1"/>
  <c r="FC52" i="1"/>
  <c r="HF41" i="1"/>
  <c r="HF45" i="1" s="1"/>
  <c r="HF52" i="1"/>
  <c r="GL41" i="1"/>
  <c r="GL46" i="1" s="1"/>
  <c r="GL52" i="1"/>
  <c r="HH41" i="1"/>
  <c r="HH43" i="1" s="1"/>
  <c r="HH52" i="1"/>
  <c r="HI41" i="1"/>
  <c r="HI45" i="1" s="1"/>
  <c r="HI52" i="1"/>
  <c r="GO41" i="1"/>
  <c r="GO42" i="1" s="1"/>
  <c r="GO52" i="1"/>
  <c r="GJ41" i="1"/>
  <c r="GJ45" i="1" s="1"/>
  <c r="GJ52" i="1"/>
  <c r="HR41" i="1"/>
  <c r="HR43" i="1" s="1"/>
  <c r="HR52" i="1"/>
  <c r="HS41" i="1"/>
  <c r="HS45" i="1" s="1"/>
  <c r="HS52" i="1"/>
  <c r="CY53" i="1"/>
  <c r="CY54" i="1"/>
  <c r="CY55" i="1"/>
  <c r="CY56" i="1"/>
  <c r="CY57" i="1"/>
  <c r="CY58" i="1"/>
  <c r="CY59" i="1"/>
  <c r="JY74" i="1" a="1"/>
  <c r="JY74" i="1" s="1"/>
  <c r="EA48" i="1"/>
  <c r="EA74" i="1"/>
  <c r="EA75" i="1"/>
  <c r="EA76" i="1"/>
  <c r="IA74" i="1"/>
  <c r="FQ42" i="1"/>
  <c r="FQ43" i="1"/>
  <c r="FQ44" i="1"/>
  <c r="FQ45" i="1"/>
  <c r="FQ46" i="1"/>
  <c r="FQ47" i="1"/>
  <c r="GX42" i="1"/>
  <c r="EK44" i="1"/>
  <c r="EK45" i="1"/>
  <c r="EK46" i="1"/>
  <c r="EK47" i="1"/>
  <c r="EC45" i="1"/>
  <c r="EC46" i="1"/>
  <c r="FZ42" i="1"/>
  <c r="FZ43" i="1"/>
  <c r="FZ44" i="1"/>
  <c r="FZ45" i="1"/>
  <c r="FZ46" i="1"/>
  <c r="FZ47" i="1"/>
  <c r="GV45" i="1"/>
  <c r="FY42" i="1"/>
  <c r="FY43" i="1"/>
  <c r="FY44" i="1"/>
  <c r="FY45" i="1"/>
  <c r="FY46" i="1"/>
  <c r="FY47" i="1"/>
  <c r="FF42" i="1"/>
  <c r="FF43" i="1"/>
  <c r="FF44" i="1"/>
  <c r="FF45" i="1"/>
  <c r="FF46" i="1"/>
  <c r="FF47" i="1"/>
  <c r="IA45" i="1"/>
  <c r="HQ43" i="1"/>
  <c r="HQ44" i="1"/>
  <c r="HQ46" i="1"/>
  <c r="HQ47" i="1"/>
  <c r="EA44" i="1"/>
  <c r="GI44" i="1"/>
  <c r="GI45" i="1"/>
  <c r="GI47" i="1"/>
  <c r="HG42" i="1"/>
  <c r="HG43" i="1"/>
  <c r="HG44" i="1"/>
  <c r="HG45" i="1"/>
  <c r="HG46" i="1"/>
  <c r="HG47" i="1"/>
  <c r="ET44" i="1"/>
  <c r="FX42" i="1"/>
  <c r="FX43" i="1"/>
  <c r="FX47" i="1"/>
  <c r="HE42" i="1"/>
  <c r="HE43" i="1"/>
  <c r="HE44" i="1"/>
  <c r="HE45" i="1"/>
  <c r="FI45" i="1"/>
  <c r="FI46" i="1"/>
  <c r="EF42" i="1"/>
  <c r="EF45" i="1"/>
  <c r="EF46" i="1"/>
  <c r="EF47" i="1"/>
  <c r="HN43" i="1"/>
  <c r="HN44" i="1"/>
  <c r="HN46" i="1"/>
  <c r="HN47" i="1"/>
  <c r="FD42" i="1"/>
  <c r="FD43" i="1"/>
  <c r="FD44" i="1"/>
  <c r="FD45" i="1"/>
  <c r="FD46" i="1"/>
  <c r="FD47" i="1"/>
  <c r="FP42" i="1"/>
  <c r="FP43" i="1"/>
  <c r="FP47" i="1"/>
  <c r="GM42" i="1"/>
  <c r="GM44" i="1"/>
  <c r="GM45" i="1"/>
  <c r="EW42" i="1"/>
  <c r="EW43" i="1"/>
  <c r="EW44" i="1"/>
  <c r="EW45" i="1"/>
  <c r="EW46" i="1"/>
  <c r="EW47" i="1"/>
  <c r="DZ42" i="1"/>
  <c r="DZ43" i="1"/>
  <c r="DZ44" i="1"/>
  <c r="DZ45" i="1"/>
  <c r="DZ46" i="1"/>
  <c r="DZ47" i="1"/>
  <c r="GS42" i="1"/>
  <c r="FT42" i="1"/>
  <c r="FT43" i="1"/>
  <c r="FT44" i="1"/>
  <c r="FT45" i="1"/>
  <c r="FT46" i="1"/>
  <c r="FT47" i="1"/>
  <c r="EZ42" i="1"/>
  <c r="EZ43" i="1"/>
  <c r="EZ44" i="1"/>
  <c r="EZ45" i="1"/>
  <c r="EZ46" i="1"/>
  <c r="EZ47" i="1"/>
  <c r="FE42" i="1"/>
  <c r="FE43" i="1"/>
  <c r="FE45" i="1"/>
  <c r="FE46" i="1"/>
  <c r="GE42" i="1"/>
  <c r="GE43" i="1"/>
  <c r="GE44" i="1"/>
  <c r="GE45" i="1"/>
  <c r="GE46" i="1"/>
  <c r="GE47" i="1"/>
  <c r="GK42" i="1"/>
  <c r="GK46" i="1"/>
  <c r="GK47" i="1"/>
  <c r="H35" i="1"/>
  <c r="AW34" i="1"/>
  <c r="AV34" i="1"/>
  <c r="BA34" i="1"/>
  <c r="AZ34" i="1"/>
  <c r="AY34" i="1"/>
  <c r="AX34" i="1"/>
  <c r="BE26" i="6"/>
  <c r="AT26" i="6" s="1"/>
  <c r="AX26" i="6"/>
  <c r="AM26" i="6" s="1"/>
  <c r="BF26" i="6"/>
  <c r="AU26" i="6" s="1"/>
  <c r="AZ26" i="6"/>
  <c r="AO26" i="6" s="1"/>
  <c r="BA26" i="6"/>
  <c r="AP26" i="6" s="1"/>
  <c r="EB9" i="1"/>
  <c r="EM12" i="1"/>
  <c r="FR12" i="1"/>
  <c r="GZ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V42" i="1" l="1"/>
  <c r="FE44" i="1"/>
  <c r="GM43" i="1"/>
  <c r="HN45" i="1"/>
  <c r="FI47" i="1"/>
  <c r="GI46" i="1"/>
  <c r="HQ45" i="1"/>
  <c r="EC47" i="1"/>
  <c r="GK45" i="1"/>
  <c r="FP46" i="1"/>
  <c r="FI44" i="1"/>
  <c r="FX46" i="1"/>
  <c r="GI43" i="1"/>
  <c r="EC44" i="1"/>
  <c r="EK43" i="1"/>
  <c r="GK44" i="1"/>
  <c r="GM47" i="1"/>
  <c r="FP45" i="1"/>
  <c r="FI43" i="1"/>
  <c r="FX45" i="1"/>
  <c r="EC43" i="1"/>
  <c r="DY44" i="1"/>
  <c r="GL45" i="1"/>
  <c r="GL44" i="1"/>
  <c r="EY47" i="1"/>
  <c r="ER42" i="1"/>
  <c r="EX42" i="1"/>
  <c r="GH46" i="1"/>
  <c r="EP47" i="1"/>
  <c r="GH45" i="1"/>
  <c r="GP46" i="1"/>
  <c r="HD44" i="1"/>
  <c r="DY43" i="1"/>
  <c r="GJ43" i="1"/>
  <c r="GP45" i="1"/>
  <c r="HD43" i="1"/>
  <c r="GZ43" i="1"/>
  <c r="GC43" i="1"/>
  <c r="GJ44" i="1"/>
  <c r="HM44" i="1"/>
  <c r="HL47" i="1"/>
  <c r="GL43" i="1"/>
  <c r="GJ42" i="1"/>
  <c r="EP46" i="1"/>
  <c r="GP44" i="1"/>
  <c r="DY42" i="1"/>
  <c r="EY46" i="1"/>
  <c r="GH44" i="1"/>
  <c r="HD42" i="1"/>
  <c r="FM44" i="1"/>
  <c r="EX47" i="1"/>
  <c r="HL46" i="1"/>
  <c r="GD44" i="1"/>
  <c r="ER47" i="1"/>
  <c r="EV47" i="1"/>
  <c r="HL43" i="1"/>
  <c r="FJ45" i="1"/>
  <c r="HV47" i="1"/>
  <c r="ED43" i="1"/>
  <c r="GD43" i="1"/>
  <c r="HK44" i="1"/>
  <c r="EX46" i="1"/>
  <c r="EP44" i="1"/>
  <c r="GP42" i="1"/>
  <c r="ER46" i="1"/>
  <c r="EY44" i="1"/>
  <c r="GH42" i="1"/>
  <c r="EV46" i="1"/>
  <c r="HM43" i="1"/>
  <c r="GL42" i="1"/>
  <c r="HK47" i="1"/>
  <c r="GT47" i="1"/>
  <c r="HV46" i="1"/>
  <c r="GJ47" i="1"/>
  <c r="EX45" i="1"/>
  <c r="EP43" i="1"/>
  <c r="DY47" i="1"/>
  <c r="ER45" i="1"/>
  <c r="EY43" i="1"/>
  <c r="HD47" i="1"/>
  <c r="EV45" i="1"/>
  <c r="EP45" i="1"/>
  <c r="GH43" i="1"/>
  <c r="FM43" i="1"/>
  <c r="GC47" i="1"/>
  <c r="GT43" i="1"/>
  <c r="GL47" i="1"/>
  <c r="HV43" i="1"/>
  <c r="GJ46" i="1"/>
  <c r="EX44" i="1"/>
  <c r="DY46" i="1"/>
  <c r="ER44" i="1"/>
  <c r="EY42" i="1"/>
  <c r="HD46" i="1"/>
  <c r="EV44" i="1"/>
  <c r="ED44" i="1"/>
  <c r="GP43" i="1"/>
  <c r="GS46" i="1"/>
  <c r="EM45" i="1"/>
  <c r="GC46" i="1"/>
  <c r="GZ44" i="1"/>
  <c r="GT42" i="1"/>
  <c r="GX46" i="1"/>
  <c r="FU44" i="1"/>
  <c r="HP47" i="1"/>
  <c r="EQ42" i="1"/>
  <c r="EI43" i="1"/>
  <c r="HH42" i="1"/>
  <c r="EG46" i="1"/>
  <c r="FV43" i="1"/>
  <c r="HU44" i="1"/>
  <c r="HR47" i="1"/>
  <c r="HS44" i="1"/>
  <c r="FW43" i="1"/>
  <c r="GU47" i="1"/>
  <c r="EJ43" i="1"/>
  <c r="GU45" i="1"/>
  <c r="FH47" i="1"/>
  <c r="GF42" i="1"/>
  <c r="GY46" i="1"/>
  <c r="FS46" i="1"/>
  <c r="GU44" i="1"/>
  <c r="GU43" i="1"/>
  <c r="GU42" i="1"/>
  <c r="FN43" i="1"/>
  <c r="FC44" i="1"/>
  <c r="HI43" i="1"/>
  <c r="FW42" i="1"/>
  <c r="HA42" i="1"/>
  <c r="FS45" i="1"/>
  <c r="EJ47" i="1"/>
  <c r="HI46" i="1"/>
  <c r="GY44" i="1"/>
  <c r="EN47" i="1"/>
  <c r="HS47" i="1"/>
  <c r="FS42" i="1"/>
  <c r="EJ46" i="1"/>
  <c r="HI44" i="1"/>
  <c r="GY43" i="1"/>
  <c r="FC47" i="1"/>
  <c r="HS43" i="1"/>
  <c r="HJ47" i="1"/>
  <c r="HI42" i="1"/>
  <c r="FH46" i="1"/>
  <c r="FC42" i="1"/>
  <c r="HS42" i="1"/>
  <c r="HJ46" i="1"/>
  <c r="FH45" i="1"/>
  <c r="EE43" i="1"/>
  <c r="GG44" i="1"/>
  <c r="GY42" i="1"/>
  <c r="FW47" i="1"/>
  <c r="FB46" i="1"/>
  <c r="HJ45" i="1"/>
  <c r="FH42" i="1"/>
  <c r="GF47" i="1"/>
  <c r="FW46" i="1"/>
  <c r="FS47" i="1"/>
  <c r="HJ44" i="1"/>
  <c r="GF44" i="1"/>
  <c r="FN42" i="1"/>
  <c r="EE42" i="1"/>
  <c r="FB45" i="1"/>
  <c r="EN43" i="1"/>
  <c r="FR47" i="1"/>
  <c r="GR46" i="1"/>
  <c r="FB44" i="1"/>
  <c r="FO44" i="1"/>
  <c r="GQ47" i="1"/>
  <c r="FR46" i="1"/>
  <c r="HO44" i="1"/>
  <c r="GR42" i="1"/>
  <c r="FB43" i="1"/>
  <c r="GQ43" i="1"/>
  <c r="EE47" i="1"/>
  <c r="FR45" i="1"/>
  <c r="FB42" i="1"/>
  <c r="HT47" i="1"/>
  <c r="FN46" i="1"/>
  <c r="EE46" i="1"/>
  <c r="FR44" i="1"/>
  <c r="HT43" i="1"/>
  <c r="EB46" i="1"/>
  <c r="FN45" i="1"/>
  <c r="EE45" i="1"/>
  <c r="FR43" i="1"/>
  <c r="FA44" i="1"/>
  <c r="EB42" i="1"/>
  <c r="FN47" i="1"/>
  <c r="HA46" i="1"/>
  <c r="EL44" i="1"/>
  <c r="GW44" i="1"/>
  <c r="HR46" i="1"/>
  <c r="FV42" i="1"/>
  <c r="HC47" i="1"/>
  <c r="EI42" i="1"/>
  <c r="FM42" i="1"/>
  <c r="HS46" i="1"/>
  <c r="FW45" i="1"/>
  <c r="EM47" i="1"/>
  <c r="EF44" i="1"/>
  <c r="HM42" i="1"/>
  <c r="HE47" i="1"/>
  <c r="GC45" i="1"/>
  <c r="GZ42" i="1"/>
  <c r="HL45" i="1"/>
  <c r="HR45" i="1"/>
  <c r="FJ47" i="1"/>
  <c r="HV45" i="1"/>
  <c r="ED42" i="1"/>
  <c r="HC46" i="1"/>
  <c r="FS44" i="1"/>
  <c r="GD42" i="1"/>
  <c r="HK46" i="1"/>
  <c r="EJ45" i="1"/>
  <c r="HJ43" i="1"/>
  <c r="HP45" i="1"/>
  <c r="FH44" i="1"/>
  <c r="HU42" i="1"/>
  <c r="GF46" i="1"/>
  <c r="EG44" i="1"/>
  <c r="GA46" i="1"/>
  <c r="FU42" i="1"/>
  <c r="EH45" i="1"/>
  <c r="FC46" i="1"/>
  <c r="HP46" i="1"/>
  <c r="HU43" i="1"/>
  <c r="EG45" i="1"/>
  <c r="GA47" i="1"/>
  <c r="FU43" i="1"/>
  <c r="GS47" i="1"/>
  <c r="EM46" i="1"/>
  <c r="GC44" i="1"/>
  <c r="HL44" i="1"/>
  <c r="HR44" i="1"/>
  <c r="FJ46" i="1"/>
  <c r="HV44" i="1"/>
  <c r="HC45" i="1"/>
  <c r="HK45" i="1"/>
  <c r="EQ47" i="1"/>
  <c r="HH47" i="1"/>
  <c r="EJ44" i="1"/>
  <c r="HP44" i="1"/>
  <c r="HI47" i="1"/>
  <c r="GF45" i="1"/>
  <c r="EG43" i="1"/>
  <c r="GY47" i="1"/>
  <c r="GA45" i="1"/>
  <c r="EO45" i="1"/>
  <c r="GX47" i="1"/>
  <c r="FC45" i="1"/>
  <c r="HC44" i="1"/>
  <c r="EI47" i="1"/>
  <c r="FM47" i="1"/>
  <c r="GS45" i="1"/>
  <c r="EM44" i="1"/>
  <c r="HM47" i="1"/>
  <c r="GZ47" i="1"/>
  <c r="GT46" i="1"/>
  <c r="HR42" i="1"/>
  <c r="FV46" i="1"/>
  <c r="FJ44" i="1"/>
  <c r="ED47" i="1"/>
  <c r="HC43" i="1"/>
  <c r="GD47" i="1"/>
  <c r="HK43" i="1"/>
  <c r="EQ45" i="1"/>
  <c r="HH45" i="1"/>
  <c r="EI46" i="1"/>
  <c r="HP42" i="1"/>
  <c r="HU47" i="1"/>
  <c r="GA43" i="1"/>
  <c r="FU47" i="1"/>
  <c r="GX45" i="1"/>
  <c r="FV47" i="1"/>
  <c r="HH46" i="1"/>
  <c r="EG42" i="1"/>
  <c r="FM46" i="1"/>
  <c r="GS44" i="1"/>
  <c r="EM43" i="1"/>
  <c r="HM46" i="1"/>
  <c r="GZ46" i="1"/>
  <c r="GT45" i="1"/>
  <c r="FV45" i="1"/>
  <c r="FJ43" i="1"/>
  <c r="ED46" i="1"/>
  <c r="GD46" i="1"/>
  <c r="EQ44" i="1"/>
  <c r="HH44" i="1"/>
  <c r="EI45" i="1"/>
  <c r="HU46" i="1"/>
  <c r="GA42" i="1"/>
  <c r="FU46" i="1"/>
  <c r="GX44" i="1"/>
  <c r="EQ46" i="1"/>
  <c r="HF44" i="1"/>
  <c r="FL45" i="1"/>
  <c r="ES45" i="1"/>
  <c r="HO47" i="1"/>
  <c r="GG47" i="1"/>
  <c r="FA47" i="1"/>
  <c r="ET47" i="1"/>
  <c r="GR45" i="1"/>
  <c r="EL43" i="1"/>
  <c r="EA47" i="1"/>
  <c r="FO43" i="1"/>
  <c r="IA48" i="1"/>
  <c r="GQ46" i="1"/>
  <c r="HT42" i="1"/>
  <c r="EB45" i="1"/>
  <c r="GW43" i="1"/>
  <c r="EN42" i="1"/>
  <c r="HO46" i="1"/>
  <c r="GG46" i="1"/>
  <c r="FA46" i="1"/>
  <c r="ET46" i="1"/>
  <c r="GR44" i="1"/>
  <c r="EL42" i="1"/>
  <c r="EA46" i="1"/>
  <c r="FO42" i="1"/>
  <c r="IA47" i="1"/>
  <c r="GQ45" i="1"/>
  <c r="GV47" i="1"/>
  <c r="EB44" i="1"/>
  <c r="GW42" i="1"/>
  <c r="EH47" i="1"/>
  <c r="HO45" i="1"/>
  <c r="GG45" i="1"/>
  <c r="FA45" i="1"/>
  <c r="HA47" i="1"/>
  <c r="ET45" i="1"/>
  <c r="GR43" i="1"/>
  <c r="EA45" i="1"/>
  <c r="IA46" i="1"/>
  <c r="GQ44" i="1"/>
  <c r="GV46" i="1"/>
  <c r="EB43" i="1"/>
  <c r="EH46" i="1"/>
  <c r="HO43" i="1"/>
  <c r="GG43" i="1"/>
  <c r="FA43" i="1"/>
  <c r="HA45" i="1"/>
  <c r="ET43" i="1"/>
  <c r="EL47" i="1"/>
  <c r="EA43" i="1"/>
  <c r="FO47" i="1"/>
  <c r="IA44" i="1"/>
  <c r="GV44" i="1"/>
  <c r="HT46" i="1"/>
  <c r="GW47" i="1"/>
  <c r="EH44" i="1"/>
  <c r="EN46" i="1"/>
  <c r="HA44" i="1"/>
  <c r="EL46" i="1"/>
  <c r="FO46" i="1"/>
  <c r="IA43" i="1"/>
  <c r="GV43" i="1"/>
  <c r="HT45" i="1"/>
  <c r="GW46" i="1"/>
  <c r="EH43" i="1"/>
  <c r="EN45" i="1"/>
  <c r="EB59" i="1"/>
  <c r="EB70" i="1"/>
  <c r="GK53" i="1"/>
  <c r="GK54" i="1"/>
  <c r="GK55" i="1"/>
  <c r="GK56" i="1"/>
  <c r="GK57" i="1"/>
  <c r="GK58" i="1"/>
  <c r="FP53" i="1"/>
  <c r="FP54" i="1"/>
  <c r="FP55" i="1"/>
  <c r="FP56" i="1"/>
  <c r="FP57" i="1"/>
  <c r="FP58" i="1"/>
  <c r="FI53" i="1"/>
  <c r="FI54" i="1"/>
  <c r="FI55" i="1"/>
  <c r="FI56" i="1"/>
  <c r="FI57" i="1"/>
  <c r="FI58" i="1"/>
  <c r="FT53" i="1"/>
  <c r="FT54" i="1"/>
  <c r="FT55" i="1"/>
  <c r="FT56" i="1"/>
  <c r="FT57" i="1"/>
  <c r="FT58" i="1"/>
  <c r="HQ53" i="1"/>
  <c r="HQ54" i="1"/>
  <c r="HQ55" i="1"/>
  <c r="HQ56" i="1"/>
  <c r="HQ57" i="1"/>
  <c r="HQ58" i="1"/>
  <c r="FZ53" i="1"/>
  <c r="FZ54" i="1"/>
  <c r="FZ55" i="1"/>
  <c r="FZ56" i="1"/>
  <c r="FZ57" i="1"/>
  <c r="FZ58" i="1"/>
  <c r="HF43" i="1"/>
  <c r="FL44" i="1"/>
  <c r="EO44" i="1"/>
  <c r="ES44" i="1"/>
  <c r="HS53" i="1"/>
  <c r="HS54" i="1"/>
  <c r="HS55" i="1"/>
  <c r="HS56" i="1"/>
  <c r="HS57" i="1"/>
  <c r="HS58" i="1"/>
  <c r="HI53" i="1"/>
  <c r="HI54" i="1"/>
  <c r="HI55" i="1"/>
  <c r="HI56" i="1"/>
  <c r="HI57" i="1"/>
  <c r="HI58" i="1"/>
  <c r="FC53" i="1"/>
  <c r="FC54" i="1"/>
  <c r="FC55" i="1"/>
  <c r="FC56" i="1"/>
  <c r="FC57" i="1"/>
  <c r="FC58" i="1"/>
  <c r="FW53" i="1"/>
  <c r="FW54" i="1"/>
  <c r="FW55" i="1"/>
  <c r="FW56" i="1"/>
  <c r="FW57" i="1"/>
  <c r="FW58" i="1"/>
  <c r="FS53" i="1"/>
  <c r="FS54" i="1"/>
  <c r="FS55" i="1"/>
  <c r="FS56" i="1"/>
  <c r="FS57" i="1"/>
  <c r="FS58" i="1"/>
  <c r="HJ53" i="1"/>
  <c r="HJ54" i="1"/>
  <c r="HJ55" i="1"/>
  <c r="HJ56" i="1"/>
  <c r="HJ57" i="1"/>
  <c r="HJ58" i="1"/>
  <c r="EJ53" i="1"/>
  <c r="EJ54" i="1"/>
  <c r="EJ55" i="1"/>
  <c r="EJ56" i="1"/>
  <c r="EJ57" i="1"/>
  <c r="EJ58" i="1"/>
  <c r="FH53" i="1"/>
  <c r="FH54" i="1"/>
  <c r="FH55" i="1"/>
  <c r="FH56" i="1"/>
  <c r="FH57" i="1"/>
  <c r="FH58" i="1"/>
  <c r="GF53" i="1"/>
  <c r="GF54" i="1"/>
  <c r="GF55" i="1"/>
  <c r="GF56" i="1"/>
  <c r="GF57" i="1"/>
  <c r="GF58" i="1"/>
  <c r="GY53" i="1"/>
  <c r="GY54" i="1"/>
  <c r="GY55" i="1"/>
  <c r="GY56" i="1"/>
  <c r="GY57" i="1"/>
  <c r="GY58" i="1"/>
  <c r="GU53" i="1"/>
  <c r="GU54" i="1"/>
  <c r="GU55" i="1"/>
  <c r="GU56" i="1"/>
  <c r="GU57" i="1"/>
  <c r="GU58" i="1"/>
  <c r="FE53" i="1"/>
  <c r="FE54" i="1"/>
  <c r="FE55" i="1"/>
  <c r="FE56" i="1"/>
  <c r="FE57" i="1"/>
  <c r="FE58" i="1"/>
  <c r="HN53" i="1"/>
  <c r="HN54" i="1"/>
  <c r="HN55" i="1"/>
  <c r="HN56" i="1"/>
  <c r="HN57" i="1"/>
  <c r="HN58" i="1"/>
  <c r="FX53" i="1"/>
  <c r="FX54" i="1"/>
  <c r="FX55" i="1"/>
  <c r="FX56" i="1"/>
  <c r="FX57" i="1"/>
  <c r="FX58" i="1"/>
  <c r="GM53" i="1"/>
  <c r="GM54" i="1"/>
  <c r="GM55" i="1"/>
  <c r="GM56" i="1"/>
  <c r="GM57" i="1"/>
  <c r="GM58" i="1"/>
  <c r="GI53" i="1"/>
  <c r="GI54" i="1"/>
  <c r="GI55" i="1"/>
  <c r="GI56" i="1"/>
  <c r="GI57" i="1"/>
  <c r="GI58" i="1"/>
  <c r="EC53" i="1"/>
  <c r="EC54" i="1"/>
  <c r="EC55" i="1"/>
  <c r="EC56" i="1"/>
  <c r="EC57" i="1"/>
  <c r="EC58" i="1"/>
  <c r="EK53" i="1"/>
  <c r="EK54" i="1"/>
  <c r="EK55" i="1"/>
  <c r="EK56" i="1"/>
  <c r="EK57" i="1"/>
  <c r="EK58" i="1"/>
  <c r="FF53" i="1"/>
  <c r="FF54" i="1"/>
  <c r="FF55" i="1"/>
  <c r="FF56" i="1"/>
  <c r="FF57" i="1"/>
  <c r="FF58" i="1"/>
  <c r="FY53" i="1"/>
  <c r="FY54" i="1"/>
  <c r="FY55" i="1"/>
  <c r="FY56" i="1"/>
  <c r="FY57" i="1"/>
  <c r="FY58" i="1"/>
  <c r="FQ53" i="1"/>
  <c r="FQ54" i="1"/>
  <c r="FQ55" i="1"/>
  <c r="FQ56" i="1"/>
  <c r="FQ57" i="1"/>
  <c r="FQ58" i="1"/>
  <c r="HF42" i="1"/>
  <c r="HB47" i="1"/>
  <c r="FL43" i="1"/>
  <c r="GN47" i="1"/>
  <c r="FG47" i="1"/>
  <c r="FK47" i="1"/>
  <c r="GB47" i="1"/>
  <c r="EU47" i="1"/>
  <c r="EO43" i="1"/>
  <c r="GO47" i="1"/>
  <c r="ES43" i="1"/>
  <c r="GE53" i="1"/>
  <c r="GE54" i="1"/>
  <c r="GE55" i="1"/>
  <c r="GE56" i="1"/>
  <c r="GE57" i="1"/>
  <c r="GE58" i="1"/>
  <c r="FD53" i="1"/>
  <c r="FD54" i="1"/>
  <c r="FD55" i="1"/>
  <c r="FD56" i="1"/>
  <c r="FD57" i="1"/>
  <c r="FD58" i="1"/>
  <c r="EF53" i="1"/>
  <c r="EF54" i="1"/>
  <c r="EF55" i="1"/>
  <c r="EF56" i="1"/>
  <c r="EF57" i="1"/>
  <c r="EF58" i="1"/>
  <c r="HE53" i="1"/>
  <c r="HE54" i="1"/>
  <c r="HE55" i="1"/>
  <c r="HE56" i="1"/>
  <c r="HE57" i="1"/>
  <c r="HE58" i="1"/>
  <c r="EZ53" i="1"/>
  <c r="EZ54" i="1"/>
  <c r="EZ55" i="1"/>
  <c r="EZ56" i="1"/>
  <c r="EZ57" i="1"/>
  <c r="EZ58" i="1"/>
  <c r="ET53" i="1"/>
  <c r="ET54" i="1"/>
  <c r="ET55" i="1"/>
  <c r="ET56" i="1"/>
  <c r="ET57" i="1"/>
  <c r="ET58" i="1"/>
  <c r="EA53" i="1"/>
  <c r="EA54" i="1"/>
  <c r="EA55" i="1"/>
  <c r="EA56" i="1"/>
  <c r="EA57" i="1"/>
  <c r="EA58" i="1"/>
  <c r="IA53" i="1"/>
  <c r="IA54" i="1"/>
  <c r="IA55" i="1"/>
  <c r="IA56" i="1"/>
  <c r="IA57" i="1"/>
  <c r="IA58" i="1"/>
  <c r="IA59" i="1"/>
  <c r="DZ53" i="1"/>
  <c r="DZ54" i="1"/>
  <c r="DZ55" i="1"/>
  <c r="DZ56" i="1"/>
  <c r="DZ57" i="1"/>
  <c r="DZ58" i="1"/>
  <c r="EH53" i="1"/>
  <c r="EH54" i="1"/>
  <c r="EH55" i="1"/>
  <c r="EH56" i="1"/>
  <c r="EH57" i="1"/>
  <c r="EH58" i="1"/>
  <c r="EW53" i="1"/>
  <c r="EW54" i="1"/>
  <c r="EW55" i="1"/>
  <c r="EW56" i="1"/>
  <c r="EW57" i="1"/>
  <c r="EW58" i="1"/>
  <c r="GV53" i="1"/>
  <c r="GV54" i="1"/>
  <c r="GV55" i="1"/>
  <c r="GV56" i="1"/>
  <c r="GV57" i="1"/>
  <c r="GV58" i="1"/>
  <c r="HG53" i="1"/>
  <c r="HG54" i="1"/>
  <c r="HG55" i="1"/>
  <c r="HG56" i="1"/>
  <c r="HG57" i="1"/>
  <c r="HG58" i="1"/>
  <c r="EU46" i="1"/>
  <c r="EO42" i="1"/>
  <c r="GO46" i="1"/>
  <c r="ES42" i="1"/>
  <c r="HR53" i="1"/>
  <c r="HR54" i="1"/>
  <c r="HR55" i="1"/>
  <c r="HR56" i="1"/>
  <c r="HR57" i="1"/>
  <c r="HR58" i="1"/>
  <c r="HH53" i="1"/>
  <c r="HH54" i="1"/>
  <c r="HH55" i="1"/>
  <c r="HH56" i="1"/>
  <c r="HH57" i="1"/>
  <c r="HH58" i="1"/>
  <c r="HC53" i="1"/>
  <c r="HC54" i="1"/>
  <c r="HC55" i="1"/>
  <c r="HC56" i="1"/>
  <c r="HC57" i="1"/>
  <c r="HC58" i="1"/>
  <c r="FV53" i="1"/>
  <c r="FV54" i="1"/>
  <c r="FV55" i="1"/>
  <c r="FV56" i="1"/>
  <c r="FV57" i="1"/>
  <c r="FV58" i="1"/>
  <c r="EQ53" i="1"/>
  <c r="EQ54" i="1"/>
  <c r="EQ55" i="1"/>
  <c r="EQ56" i="1"/>
  <c r="EQ57" i="1"/>
  <c r="EQ58" i="1"/>
  <c r="EI53" i="1"/>
  <c r="EI54" i="1"/>
  <c r="EI55" i="1"/>
  <c r="EI56" i="1"/>
  <c r="EI57" i="1"/>
  <c r="EI58" i="1"/>
  <c r="HP53" i="1"/>
  <c r="HP54" i="1"/>
  <c r="HP55" i="1"/>
  <c r="HP56" i="1"/>
  <c r="HP57" i="1"/>
  <c r="HP58" i="1"/>
  <c r="HU53" i="1"/>
  <c r="HU54" i="1"/>
  <c r="HU55" i="1"/>
  <c r="HU56" i="1"/>
  <c r="HU57" i="1"/>
  <c r="HU58" i="1"/>
  <c r="EG53" i="1"/>
  <c r="EG54" i="1"/>
  <c r="EG55" i="1"/>
  <c r="EG56" i="1"/>
  <c r="EG57" i="1"/>
  <c r="EG58" i="1"/>
  <c r="GA53" i="1"/>
  <c r="GA54" i="1"/>
  <c r="GA55" i="1"/>
  <c r="GA56" i="1"/>
  <c r="GA57" i="1"/>
  <c r="GA58" i="1"/>
  <c r="FU53" i="1"/>
  <c r="FU54" i="1"/>
  <c r="FU55" i="1"/>
  <c r="FU56" i="1"/>
  <c r="FU57" i="1"/>
  <c r="FU58" i="1"/>
  <c r="GB46" i="1"/>
  <c r="HB45" i="1"/>
  <c r="GN45" i="1"/>
  <c r="FG45" i="1"/>
  <c r="FK45" i="1"/>
  <c r="GB45" i="1"/>
  <c r="EU45" i="1"/>
  <c r="GO45" i="1"/>
  <c r="FM53" i="1"/>
  <c r="FM54" i="1"/>
  <c r="FM55" i="1"/>
  <c r="FM56" i="1"/>
  <c r="FM57" i="1"/>
  <c r="FM58" i="1"/>
  <c r="EM53" i="1"/>
  <c r="EM54" i="1"/>
  <c r="EM55" i="1"/>
  <c r="EM56" i="1"/>
  <c r="EM57" i="1"/>
  <c r="EM58" i="1"/>
  <c r="HM53" i="1"/>
  <c r="HM54" i="1"/>
  <c r="HM55" i="1"/>
  <c r="HM56" i="1"/>
  <c r="HM57" i="1"/>
  <c r="HM58" i="1"/>
  <c r="GC53" i="1"/>
  <c r="GC54" i="1"/>
  <c r="GC55" i="1"/>
  <c r="GC56" i="1"/>
  <c r="GC57" i="1"/>
  <c r="GC58" i="1"/>
  <c r="GZ53" i="1"/>
  <c r="GZ54" i="1"/>
  <c r="GZ55" i="1"/>
  <c r="GZ56" i="1"/>
  <c r="GZ57" i="1"/>
  <c r="GZ58" i="1"/>
  <c r="GS53" i="1"/>
  <c r="GS54" i="1"/>
  <c r="GS55" i="1"/>
  <c r="GS56" i="1"/>
  <c r="GS57" i="1"/>
  <c r="GS58" i="1"/>
  <c r="FJ53" i="1"/>
  <c r="FJ54" i="1"/>
  <c r="FJ55" i="1"/>
  <c r="FJ56" i="1"/>
  <c r="FJ57" i="1"/>
  <c r="FJ58" i="1"/>
  <c r="HV53" i="1"/>
  <c r="HV54" i="1"/>
  <c r="HV55" i="1"/>
  <c r="HV56" i="1"/>
  <c r="HV57" i="1"/>
  <c r="HV58" i="1"/>
  <c r="HK53" i="1"/>
  <c r="HK54" i="1"/>
  <c r="HK55" i="1"/>
  <c r="HK56" i="1"/>
  <c r="HK57" i="1"/>
  <c r="HK58" i="1"/>
  <c r="HL53" i="1"/>
  <c r="HL54" i="1"/>
  <c r="HL55" i="1"/>
  <c r="HL56" i="1"/>
  <c r="HL57" i="1"/>
  <c r="HL58" i="1"/>
  <c r="GD53" i="1"/>
  <c r="GD54" i="1"/>
  <c r="GD55" i="1"/>
  <c r="GD56" i="1"/>
  <c r="GD57" i="1"/>
  <c r="GD58" i="1"/>
  <c r="GX53" i="1"/>
  <c r="GX54" i="1"/>
  <c r="GX55" i="1"/>
  <c r="GX56" i="1"/>
  <c r="GX57" i="1"/>
  <c r="GX58" i="1"/>
  <c r="GT53" i="1"/>
  <c r="GT54" i="1"/>
  <c r="GT55" i="1"/>
  <c r="GT56" i="1"/>
  <c r="GT57" i="1"/>
  <c r="GT58" i="1"/>
  <c r="ED53" i="1"/>
  <c r="ED54" i="1"/>
  <c r="ED55" i="1"/>
  <c r="ED56" i="1"/>
  <c r="ED57" i="1"/>
  <c r="ED58" i="1"/>
  <c r="HB46" i="1"/>
  <c r="FL42" i="1"/>
  <c r="GN46" i="1"/>
  <c r="FG46" i="1"/>
  <c r="FK46" i="1"/>
  <c r="HF47" i="1"/>
  <c r="HB44" i="1"/>
  <c r="GN44" i="1"/>
  <c r="FG44" i="1"/>
  <c r="FK44" i="1"/>
  <c r="GB44" i="1"/>
  <c r="EU44" i="1"/>
  <c r="GO44" i="1"/>
  <c r="GJ53" i="1"/>
  <c r="GJ54" i="1"/>
  <c r="GJ55" i="1"/>
  <c r="GJ56" i="1"/>
  <c r="GJ57" i="1"/>
  <c r="GJ58" i="1"/>
  <c r="GL53" i="1"/>
  <c r="GL54" i="1"/>
  <c r="GL55" i="1"/>
  <c r="GL56" i="1"/>
  <c r="GL57" i="1"/>
  <c r="GL58" i="1"/>
  <c r="EX53" i="1"/>
  <c r="EX54" i="1"/>
  <c r="EX55" i="1"/>
  <c r="EX56" i="1"/>
  <c r="EX57" i="1"/>
  <c r="EX58" i="1"/>
  <c r="EY53" i="1"/>
  <c r="EY54" i="1"/>
  <c r="EY55" i="1"/>
  <c r="EY56" i="1"/>
  <c r="EY57" i="1"/>
  <c r="EY58" i="1"/>
  <c r="EP53" i="1"/>
  <c r="EP54" i="1"/>
  <c r="EP55" i="1"/>
  <c r="EP56" i="1"/>
  <c r="EP57" i="1"/>
  <c r="EP58" i="1"/>
  <c r="GP53" i="1"/>
  <c r="GP54" i="1"/>
  <c r="GP55" i="1"/>
  <c r="GP56" i="1"/>
  <c r="GP57" i="1"/>
  <c r="GP58" i="1"/>
  <c r="DY53" i="1"/>
  <c r="DY54" i="1"/>
  <c r="DY55" i="1"/>
  <c r="DY56" i="1"/>
  <c r="DY57" i="1"/>
  <c r="DY58" i="1"/>
  <c r="GH53" i="1"/>
  <c r="GH54" i="1"/>
  <c r="GH55" i="1"/>
  <c r="GH56" i="1"/>
  <c r="GH57" i="1"/>
  <c r="GH58" i="1"/>
  <c r="HD53" i="1"/>
  <c r="HD54" i="1"/>
  <c r="HD55" i="1"/>
  <c r="HD56" i="1"/>
  <c r="HD57" i="1"/>
  <c r="HD58" i="1"/>
  <c r="EV53" i="1"/>
  <c r="EV54" i="1"/>
  <c r="EV55" i="1"/>
  <c r="EV56" i="1"/>
  <c r="EV57" i="1"/>
  <c r="EV58" i="1"/>
  <c r="ER53" i="1"/>
  <c r="ER54" i="1"/>
  <c r="ER55" i="1"/>
  <c r="ER56" i="1"/>
  <c r="ER57" i="1"/>
  <c r="ER58" i="1"/>
  <c r="HF46" i="1"/>
  <c r="HB43" i="1"/>
  <c r="FL47" i="1"/>
  <c r="GN43" i="1"/>
  <c r="FG43" i="1"/>
  <c r="FK43" i="1"/>
  <c r="GB43" i="1"/>
  <c r="EU43" i="1"/>
  <c r="EO47" i="1"/>
  <c r="GO43" i="1"/>
  <c r="ES47" i="1"/>
  <c r="EE53" i="1"/>
  <c r="EE54" i="1"/>
  <c r="EE55" i="1"/>
  <c r="EE56" i="1"/>
  <c r="EE57" i="1"/>
  <c r="EE58" i="1"/>
  <c r="FN53" i="1"/>
  <c r="FN54" i="1"/>
  <c r="FN55" i="1"/>
  <c r="FN56" i="1"/>
  <c r="FN57" i="1"/>
  <c r="FN58" i="1"/>
  <c r="HO53" i="1"/>
  <c r="HO54" i="1"/>
  <c r="HO55" i="1"/>
  <c r="HO56" i="1"/>
  <c r="HO57" i="1"/>
  <c r="HO58" i="1"/>
  <c r="GG53" i="1"/>
  <c r="GG54" i="1"/>
  <c r="GG55" i="1"/>
  <c r="GG56" i="1"/>
  <c r="GG57" i="1"/>
  <c r="GG58" i="1"/>
  <c r="FA53" i="1"/>
  <c r="FA54" i="1"/>
  <c r="FA55" i="1"/>
  <c r="FA56" i="1"/>
  <c r="FA57" i="1"/>
  <c r="FA58" i="1"/>
  <c r="HA53" i="1"/>
  <c r="HA54" i="1"/>
  <c r="HA55" i="1"/>
  <c r="HA56" i="1"/>
  <c r="HA57" i="1"/>
  <c r="HA58" i="1"/>
  <c r="GR53" i="1"/>
  <c r="GR54" i="1"/>
  <c r="GR55" i="1"/>
  <c r="GR56" i="1"/>
  <c r="GR57" i="1"/>
  <c r="GR58" i="1"/>
  <c r="EL53" i="1"/>
  <c r="EL54" i="1"/>
  <c r="EL55" i="1"/>
  <c r="EL56" i="1"/>
  <c r="EL57" i="1"/>
  <c r="EL58" i="1"/>
  <c r="FO53" i="1"/>
  <c r="FO54" i="1"/>
  <c r="FO55" i="1"/>
  <c r="FO56" i="1"/>
  <c r="FO57" i="1"/>
  <c r="FO58" i="1"/>
  <c r="HT53" i="1"/>
  <c r="HT54" i="1"/>
  <c r="HT55" i="1"/>
  <c r="HT56" i="1"/>
  <c r="HT57" i="1"/>
  <c r="HT58" i="1"/>
  <c r="GQ53" i="1"/>
  <c r="GQ54" i="1"/>
  <c r="GQ55" i="1"/>
  <c r="GQ56" i="1"/>
  <c r="GQ57" i="1"/>
  <c r="GQ58" i="1"/>
  <c r="EB53" i="1"/>
  <c r="EB54" i="1"/>
  <c r="EB55" i="1"/>
  <c r="EB56" i="1"/>
  <c r="EB57" i="1"/>
  <c r="EB58" i="1"/>
  <c r="FB53" i="1"/>
  <c r="FB54" i="1"/>
  <c r="FB55" i="1"/>
  <c r="FB56" i="1"/>
  <c r="FB57" i="1"/>
  <c r="FB58" i="1"/>
  <c r="GW53" i="1"/>
  <c r="GW54" i="1"/>
  <c r="GW55" i="1"/>
  <c r="GW56" i="1"/>
  <c r="GW57" i="1"/>
  <c r="GW58" i="1"/>
  <c r="FR53" i="1"/>
  <c r="FR54" i="1"/>
  <c r="FR55" i="1"/>
  <c r="FR56" i="1"/>
  <c r="FR57" i="1"/>
  <c r="FR58" i="1"/>
  <c r="EN53" i="1"/>
  <c r="EN54" i="1"/>
  <c r="EN55" i="1"/>
  <c r="EN56" i="1"/>
  <c r="EN57" i="1"/>
  <c r="EN58" i="1"/>
  <c r="GO53" i="1"/>
  <c r="GO54" i="1"/>
  <c r="GO55" i="1"/>
  <c r="GO56" i="1"/>
  <c r="GO57" i="1"/>
  <c r="GO58" i="1"/>
  <c r="HF53" i="1"/>
  <c r="HF54" i="1"/>
  <c r="HF55" i="1"/>
  <c r="HF56" i="1"/>
  <c r="HF57" i="1"/>
  <c r="HF58" i="1"/>
  <c r="HB53" i="1"/>
  <c r="HB54" i="1"/>
  <c r="HB55" i="1"/>
  <c r="HB56" i="1"/>
  <c r="HB57" i="1"/>
  <c r="HB58" i="1"/>
  <c r="ES53" i="1"/>
  <c r="ES54" i="1"/>
  <c r="ES55" i="1"/>
  <c r="ES56" i="1"/>
  <c r="ES57" i="1"/>
  <c r="ES58" i="1"/>
  <c r="FL53" i="1"/>
  <c r="FL54" i="1"/>
  <c r="FL55" i="1"/>
  <c r="FL56" i="1"/>
  <c r="FL57" i="1"/>
  <c r="FL58" i="1"/>
  <c r="GN53" i="1"/>
  <c r="GN54" i="1"/>
  <c r="GN55" i="1"/>
  <c r="GN56" i="1"/>
  <c r="GN57" i="1"/>
  <c r="GN58" i="1"/>
  <c r="FG53" i="1"/>
  <c r="FG54" i="1"/>
  <c r="FG55" i="1"/>
  <c r="FG56" i="1"/>
  <c r="FG57" i="1"/>
  <c r="FG58" i="1"/>
  <c r="FK53" i="1"/>
  <c r="FK54" i="1"/>
  <c r="FK55" i="1"/>
  <c r="FK56" i="1"/>
  <c r="FK57" i="1"/>
  <c r="FK58" i="1"/>
  <c r="GB53" i="1"/>
  <c r="GB54" i="1"/>
  <c r="GB55" i="1"/>
  <c r="GB56" i="1"/>
  <c r="GB57" i="1"/>
  <c r="GB58" i="1"/>
  <c r="EU53" i="1"/>
  <c r="EU54" i="1"/>
  <c r="EU55" i="1"/>
  <c r="EU56" i="1"/>
  <c r="EU57" i="1"/>
  <c r="EU58" i="1"/>
  <c r="EO53" i="1"/>
  <c r="EO54" i="1"/>
  <c r="EO55" i="1"/>
  <c r="EO56" i="1"/>
  <c r="EO57" i="1"/>
  <c r="EO58" i="1"/>
  <c r="EB48" i="1"/>
  <c r="EB74" i="1"/>
  <c r="EB75" i="1"/>
  <c r="EB76" i="1"/>
  <c r="H36" i="1"/>
  <c r="AY35" i="1"/>
  <c r="AX35" i="1"/>
  <c r="AW35" i="1"/>
  <c r="AV35" i="1"/>
  <c r="BA35" i="1"/>
  <c r="AZ35" i="1"/>
  <c r="EC9" i="1"/>
  <c r="BB31" i="8"/>
  <c r="AQ31" i="8" s="1"/>
  <c r="BE31" i="8"/>
  <c r="AT31" i="8" s="1"/>
  <c r="BF31" i="8"/>
  <c r="AU31" i="8" s="1"/>
  <c r="AZ31" i="8"/>
  <c r="AO31" i="8" s="1"/>
  <c r="BA31" i="8"/>
  <c r="AP31" i="8" s="1"/>
  <c r="BC31" i="8"/>
  <c r="AR31" i="8" s="1"/>
  <c r="BD31" i="8"/>
  <c r="AS31" i="8" s="1"/>
  <c r="AX31" i="8"/>
  <c r="AM31" i="8" s="1"/>
  <c r="AW35" i="8"/>
  <c r="AY31" i="8"/>
  <c r="AN31" i="8" s="1"/>
  <c r="EP12" i="1"/>
  <c r="FX12" i="1" s="1"/>
  <c r="HF12" i="1" s="1"/>
  <c r="FU12" i="1"/>
  <c r="HC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C59" i="1" l="1"/>
  <c r="EC70" i="1"/>
  <c r="EC48" i="1"/>
  <c r="EC74" i="1"/>
  <c r="EC75" i="1"/>
  <c r="EC76" i="1"/>
  <c r="BA36" i="1"/>
  <c r="AZ36" i="1"/>
  <c r="AY36" i="1"/>
  <c r="AX36" i="1"/>
  <c r="AW36" i="1"/>
  <c r="AV36" i="1"/>
  <c r="ED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D59" i="1" l="1"/>
  <c r="ED70" i="1"/>
  <c r="ED48" i="1"/>
  <c r="ED74" i="1"/>
  <c r="ED75" i="1"/>
  <c r="ED76" i="1"/>
  <c r="EE9" i="1"/>
  <c r="EE59" i="1" l="1"/>
  <c r="EE70" i="1"/>
  <c r="EE48" i="1"/>
  <c r="EE74" i="1"/>
  <c r="EE75" i="1"/>
  <c r="EE76" i="1"/>
  <c r="EF9" i="1"/>
  <c r="EF59" i="1" l="1"/>
  <c r="EF70" i="1"/>
  <c r="EF48" i="1"/>
  <c r="EF74" i="1"/>
  <c r="EF75" i="1"/>
  <c r="EF76" i="1"/>
  <c r="H37" i="1"/>
  <c r="EG9" i="1"/>
  <c r="EG59" i="1" l="1"/>
  <c r="EG70" i="1"/>
  <c r="EG48" i="1"/>
  <c r="EG74" i="1"/>
  <c r="EG75" i="1"/>
  <c r="EG76" i="1"/>
  <c r="BA37" i="1"/>
  <c r="AZ37" i="1"/>
  <c r="AY37" i="1"/>
  <c r="AX37" i="1"/>
  <c r="AW37" i="1"/>
  <c r="AV37" i="1"/>
  <c r="EH9" i="1"/>
  <c r="EH59" i="1" l="1"/>
  <c r="EH70" i="1"/>
  <c r="EH48" i="1"/>
  <c r="EH74" i="1"/>
  <c r="EH75" i="1"/>
  <c r="EH76" i="1"/>
  <c r="EI9" i="1"/>
  <c r="EI59" i="1" l="1"/>
  <c r="EI70" i="1"/>
  <c r="EI48" i="1"/>
  <c r="EI74" i="1"/>
  <c r="EI75" i="1"/>
  <c r="EI76" i="1"/>
  <c r="EJ9" i="1"/>
  <c r="EJ59" i="1" l="1"/>
  <c r="EJ70" i="1"/>
  <c r="EJ48" i="1"/>
  <c r="EJ74" i="1"/>
  <c r="EJ75" i="1"/>
  <c r="EJ76" i="1"/>
  <c r="EK9" i="1"/>
  <c r="EK59" i="1" l="1"/>
  <c r="EK70" i="1"/>
  <c r="EK48" i="1"/>
  <c r="EK74" i="1"/>
  <c r="EK75" i="1"/>
  <c r="EK76" i="1"/>
  <c r="EL9" i="1"/>
  <c r="EL59" i="1" l="1"/>
  <c r="EL70" i="1"/>
  <c r="EL48" i="1"/>
  <c r="EL74" i="1"/>
  <c r="EL75" i="1"/>
  <c r="EL76" i="1"/>
  <c r="EM9" i="1"/>
  <c r="EM59" i="1" l="1"/>
  <c r="EM70" i="1"/>
  <c r="EM48" i="1"/>
  <c r="EM74" i="1"/>
  <c r="EM75" i="1"/>
  <c r="EM76" i="1"/>
  <c r="EN9" i="1"/>
  <c r="EN59" i="1" l="1"/>
  <c r="EN70" i="1"/>
  <c r="EN48" i="1"/>
  <c r="EN74" i="1"/>
  <c r="EN75" i="1"/>
  <c r="EN76" i="1"/>
  <c r="EO9" i="1"/>
  <c r="EO59" i="1" l="1"/>
  <c r="EO70" i="1"/>
  <c r="EO48" i="1"/>
  <c r="EO74" i="1"/>
  <c r="EO75" i="1"/>
  <c r="EO76" i="1"/>
  <c r="EP9" i="1"/>
  <c r="EP59" i="1" l="1"/>
  <c r="EP70" i="1"/>
  <c r="EP48" i="1"/>
  <c r="EP74" i="1"/>
  <c r="EP75" i="1"/>
  <c r="EP76" i="1"/>
  <c r="EQ9" i="1"/>
  <c r="EQ59" i="1" l="1"/>
  <c r="EQ70" i="1"/>
  <c r="EQ48" i="1"/>
  <c r="EQ74" i="1"/>
  <c r="EQ75" i="1"/>
  <c r="EQ76" i="1"/>
  <c r="ER9" i="1"/>
  <c r="ER59" i="1" l="1"/>
  <c r="ER70" i="1"/>
  <c r="ER48" i="1"/>
  <c r="ER74" i="1"/>
  <c r="ER75" i="1"/>
  <c r="ER76" i="1"/>
  <c r="ES9" i="1"/>
  <c r="ES59" i="1" l="1"/>
  <c r="ES70" i="1"/>
  <c r="ES48" i="1"/>
  <c r="ES74" i="1"/>
  <c r="ES75" i="1"/>
  <c r="ES76" i="1"/>
  <c r="ET9" i="1"/>
  <c r="ET59" i="1" l="1"/>
  <c r="ET70" i="1"/>
  <c r="ET48" i="1"/>
  <c r="ET74" i="1"/>
  <c r="ET75" i="1"/>
  <c r="ET76" i="1"/>
  <c r="EU9" i="1"/>
  <c r="EU59" i="1" l="1"/>
  <c r="EU70" i="1"/>
  <c r="EU48" i="1"/>
  <c r="EU74" i="1"/>
  <c r="EU75" i="1"/>
  <c r="EU76" i="1"/>
  <c r="EV9" i="1"/>
  <c r="EV59" i="1" l="1"/>
  <c r="EV70" i="1"/>
  <c r="EV48" i="1"/>
  <c r="EV74" i="1"/>
  <c r="EV75" i="1"/>
  <c r="EV76" i="1"/>
  <c r="EW9" i="1"/>
  <c r="EW59" i="1" l="1"/>
  <c r="EW70" i="1"/>
  <c r="EW48" i="1"/>
  <c r="EW74" i="1"/>
  <c r="EW75" i="1"/>
  <c r="EW76" i="1"/>
  <c r="EX9" i="1"/>
  <c r="EX59" i="1" l="1"/>
  <c r="EX70" i="1"/>
  <c r="EX48" i="1"/>
  <c r="EX74" i="1"/>
  <c r="EX75" i="1"/>
  <c r="EX76" i="1"/>
  <c r="EY9" i="1"/>
  <c r="EY59" i="1" l="1"/>
  <c r="EY70" i="1"/>
  <c r="EY48" i="1"/>
  <c r="EY74" i="1"/>
  <c r="EY75" i="1"/>
  <c r="EY76" i="1"/>
  <c r="EZ9" i="1"/>
  <c r="EZ59" i="1" l="1"/>
  <c r="EZ70" i="1"/>
  <c r="EZ48" i="1"/>
  <c r="EZ74" i="1"/>
  <c r="EZ75" i="1"/>
  <c r="EZ76" i="1"/>
  <c r="FA9" i="1"/>
  <c r="FA59" i="1" l="1"/>
  <c r="FA70" i="1"/>
  <c r="FA48" i="1"/>
  <c r="FA74" i="1"/>
  <c r="FA75" i="1"/>
  <c r="FA76" i="1"/>
  <c r="FB9" i="1"/>
  <c r="FB59" i="1" l="1"/>
  <c r="FB70" i="1"/>
  <c r="FB48" i="1"/>
  <c r="FB74" i="1"/>
  <c r="FB75" i="1"/>
  <c r="FB76" i="1"/>
  <c r="FC9" i="1"/>
  <c r="FC59" i="1" l="1"/>
  <c r="FC70" i="1"/>
  <c r="FC48" i="1"/>
  <c r="FC74" i="1"/>
  <c r="FC75" i="1"/>
  <c r="FC76" i="1"/>
  <c r="FD9" i="1"/>
  <c r="FD59" i="1" l="1"/>
  <c r="FD70" i="1"/>
  <c r="FD48" i="1"/>
  <c r="FD74" i="1"/>
  <c r="FD75" i="1"/>
  <c r="FD76" i="1"/>
  <c r="FE9" i="1"/>
  <c r="FE59" i="1" l="1"/>
  <c r="FE70" i="1"/>
  <c r="FE48" i="1"/>
  <c r="FE74" i="1"/>
  <c r="FE75" i="1"/>
  <c r="FE76" i="1"/>
  <c r="FF9" i="1"/>
  <c r="FF59" i="1" l="1"/>
  <c r="FF70" i="1"/>
  <c r="FF48" i="1"/>
  <c r="FF74" i="1"/>
  <c r="FF75" i="1"/>
  <c r="FF76" i="1"/>
  <c r="FG9" i="1"/>
  <c r="FG59" i="1" l="1"/>
  <c r="FG70" i="1"/>
  <c r="FG48" i="1"/>
  <c r="FG74" i="1"/>
  <c r="FG75" i="1"/>
  <c r="FG76" i="1"/>
  <c r="FH9" i="1"/>
  <c r="FH59" i="1" l="1"/>
  <c r="FH70" i="1"/>
  <c r="FH48" i="1"/>
  <c r="FH74" i="1"/>
  <c r="FH75" i="1"/>
  <c r="FH76" i="1"/>
  <c r="FI9" i="1"/>
  <c r="FI59" i="1" l="1"/>
  <c r="FI70" i="1"/>
  <c r="FI48" i="1"/>
  <c r="FI74" i="1"/>
  <c r="FI75" i="1"/>
  <c r="FI76" i="1"/>
  <c r="FJ9" i="1"/>
  <c r="FJ59" i="1" l="1"/>
  <c r="FJ70" i="1"/>
  <c r="FJ48" i="1"/>
  <c r="FJ74" i="1"/>
  <c r="FJ75" i="1"/>
  <c r="FJ76" i="1"/>
  <c r="FK9" i="1"/>
  <c r="FK59" i="1" l="1"/>
  <c r="FK70" i="1"/>
  <c r="FK48" i="1"/>
  <c r="FK74" i="1"/>
  <c r="FK75" i="1"/>
  <c r="FK76" i="1"/>
  <c r="FL9" i="1"/>
  <c r="FL59" i="1" l="1"/>
  <c r="FL70" i="1"/>
  <c r="FL48" i="1"/>
  <c r="FL74" i="1"/>
  <c r="FL75" i="1"/>
  <c r="FL76" i="1"/>
  <c r="FM9" i="1"/>
  <c r="FM59" i="1" l="1"/>
  <c r="FM70" i="1"/>
  <c r="FM48" i="1"/>
  <c r="FM74" i="1"/>
  <c r="FM75" i="1"/>
  <c r="FM76" i="1"/>
  <c r="FN9" i="1"/>
  <c r="FN59" i="1" l="1"/>
  <c r="FN70" i="1"/>
  <c r="FN48" i="1"/>
  <c r="FN74" i="1"/>
  <c r="FN75" i="1"/>
  <c r="FN76" i="1"/>
  <c r="FO9" i="1"/>
  <c r="FO59" i="1" l="1"/>
  <c r="FO70" i="1"/>
  <c r="FO48" i="1"/>
  <c r="FO74" i="1"/>
  <c r="FO75" i="1"/>
  <c r="FO76" i="1"/>
  <c r="FP9" i="1"/>
  <c r="FP59" i="1" l="1"/>
  <c r="FP70" i="1"/>
  <c r="FP48" i="1"/>
  <c r="FP74" i="1"/>
  <c r="FP75" i="1"/>
  <c r="FP76" i="1"/>
  <c r="FQ9" i="1"/>
  <c r="FQ59" i="1" l="1"/>
  <c r="FQ70" i="1"/>
  <c r="FQ48" i="1"/>
  <c r="FQ74" i="1"/>
  <c r="FQ75" i="1"/>
  <c r="FQ76" i="1"/>
  <c r="FR9" i="1"/>
  <c r="FR59" i="1" l="1"/>
  <c r="FR70" i="1"/>
  <c r="FR48" i="1"/>
  <c r="FR74" i="1"/>
  <c r="FR75" i="1"/>
  <c r="FR76" i="1"/>
  <c r="FS9" i="1"/>
  <c r="FS59" i="1" l="1"/>
  <c r="FS70" i="1"/>
  <c r="FS48" i="1"/>
  <c r="FS74" i="1"/>
  <c r="FS75" i="1"/>
  <c r="FS76" i="1"/>
  <c r="FT9" i="1"/>
  <c r="FT59" i="1" l="1"/>
  <c r="FT70" i="1"/>
  <c r="FT48" i="1"/>
  <c r="FT74" i="1"/>
  <c r="FT75" i="1"/>
  <c r="FT76" i="1"/>
  <c r="FU9" i="1"/>
  <c r="FU59" i="1" l="1"/>
  <c r="FU70" i="1"/>
  <c r="FU48" i="1"/>
  <c r="FU74" i="1"/>
  <c r="FU75" i="1"/>
  <c r="FU76" i="1"/>
  <c r="FV9" i="1"/>
  <c r="FV59" i="1" l="1"/>
  <c r="FV70" i="1"/>
  <c r="FV48" i="1"/>
  <c r="FV74" i="1"/>
  <c r="FV75" i="1"/>
  <c r="FV76" i="1"/>
  <c r="FW9" i="1"/>
  <c r="FW59" i="1" l="1"/>
  <c r="FW70" i="1"/>
  <c r="FW48" i="1"/>
  <c r="FW74" i="1"/>
  <c r="FW75" i="1"/>
  <c r="FW76" i="1"/>
  <c r="FX9" i="1"/>
  <c r="FX59" i="1" l="1"/>
  <c r="FX70" i="1"/>
  <c r="FX48" i="1"/>
  <c r="FX74" i="1"/>
  <c r="FX75" i="1"/>
  <c r="FX76" i="1"/>
  <c r="FY9" i="1"/>
  <c r="FY59" i="1" l="1"/>
  <c r="FY70" i="1"/>
  <c r="FY48" i="1"/>
  <c r="FY74" i="1"/>
  <c r="FY75" i="1"/>
  <c r="FY76" i="1"/>
  <c r="FZ9" i="1"/>
  <c r="FY24" i="1"/>
  <c r="FZ59" i="1" l="1"/>
  <c r="FZ70" i="1"/>
  <c r="FZ48" i="1"/>
  <c r="FZ74" i="1"/>
  <c r="FZ75" i="1"/>
  <c r="FZ76" i="1"/>
  <c r="FZ24" i="1"/>
  <c r="GA9" i="1"/>
  <c r="GA59" i="1" l="1"/>
  <c r="GA70" i="1"/>
  <c r="GA48" i="1"/>
  <c r="GA74" i="1"/>
  <c r="GA75" i="1"/>
  <c r="GA76" i="1"/>
  <c r="GA24" i="1"/>
  <c r="GB9" i="1"/>
  <c r="GB59" i="1" l="1"/>
  <c r="GB70" i="1"/>
  <c r="GB48" i="1"/>
  <c r="GB74" i="1"/>
  <c r="GB75" i="1"/>
  <c r="GB76" i="1"/>
  <c r="GB24" i="1"/>
  <c r="GC9" i="1"/>
  <c r="GC59" i="1" l="1"/>
  <c r="GC70" i="1"/>
  <c r="GC48" i="1"/>
  <c r="GC74" i="1"/>
  <c r="GC75" i="1"/>
  <c r="GC76" i="1"/>
  <c r="GC24" i="1"/>
  <c r="GD9" i="1"/>
  <c r="GD59" i="1" l="1"/>
  <c r="GD70" i="1"/>
  <c r="GD48" i="1"/>
  <c r="GD74" i="1"/>
  <c r="GD75" i="1"/>
  <c r="GD76" i="1"/>
  <c r="GE9" i="1"/>
  <c r="GD24" i="1"/>
  <c r="GE59" i="1" l="1"/>
  <c r="GE70" i="1"/>
  <c r="GE48" i="1"/>
  <c r="GE74" i="1"/>
  <c r="GE75" i="1"/>
  <c r="GE76" i="1"/>
  <c r="GE24" i="1"/>
  <c r="GF9" i="1"/>
  <c r="GF59" i="1" l="1"/>
  <c r="GF70" i="1"/>
  <c r="GF48" i="1"/>
  <c r="GF74" i="1"/>
  <c r="GF75" i="1"/>
  <c r="GF76" i="1"/>
  <c r="GG9" i="1"/>
  <c r="GF24" i="1"/>
  <c r="GG59" i="1" l="1"/>
  <c r="GG70" i="1"/>
  <c r="GG48" i="1"/>
  <c r="GG74" i="1"/>
  <c r="GG75" i="1"/>
  <c r="GG76" i="1"/>
  <c r="GH9" i="1"/>
  <c r="GG24" i="1"/>
  <c r="GH59" i="1" l="1"/>
  <c r="GH70" i="1"/>
  <c r="GH48" i="1"/>
  <c r="GH74" i="1"/>
  <c r="GH75" i="1"/>
  <c r="GH76" i="1"/>
  <c r="GH24" i="1"/>
  <c r="GI9" i="1"/>
  <c r="GI59" i="1" l="1"/>
  <c r="GI70" i="1"/>
  <c r="GI48" i="1"/>
  <c r="GI74" i="1"/>
  <c r="GI75" i="1"/>
  <c r="GI76" i="1"/>
  <c r="GJ9" i="1"/>
  <c r="GI24" i="1"/>
  <c r="GJ59" i="1" l="1"/>
  <c r="GJ70" i="1"/>
  <c r="GJ48" i="1"/>
  <c r="GJ74" i="1"/>
  <c r="GJ75" i="1"/>
  <c r="GJ76" i="1"/>
  <c r="GJ24" i="1"/>
  <c r="GK9" i="1"/>
  <c r="GK59" i="1" l="1"/>
  <c r="GK70" i="1"/>
  <c r="GK48" i="1"/>
  <c r="GK74" i="1"/>
  <c r="GK75" i="1"/>
  <c r="GK76" i="1"/>
  <c r="GK24" i="1"/>
  <c r="GL9" i="1"/>
  <c r="GL59" i="1" l="1"/>
  <c r="GL70" i="1"/>
  <c r="GL48" i="1"/>
  <c r="GL74" i="1"/>
  <c r="GL75" i="1"/>
  <c r="GL76" i="1"/>
  <c r="GL24" i="1"/>
  <c r="GM9" i="1"/>
  <c r="GM59" i="1" l="1"/>
  <c r="GM70" i="1"/>
  <c r="GM48" i="1"/>
  <c r="GM74" i="1"/>
  <c r="GM75" i="1"/>
  <c r="GM76" i="1"/>
  <c r="GN9" i="1"/>
  <c r="GM24" i="1"/>
  <c r="GN59" i="1" l="1"/>
  <c r="GN70" i="1"/>
  <c r="GN48" i="1"/>
  <c r="GN74" i="1"/>
  <c r="GN75" i="1"/>
  <c r="GN76" i="1"/>
  <c r="GO9" i="1"/>
  <c r="GN24" i="1"/>
  <c r="GO59" i="1" l="1"/>
  <c r="GO70" i="1"/>
  <c r="GO48" i="1"/>
  <c r="GO74" i="1"/>
  <c r="GO75" i="1"/>
  <c r="GO76" i="1"/>
  <c r="GP9" i="1"/>
  <c r="GP59" i="1" l="1"/>
  <c r="GP70" i="1"/>
  <c r="GP48" i="1"/>
  <c r="GP74" i="1"/>
  <c r="GP75" i="1"/>
  <c r="GP76" i="1"/>
  <c r="GQ9" i="1"/>
  <c r="GQ59" i="1" l="1"/>
  <c r="GQ70" i="1"/>
  <c r="GQ48" i="1"/>
  <c r="GQ74" i="1"/>
  <c r="GQ75" i="1"/>
  <c r="GQ76" i="1"/>
  <c r="GR9" i="1"/>
  <c r="GR59" i="1" l="1"/>
  <c r="GR70" i="1"/>
  <c r="GR48" i="1"/>
  <c r="GR74" i="1"/>
  <c r="GR75" i="1"/>
  <c r="GR76" i="1"/>
  <c r="GS9" i="1"/>
  <c r="GS59" i="1" l="1"/>
  <c r="GS70" i="1"/>
  <c r="GS48" i="1"/>
  <c r="GS74" i="1"/>
  <c r="GS75" i="1"/>
  <c r="GS76" i="1"/>
  <c r="GT9" i="1"/>
  <c r="GT59" i="1" l="1"/>
  <c r="GT70" i="1"/>
  <c r="GT48" i="1"/>
  <c r="GT74" i="1"/>
  <c r="GT75" i="1"/>
  <c r="GT76" i="1"/>
  <c r="GU9" i="1"/>
  <c r="GU59" i="1" l="1"/>
  <c r="GU70" i="1"/>
  <c r="GU48" i="1"/>
  <c r="GU74" i="1"/>
  <c r="GU75" i="1"/>
  <c r="GU76" i="1"/>
  <c r="GV9" i="1"/>
  <c r="GV59" i="1" l="1"/>
  <c r="GV70" i="1"/>
  <c r="GV48" i="1"/>
  <c r="GV74" i="1"/>
  <c r="GV75" i="1"/>
  <c r="GV76" i="1"/>
  <c r="GW9" i="1"/>
  <c r="GW59" i="1" l="1"/>
  <c r="GW70" i="1"/>
  <c r="GW48" i="1"/>
  <c r="GW74" i="1"/>
  <c r="GW75" i="1"/>
  <c r="GW76" i="1"/>
  <c r="GX9" i="1"/>
  <c r="GX59" i="1" l="1"/>
  <c r="GX70" i="1"/>
  <c r="GX48" i="1"/>
  <c r="GX74" i="1"/>
  <c r="GX75" i="1"/>
  <c r="GX76" i="1"/>
  <c r="GY9" i="1"/>
  <c r="GY59" i="1" l="1"/>
  <c r="GY70" i="1"/>
  <c r="GY48" i="1"/>
  <c r="GY74" i="1"/>
  <c r="GY75" i="1"/>
  <c r="GY76" i="1"/>
  <c r="GZ9" i="1"/>
  <c r="GZ59" i="1" l="1"/>
  <c r="GZ70" i="1"/>
  <c r="GZ48" i="1"/>
  <c r="GZ74" i="1"/>
  <c r="GZ75" i="1"/>
  <c r="GZ76" i="1"/>
  <c r="HA9" i="1"/>
  <c r="HA59" i="1" l="1"/>
  <c r="HA70" i="1"/>
  <c r="HA48" i="1"/>
  <c r="HA74" i="1"/>
  <c r="HA75" i="1"/>
  <c r="HA76" i="1"/>
  <c r="HB9" i="1"/>
  <c r="HB59" i="1" l="1"/>
  <c r="HB70" i="1"/>
  <c r="HB48" i="1"/>
  <c r="HB74" i="1"/>
  <c r="HB75" i="1"/>
  <c r="HB76" i="1"/>
  <c r="HC9" i="1"/>
  <c r="HC59" i="1" l="1"/>
  <c r="HC70" i="1"/>
  <c r="HC48" i="1"/>
  <c r="HC74" i="1"/>
  <c r="HC75" i="1"/>
  <c r="HC76" i="1"/>
  <c r="HD9" i="1"/>
  <c r="HD59" i="1" l="1"/>
  <c r="HD70" i="1"/>
  <c r="HD48" i="1"/>
  <c r="HD74" i="1"/>
  <c r="HD75" i="1"/>
  <c r="HD76" i="1"/>
  <c r="HE9" i="1"/>
  <c r="HE59" i="1" l="1"/>
  <c r="HE70" i="1"/>
  <c r="HE48" i="1"/>
  <c r="HE74" i="1"/>
  <c r="HE75" i="1"/>
  <c r="HE76" i="1"/>
  <c r="HF9" i="1"/>
  <c r="HF59" i="1" l="1"/>
  <c r="HF70" i="1"/>
  <c r="HF48" i="1"/>
  <c r="HF74" i="1"/>
  <c r="HF75" i="1"/>
  <c r="HF76" i="1"/>
  <c r="HG9" i="1"/>
  <c r="HG59" i="1" l="1"/>
  <c r="HG70" i="1"/>
  <c r="HG48" i="1"/>
  <c r="HG74" i="1"/>
  <c r="HG75" i="1"/>
  <c r="HG76" i="1"/>
  <c r="HG24" i="1"/>
  <c r="HH9" i="1"/>
  <c r="HH59" i="1" l="1"/>
  <c r="HH70" i="1"/>
  <c r="HH48" i="1"/>
  <c r="HH74" i="1"/>
  <c r="HH75" i="1"/>
  <c r="HH76" i="1"/>
  <c r="HH24" i="1"/>
  <c r="HI9" i="1"/>
  <c r="HI59" i="1" l="1"/>
  <c r="HI70" i="1"/>
  <c r="HI48" i="1"/>
  <c r="HI74" i="1"/>
  <c r="HI75" i="1"/>
  <c r="HI76" i="1"/>
  <c r="HI24" i="1"/>
  <c r="HJ9" i="1"/>
  <c r="HJ59" i="1" l="1"/>
  <c r="HJ70" i="1"/>
  <c r="HJ48" i="1"/>
  <c r="HJ74" i="1"/>
  <c r="HJ75" i="1"/>
  <c r="HJ76" i="1"/>
  <c r="HJ24" i="1"/>
  <c r="HK9" i="1"/>
  <c r="HK59" i="1" l="1"/>
  <c r="HK70" i="1"/>
  <c r="HK48" i="1"/>
  <c r="HK74" i="1"/>
  <c r="HK75" i="1"/>
  <c r="HK76" i="1"/>
  <c r="HK24" i="1"/>
  <c r="HL9" i="1"/>
  <c r="HL59" i="1" l="1"/>
  <c r="HL70" i="1"/>
  <c r="HL48" i="1"/>
  <c r="HL74" i="1"/>
  <c r="HL75" i="1"/>
  <c r="HL76" i="1"/>
  <c r="HL24" i="1"/>
  <c r="HM9" i="1"/>
  <c r="HM59" i="1" l="1"/>
  <c r="HM70" i="1"/>
  <c r="HM48" i="1"/>
  <c r="HM74" i="1"/>
  <c r="HM75" i="1"/>
  <c r="HM76" i="1"/>
  <c r="HM24" i="1"/>
  <c r="HN9" i="1"/>
  <c r="HN59" i="1" l="1"/>
  <c r="HN70" i="1"/>
  <c r="HN48" i="1"/>
  <c r="HN74" i="1"/>
  <c r="HN75" i="1"/>
  <c r="HN76" i="1"/>
  <c r="HN24" i="1"/>
  <c r="HO9" i="1"/>
  <c r="HO59" i="1" l="1"/>
  <c r="HO70" i="1"/>
  <c r="HO48" i="1"/>
  <c r="HO74" i="1"/>
  <c r="HO75" i="1"/>
  <c r="HO76" i="1"/>
  <c r="HO24" i="1"/>
  <c r="HP9" i="1"/>
  <c r="HP59" i="1" l="1"/>
  <c r="HP70" i="1"/>
  <c r="HP48" i="1"/>
  <c r="HP74" i="1"/>
  <c r="HP75" i="1"/>
  <c r="HP76" i="1"/>
  <c r="HP24" i="1"/>
  <c r="HQ9" i="1"/>
  <c r="HQ59" i="1" l="1"/>
  <c r="HQ70" i="1"/>
  <c r="HQ48" i="1"/>
  <c r="HQ74" i="1"/>
  <c r="HQ75" i="1"/>
  <c r="HQ76" i="1"/>
  <c r="HQ24" i="1"/>
  <c r="HR9" i="1"/>
  <c r="HR59" i="1" l="1"/>
  <c r="HR70" i="1"/>
  <c r="HR48" i="1"/>
  <c r="HR74" i="1"/>
  <c r="HR75" i="1"/>
  <c r="HR76" i="1"/>
  <c r="HR24" i="1"/>
  <c r="HS9" i="1"/>
  <c r="HS59" i="1" l="1"/>
  <c r="HS70" i="1"/>
  <c r="HS48" i="1"/>
  <c r="HS74" i="1"/>
  <c r="HS75" i="1"/>
  <c r="HS76" i="1"/>
  <c r="HS24" i="1"/>
  <c r="HT9" i="1"/>
  <c r="HT59" i="1" l="1"/>
  <c r="HT70" i="1"/>
  <c r="HT48" i="1"/>
  <c r="HT74" i="1"/>
  <c r="HT75" i="1"/>
  <c r="HT76" i="1"/>
  <c r="HT24" i="1"/>
  <c r="HU9" i="1"/>
  <c r="HU59" i="1" l="1"/>
  <c r="HU70" i="1"/>
  <c r="HU48" i="1"/>
  <c r="HU74" i="1"/>
  <c r="HU75" i="1"/>
  <c r="HU76" i="1"/>
  <c r="HU24" i="1"/>
  <c r="HV9" i="1"/>
  <c r="HV59" i="1" l="1"/>
  <c r="HV70" i="1"/>
  <c r="HV48" i="1"/>
  <c r="HV74" i="1"/>
  <c r="HV75" i="1"/>
  <c r="HV76" i="1"/>
  <c r="HV24" i="1"/>
  <c r="D4" i="4" l="1"/>
  <c r="D4" i="7"/>
  <c r="D4" i="6"/>
  <c r="D4" i="8"/>
  <c r="JF24" i="1"/>
  <c r="JE24" i="1"/>
  <c r="JD24" i="1"/>
  <c r="JC14" i="1"/>
  <c r="JC41" i="1" s="1"/>
  <c r="DX5" i="1"/>
  <c r="DX84" i="1" s="1"/>
  <c r="Y31" i="1"/>
  <c r="Y32" i="1" s="1"/>
  <c r="Y33" i="1" s="1"/>
  <c r="Y34" i="1" s="1"/>
  <c r="Y35" i="1" s="1"/>
  <c r="Y36" i="1" s="1"/>
  <c r="Y29" i="1"/>
  <c r="AI30" i="1"/>
  <c r="KH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P24" i="1"/>
  <c r="BO84" i="1"/>
  <c r="BY5" i="1"/>
  <c r="BY84" i="1" s="1"/>
  <c r="BX5" i="1"/>
  <c r="BX84" i="1" s="1"/>
  <c r="BW5" i="1"/>
  <c r="BW84" i="1" s="1"/>
  <c r="BV5" i="1"/>
  <c r="BV84" i="1" s="1"/>
  <c r="BU5" i="1"/>
  <c r="BU84" i="1" s="1"/>
  <c r="BT5" i="1"/>
  <c r="BT84" i="1" s="1"/>
  <c r="BS5" i="1"/>
  <c r="BR5" i="1"/>
  <c r="BQ5" i="1"/>
  <c r="BP5" i="1"/>
  <c r="BP84" i="1" s="1"/>
  <c r="A30" i="5"/>
  <c r="A53" i="5"/>
  <c r="A118" i="5"/>
  <c r="A117" i="5"/>
  <c r="CE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IV5" i="1"/>
  <c r="IV84" i="1" s="1"/>
  <c r="JC42" i="1" l="1"/>
  <c r="JC43" i="1"/>
  <c r="JC44" i="1"/>
  <c r="JC45" i="1"/>
  <c r="JC46" i="1"/>
  <c r="JC47" i="1"/>
  <c r="JC48" i="1"/>
  <c r="FG24" i="1"/>
  <c r="FH24" i="1"/>
  <c r="FI24" i="1"/>
  <c r="FJ24" i="1"/>
  <c r="FK24" i="1"/>
  <c r="FL24" i="1"/>
  <c r="FM24" i="1"/>
  <c r="FN24" i="1"/>
  <c r="FO24" i="1"/>
  <c r="FP24" i="1"/>
  <c r="FQ24" i="1"/>
  <c r="FR24" i="1"/>
  <c r="FS24" i="1"/>
  <c r="FT24" i="1"/>
  <c r="FU24" i="1"/>
  <c r="FV24" i="1"/>
  <c r="FW24" i="1"/>
  <c r="FX24" i="1"/>
  <c r="GO24" i="1"/>
  <c r="GP24" i="1"/>
  <c r="GQ24" i="1"/>
  <c r="GR24" i="1"/>
  <c r="GS24" i="1"/>
  <c r="GT24" i="1"/>
  <c r="GU24" i="1"/>
  <c r="GV24" i="1"/>
  <c r="GW24" i="1"/>
  <c r="GX24" i="1"/>
  <c r="GY24" i="1"/>
  <c r="GZ24" i="1"/>
  <c r="HA24" i="1"/>
  <c r="HB24" i="1"/>
  <c r="HC24" i="1"/>
  <c r="HD24" i="1"/>
  <c r="HE24" i="1"/>
  <c r="HF24" i="1"/>
  <c r="EN24" i="1"/>
  <c r="EM24" i="1"/>
  <c r="EL24" i="1"/>
  <c r="EK24" i="1"/>
  <c r="EJ24" i="1"/>
  <c r="EI24" i="1"/>
  <c r="EH24" i="1"/>
  <c r="EG24" i="1"/>
  <c r="EF24" i="1"/>
  <c r="EE24" i="1"/>
  <c r="ED24" i="1"/>
  <c r="EC24" i="1"/>
  <c r="EB24" i="1"/>
  <c r="EA24" i="1"/>
  <c r="DZ24" i="1"/>
  <c r="DY24" i="1"/>
  <c r="EO24" i="1"/>
  <c r="EP24" i="1"/>
  <c r="EQ24" i="1"/>
  <c r="ER24" i="1"/>
  <c r="ES24" i="1"/>
  <c r="ET24" i="1"/>
  <c r="EU24" i="1"/>
  <c r="EV24" i="1"/>
  <c r="EW24" i="1"/>
  <c r="EX24" i="1"/>
  <c r="EY24" i="1"/>
  <c r="EZ24" i="1"/>
  <c r="FA24" i="1"/>
  <c r="FB24" i="1"/>
  <c r="FC24" i="1"/>
  <c r="FD24" i="1"/>
  <c r="FE24" i="1"/>
  <c r="FF24" i="1"/>
  <c r="DW24" i="1"/>
  <c r="LZ13" i="1"/>
  <c r="LZ17" i="1" s="1"/>
  <c r="MG13" i="1"/>
  <c r="MF13" i="1"/>
  <c r="MF17" i="1" s="1"/>
  <c r="ME13" i="1"/>
  <c r="ME17" i="1" s="1"/>
  <c r="MD13" i="1"/>
  <c r="MD17" i="1" s="1"/>
  <c r="MC13" i="1"/>
  <c r="MC17" i="1" s="1"/>
  <c r="MB13" i="1"/>
  <c r="MB17" i="1" s="1"/>
  <c r="MA13" i="1"/>
  <c r="MA17" i="1" s="1"/>
  <c r="DX24" i="1"/>
  <c r="DX13" i="1"/>
  <c r="BQ84" i="1"/>
  <c r="BQ13" i="1"/>
  <c r="BR84" i="1"/>
  <c r="BR13" i="1"/>
  <c r="BS84" i="1"/>
  <c r="BS13" i="1"/>
  <c r="BP13" i="1"/>
  <c r="BV13" i="1"/>
  <c r="BW13" i="1"/>
  <c r="BX13" i="1"/>
  <c r="BT13" i="1"/>
  <c r="BU13" i="1"/>
  <c r="BY13" i="1"/>
  <c r="IV13" i="1"/>
  <c r="BP16" i="1" l="1"/>
  <c r="BP17" i="1"/>
  <c r="IV16" i="1"/>
  <c r="IV17" i="1"/>
  <c r="BS16" i="1"/>
  <c r="BS17" i="1"/>
  <c r="BU16" i="1"/>
  <c r="BU17" i="1"/>
  <c r="BR16" i="1"/>
  <c r="BR17" i="1"/>
  <c r="BT16" i="1"/>
  <c r="BT17" i="1"/>
  <c r="BY16" i="1"/>
  <c r="BY17" i="1"/>
  <c r="BX16" i="1"/>
  <c r="BX17" i="1"/>
  <c r="BQ16" i="1"/>
  <c r="BQ17" i="1"/>
  <c r="BW16" i="1"/>
  <c r="BW17" i="1"/>
  <c r="BV16" i="1"/>
  <c r="BV17" i="1"/>
  <c r="DX16" i="1"/>
  <c r="DX17" i="1"/>
  <c r="MG14" i="1"/>
  <c r="MG17" i="1"/>
  <c r="MA14" i="1"/>
  <c r="MA16" i="1"/>
  <c r="MB14" i="1"/>
  <c r="MB16" i="1"/>
  <c r="MC14" i="1"/>
  <c r="MC16" i="1"/>
  <c r="ME14" i="1"/>
  <c r="ME16" i="1"/>
  <c r="MD14" i="1"/>
  <c r="MD16" i="1"/>
  <c r="MF14" i="1"/>
  <c r="MF16" i="1"/>
  <c r="LZ14" i="1"/>
  <c r="LZ16" i="1"/>
  <c r="A783" i="2"/>
  <c r="MC52" i="1" l="1"/>
  <c r="MC54" i="1" s="1"/>
  <c r="MC63" i="1"/>
  <c r="LZ52" i="1"/>
  <c r="LZ54" i="1" s="1"/>
  <c r="LZ63" i="1"/>
  <c r="MF52" i="1"/>
  <c r="MF55" i="1" s="1"/>
  <c r="MF63" i="1"/>
  <c r="MA52" i="1"/>
  <c r="MA56" i="1" s="1"/>
  <c r="MA63" i="1"/>
  <c r="MB52" i="1"/>
  <c r="MB63" i="1"/>
  <c r="MD52" i="1"/>
  <c r="MD55" i="1" s="1"/>
  <c r="MD63" i="1"/>
  <c r="ME52" i="1"/>
  <c r="ME57" i="1" s="1"/>
  <c r="ME63" i="1"/>
  <c r="MG52" i="1"/>
  <c r="MG53" i="1" s="1"/>
  <c r="MG63" i="1"/>
  <c r="MC53" i="1"/>
  <c r="MC55" i="1"/>
  <c r="MC56" i="1"/>
  <c r="MC57" i="1"/>
  <c r="MC58" i="1"/>
  <c r="MC59" i="1"/>
  <c r="MB53" i="1"/>
  <c r="MB54" i="1"/>
  <c r="MB55" i="1"/>
  <c r="MB56" i="1"/>
  <c r="MB57" i="1"/>
  <c r="MB58" i="1"/>
  <c r="MB59" i="1"/>
  <c r="MF54" i="1"/>
  <c r="MF59" i="1"/>
  <c r="LZ53" i="1"/>
  <c r="LZ58" i="1"/>
  <c r="LZ59" i="1"/>
  <c r="MD53" i="1"/>
  <c r="MD54" i="1"/>
  <c r="MD57" i="1"/>
  <c r="MD58" i="1"/>
  <c r="MC41" i="1"/>
  <c r="MC43" i="1" s="1"/>
  <c r="MC74" i="1"/>
  <c r="MF41" i="1"/>
  <c r="MF42" i="1" s="1"/>
  <c r="MF74" i="1"/>
  <c r="MA41" i="1"/>
  <c r="MA43" i="1" s="1"/>
  <c r="MA74" i="1"/>
  <c r="LZ41" i="1"/>
  <c r="LZ44" i="1" s="1"/>
  <c r="LZ74" i="1"/>
  <c r="MB41" i="1"/>
  <c r="MB43" i="1" s="1"/>
  <c r="MB74" i="1"/>
  <c r="MD41" i="1"/>
  <c r="MD44" i="1" s="1"/>
  <c r="MD74" i="1"/>
  <c r="ME41" i="1"/>
  <c r="ME46" i="1" s="1"/>
  <c r="ME74" i="1"/>
  <c r="MG41" i="1"/>
  <c r="MG47" i="1" s="1"/>
  <c r="MG74" i="1"/>
  <c r="AJ169" i="4"/>
  <c r="AI169" i="4"/>
  <c r="AH169" i="4"/>
  <c r="AG169" i="4"/>
  <c r="LZ57" i="1" l="1"/>
  <c r="MD59" i="1"/>
  <c r="LZ56" i="1"/>
  <c r="ME54" i="1"/>
  <c r="ME53" i="1"/>
  <c r="MD56" i="1"/>
  <c r="LZ55" i="1"/>
  <c r="MF53" i="1"/>
  <c r="MG58" i="1"/>
  <c r="MG57" i="1"/>
  <c r="ME59" i="1"/>
  <c r="ME56" i="1"/>
  <c r="ME55" i="1"/>
  <c r="MG56" i="1"/>
  <c r="MA55" i="1"/>
  <c r="MG55" i="1"/>
  <c r="MA54" i="1"/>
  <c r="MA53" i="1"/>
  <c r="ME58" i="1"/>
  <c r="MF58" i="1"/>
  <c r="MG54" i="1"/>
  <c r="MG59" i="1"/>
  <c r="MF57" i="1"/>
  <c r="MG64" i="1"/>
  <c r="MG65" i="1"/>
  <c r="MG66" i="1"/>
  <c r="MG67" i="1"/>
  <c r="MG68" i="1"/>
  <c r="MG69" i="1"/>
  <c r="MG70" i="1"/>
  <c r="MA64" i="1"/>
  <c r="MA65" i="1"/>
  <c r="MA66" i="1"/>
  <c r="MA67" i="1"/>
  <c r="MA68" i="1"/>
  <c r="MA69" i="1"/>
  <c r="MA70" i="1"/>
  <c r="ME64" i="1"/>
  <c r="ME65" i="1"/>
  <c r="ME66" i="1"/>
  <c r="ME67" i="1"/>
  <c r="ME68" i="1"/>
  <c r="ME69" i="1"/>
  <c r="ME70" i="1"/>
  <c r="MF64" i="1"/>
  <c r="MF65" i="1"/>
  <c r="MF66" i="1"/>
  <c r="MF67" i="1"/>
  <c r="MF68" i="1"/>
  <c r="MF69" i="1"/>
  <c r="MF70" i="1"/>
  <c r="MA59" i="1"/>
  <c r="MD64" i="1"/>
  <c r="MD65" i="1"/>
  <c r="MD66" i="1"/>
  <c r="MD67" i="1"/>
  <c r="MD68" i="1"/>
  <c r="MD69" i="1"/>
  <c r="MD70" i="1"/>
  <c r="LZ64" i="1"/>
  <c r="LZ65" i="1"/>
  <c r="LZ66" i="1"/>
  <c r="LZ67" i="1"/>
  <c r="LZ68" i="1"/>
  <c r="LZ69" i="1"/>
  <c r="LZ70" i="1"/>
  <c r="MA58" i="1"/>
  <c r="MA57" i="1"/>
  <c r="MF56" i="1"/>
  <c r="MB64" i="1"/>
  <c r="MB65" i="1"/>
  <c r="MB66" i="1"/>
  <c r="MB67" i="1"/>
  <c r="MB68" i="1"/>
  <c r="MB69" i="1"/>
  <c r="MB70" i="1"/>
  <c r="MC64" i="1"/>
  <c r="MC65" i="1"/>
  <c r="MC66" i="1"/>
  <c r="MC67" i="1"/>
  <c r="MC68" i="1"/>
  <c r="MC69" i="1"/>
  <c r="MC70" i="1"/>
  <c r="MB42" i="1"/>
  <c r="MC48" i="1"/>
  <c r="MC45" i="1"/>
  <c r="MC44" i="1"/>
  <c r="MC47" i="1"/>
  <c r="MC46" i="1"/>
  <c r="MC42" i="1"/>
  <c r="MB48" i="1"/>
  <c r="MD43" i="1"/>
  <c r="MD42" i="1"/>
  <c r="MB47" i="1"/>
  <c r="MB46" i="1"/>
  <c r="MB45" i="1"/>
  <c r="MB44" i="1"/>
  <c r="ME43" i="1"/>
  <c r="MD48" i="1"/>
  <c r="MD47" i="1"/>
  <c r="MD46" i="1"/>
  <c r="MD45" i="1"/>
  <c r="ME47" i="1"/>
  <c r="ME45" i="1"/>
  <c r="ME44" i="1"/>
  <c r="MA48" i="1"/>
  <c r="MF48" i="1"/>
  <c r="MA46" i="1"/>
  <c r="MA45" i="1"/>
  <c r="MF47" i="1"/>
  <c r="MA42" i="1"/>
  <c r="MG44" i="1"/>
  <c r="LZ48" i="1"/>
  <c r="MG45" i="1"/>
  <c r="ME48" i="1"/>
  <c r="LZ43" i="1"/>
  <c r="MF46" i="1"/>
  <c r="MG46" i="1"/>
  <c r="ME42" i="1"/>
  <c r="MA47" i="1"/>
  <c r="MF45" i="1"/>
  <c r="LZ42" i="1"/>
  <c r="MG42" i="1"/>
  <c r="MG43" i="1"/>
  <c r="MA44" i="1"/>
  <c r="MG48" i="1"/>
  <c r="MF44" i="1"/>
  <c r="LZ47" i="1"/>
  <c r="LZ46" i="1"/>
  <c r="LZ45" i="1"/>
  <c r="MF43" i="1"/>
  <c r="KI5" i="1"/>
  <c r="KI84" i="1" s="1"/>
  <c r="KI13" i="1" l="1"/>
  <c r="A775" i="2"/>
  <c r="KI16" i="1" l="1"/>
  <c r="KI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T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KS5" i="1"/>
  <c r="KS84"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F5" i="1"/>
  <c r="BF84"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79" i="1"/>
  <c r="A78" i="1"/>
  <c r="DU33" i="1"/>
  <c r="DT33" i="1"/>
  <c r="N19" i="1"/>
  <c r="N18" i="1"/>
  <c r="AZ14" i="1"/>
  <c r="AV14" i="1"/>
  <c r="JC5" i="1"/>
  <c r="JC13" i="1" s="1"/>
  <c r="CB5" i="1"/>
  <c r="CB13" i="1" s="1"/>
  <c r="O31" i="1"/>
  <c r="K31" i="1"/>
  <c r="J31" i="1"/>
  <c r="J32" i="1" s="1"/>
  <c r="J33" i="1" s="1"/>
  <c r="J34" i="1" s="1"/>
  <c r="J35" i="1" s="1"/>
  <c r="J36" i="1" s="1"/>
  <c r="I31" i="1"/>
  <c r="I32" i="1" s="1"/>
  <c r="I33" i="1" s="1"/>
  <c r="I34" i="1" s="1"/>
  <c r="I35" i="1" s="1"/>
  <c r="I36" i="1" s="1"/>
  <c r="JC16" i="1" l="1"/>
  <c r="JC17" i="1"/>
  <c r="L699" i="6"/>
  <c r="O32" i="1"/>
  <c r="JH31" i="1"/>
  <c r="JG31" i="1"/>
  <c r="JH25" i="1"/>
  <c r="JG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P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KS13" i="1"/>
  <c r="BF13" i="1"/>
  <c r="K705" i="7"/>
  <c r="K706" i="7" s="1"/>
  <c r="O704" i="7"/>
  <c r="K702" i="6"/>
  <c r="K703" i="6" s="1"/>
  <c r="K704" i="6" s="1"/>
  <c r="K705" i="6" s="1"/>
  <c r="K706" i="6" s="1"/>
  <c r="O701" i="6"/>
  <c r="H701" i="8"/>
  <c r="O700" i="8"/>
  <c r="H702" i="7"/>
  <c r="O701" i="7"/>
  <c r="O705" i="8"/>
  <c r="H706" i="7"/>
  <c r="O704" i="8"/>
  <c r="H706" i="8"/>
  <c r="H705" i="6"/>
  <c r="BF16" i="1" l="1"/>
  <c r="BF17" i="1"/>
  <c r="KS16" i="1"/>
  <c r="KS17" i="1"/>
  <c r="JH26" i="1"/>
  <c r="JG26" i="1"/>
  <c r="O33" i="1"/>
  <c r="JH32" i="1"/>
  <c r="JG32" i="1"/>
  <c r="CO24" i="1"/>
  <c r="CN24" i="1"/>
  <c r="CM24" i="1"/>
  <c r="AW21" i="4"/>
  <c r="AW18" i="4"/>
  <c r="BA17" i="4"/>
  <c r="AP17" i="4" s="1"/>
  <c r="AZ17" i="4"/>
  <c r="AO17" i="4" s="1"/>
  <c r="AY17" i="4"/>
  <c r="AN17" i="4" s="1"/>
  <c r="I37" i="1"/>
  <c r="J37" i="1"/>
  <c r="CM30" i="1"/>
  <c r="CO30" i="1"/>
  <c r="CN30" i="1"/>
  <c r="D26" i="1"/>
  <c r="K33" i="1"/>
  <c r="D32" i="1"/>
  <c r="AX13" i="4"/>
  <c r="AM13" i="4" s="1"/>
  <c r="BA13" i="4"/>
  <c r="AP13" i="4" s="1"/>
  <c r="AZ13" i="4"/>
  <c r="AO13" i="4" s="1"/>
  <c r="AX17" i="4"/>
  <c r="AM17" i="4" s="1"/>
  <c r="BP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H33" i="1"/>
  <c r="JG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H34" i="1"/>
  <c r="JG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H35" i="1"/>
  <c r="JG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H36" i="1" l="1"/>
  <c r="JG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H37" i="1" l="1"/>
  <c r="JG37" i="1"/>
  <c r="CB84" i="1" l="1"/>
  <c r="JC84" i="1"/>
  <c r="D75" i="4" l="1"/>
  <c r="D79" i="4" s="1"/>
  <c r="D74" i="4"/>
  <c r="D78" i="4" s="1"/>
  <c r="D73" i="4"/>
  <c r="D72" i="4"/>
  <c r="G296" i="6"/>
  <c r="F296" i="6"/>
  <c r="E296" i="6"/>
  <c r="D296" i="6"/>
  <c r="C296" i="6"/>
  <c r="F291" i="6"/>
  <c r="E291" i="6"/>
  <c r="D291" i="6"/>
  <c r="C291" i="6"/>
  <c r="CO5" i="1"/>
  <c r="CN5" i="1"/>
  <c r="CM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E32" i="1"/>
  <c r="CE33" i="1" s="1"/>
  <c r="CE34" i="1" s="1"/>
  <c r="CE35" i="1" s="1"/>
  <c r="CE36" i="1" s="1"/>
  <c r="CC32" i="1"/>
  <c r="CC33" i="1" s="1"/>
  <c r="CC34" i="1" s="1"/>
  <c r="CC35" i="1" s="1"/>
  <c r="CC36" i="1" s="1"/>
  <c r="Z29" i="1"/>
  <c r="AA29" i="1"/>
  <c r="DU35" i="1"/>
  <c r="DT35" i="1"/>
  <c r="C35" i="1"/>
  <c r="A35" i="1"/>
  <c r="DU34" i="1"/>
  <c r="DT34" i="1"/>
  <c r="C34" i="1"/>
  <c r="A34" i="1"/>
  <c r="H39" i="3"/>
  <c r="H38" i="3"/>
  <c r="H37" i="3"/>
  <c r="H36" i="3"/>
  <c r="H35" i="3"/>
  <c r="H34" i="3"/>
  <c r="DU31" i="1"/>
  <c r="DS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M13" i="1"/>
  <c r="CN13" i="1"/>
  <c r="CM84" i="1"/>
  <c r="CO13" i="1"/>
  <c r="CN84" i="1"/>
  <c r="CO84"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W5" i="1"/>
  <c r="CW84" i="1" s="1"/>
  <c r="CV5" i="1"/>
  <c r="CV84" i="1" s="1"/>
  <c r="CR5" i="1"/>
  <c r="CR84" i="1" s="1"/>
  <c r="CQ5" i="1"/>
  <c r="CQ84" i="1" s="1"/>
  <c r="CS5" i="1"/>
  <c r="CP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N5" i="1"/>
  <c r="JN84"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P5" i="1"/>
  <c r="KR5" i="1"/>
  <c r="KR84" i="1" s="1"/>
  <c r="KQ5" i="1"/>
  <c r="KQ84" i="1" s="1"/>
  <c r="LX5" i="1"/>
  <c r="LX84" i="1" s="1"/>
  <c r="LW5" i="1"/>
  <c r="LW84" i="1" s="1"/>
  <c r="CA5" i="1"/>
  <c r="CA13" i="1" s="1"/>
  <c r="CA32" i="1"/>
  <c r="CA33" i="1" s="1"/>
  <c r="A80" i="1"/>
  <c r="A81" i="1"/>
  <c r="A82" i="1"/>
  <c r="A83" i="1"/>
  <c r="A84"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C5" i="1"/>
  <c r="LC84" i="1" s="1"/>
  <c r="LV84" i="1"/>
  <c r="LD84" i="1"/>
  <c r="JB84" i="1"/>
  <c r="HX84" i="1"/>
  <c r="CL84" i="1"/>
  <c r="BC84" i="1"/>
  <c r="BZ84" i="1"/>
  <c r="AU84" i="1"/>
  <c r="AN84"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B5" i="1"/>
  <c r="BB84" i="1" s="1"/>
  <c r="BA5" i="1"/>
  <c r="BA84" i="1" s="1"/>
  <c r="CD31" i="1" l="1"/>
  <c r="CH31" i="1"/>
  <c r="LC24" i="1"/>
  <c r="LC30" i="1"/>
  <c r="W32" i="1"/>
  <c r="LC31" i="1"/>
  <c r="JF31" i="1"/>
  <c r="JE31" i="1"/>
  <c r="JD31" i="1"/>
  <c r="S32" i="1"/>
  <c r="LL31" i="1"/>
  <c r="AI31" i="1"/>
  <c r="M32" i="1"/>
  <c r="AX11" i="4"/>
  <c r="AM11" i="4" s="1"/>
  <c r="AY11" i="4"/>
  <c r="AN11" i="4" s="1"/>
  <c r="AZ11" i="4"/>
  <c r="AO11" i="4" s="1"/>
  <c r="BA11" i="4"/>
  <c r="AP11" i="4" s="1"/>
  <c r="BB11" i="4"/>
  <c r="AQ11" i="4" s="1"/>
  <c r="BC11" i="4"/>
  <c r="AR11" i="4" s="1"/>
  <c r="BD11" i="4"/>
  <c r="AS11" i="4" s="1"/>
  <c r="BE11" i="4"/>
  <c r="AT11" i="4" s="1"/>
  <c r="BF11" i="4"/>
  <c r="AU11" i="4" s="1"/>
  <c r="IB24" i="1"/>
  <c r="CA34" i="1"/>
  <c r="CA35" i="1" s="1"/>
  <c r="CA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V13" i="1"/>
  <c r="CW13" i="1"/>
  <c r="CQ13" i="1"/>
  <c r="CR13" i="1"/>
  <c r="CP84" i="1"/>
  <c r="CS84" i="1"/>
  <c r="CS13" i="1"/>
  <c r="CP13" i="1"/>
  <c r="AD167" i="4"/>
  <c r="R172" i="4"/>
  <c r="T172" i="4"/>
  <c r="U172" i="4"/>
  <c r="V172" i="4"/>
  <c r="Z172" i="4"/>
  <c r="W167" i="4"/>
  <c r="AE167" i="4"/>
  <c r="AC167" i="4"/>
  <c r="JN13" i="1"/>
  <c r="BD17" i="4"/>
  <c r="AS17" i="4" s="1"/>
  <c r="BC17" i="4"/>
  <c r="AR17" i="4" s="1"/>
  <c r="BF17" i="4"/>
  <c r="AU17" i="4" s="1"/>
  <c r="BF16" i="4"/>
  <c r="AU16" i="4" s="1"/>
  <c r="BD16" i="4"/>
  <c r="AS16" i="4" s="1"/>
  <c r="O16" i="4" s="1"/>
  <c r="AG16" i="4" s="1"/>
  <c r="BC16" i="4"/>
  <c r="AR16" i="4" s="1"/>
  <c r="BC12" i="4"/>
  <c r="AR12" i="4" s="1"/>
  <c r="KP13" i="1"/>
  <c r="KP17" i="1" s="1"/>
  <c r="KP84" i="1"/>
  <c r="KR13" i="1"/>
  <c r="KR17" i="1" s="1"/>
  <c r="KQ13" i="1"/>
  <c r="KQ17" i="1" s="1"/>
  <c r="LW13" i="1"/>
  <c r="LX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A84"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C13" i="1"/>
  <c r="IB30" i="1"/>
  <c r="BB13" i="1"/>
  <c r="BA13" i="1"/>
  <c r="Q15" i="4" l="1"/>
  <c r="LW16" i="1"/>
  <c r="LW17" i="1"/>
  <c r="LX16" i="1"/>
  <c r="LX17" i="1"/>
  <c r="BA16" i="1"/>
  <c r="BA17" i="1"/>
  <c r="JN16" i="1"/>
  <c r="JN17" i="1"/>
  <c r="CW16" i="1"/>
  <c r="CW17" i="1"/>
  <c r="CV16" i="1"/>
  <c r="CV17" i="1"/>
  <c r="LC16" i="1"/>
  <c r="LC17" i="1"/>
  <c r="W33" i="1"/>
  <c r="LC32" i="1"/>
  <c r="P15" i="4"/>
  <c r="KP16" i="1"/>
  <c r="KP14" i="1"/>
  <c r="KP74" i="1" s="1"/>
  <c r="KQ16" i="1"/>
  <c r="KQ14" i="1"/>
  <c r="KQ74" i="1" s="1"/>
  <c r="KR16" i="1"/>
  <c r="KR14" i="1"/>
  <c r="KR74" i="1" s="1"/>
  <c r="S33" i="1"/>
  <c r="LL32" i="1"/>
  <c r="JF32" i="1"/>
  <c r="JE32" i="1"/>
  <c r="JD32" i="1"/>
  <c r="P13" i="4"/>
  <c r="AS334" i="7" s="1"/>
  <c r="Q13" i="4"/>
  <c r="P14" i="4"/>
  <c r="AT334" i="7" s="1"/>
  <c r="P12" i="4"/>
  <c r="AH12" i="4" s="1"/>
  <c r="AI32" i="1"/>
  <c r="CO31" i="1"/>
  <c r="CN31" i="1"/>
  <c r="CM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AH13" i="4" l="1"/>
  <c r="LC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A37" i="1"/>
  <c r="AP37" i="1"/>
  <c r="JF33" i="1"/>
  <c r="JE33" i="1"/>
  <c r="JD33" i="1"/>
  <c r="LL33" i="1"/>
  <c r="S34" i="1"/>
  <c r="AH14" i="4"/>
  <c r="AT348" i="4"/>
  <c r="AS349" i="4" s="1"/>
  <c r="AT349" i="4" s="1"/>
  <c r="AU349" i="4" s="1"/>
  <c r="AV349" i="4" s="1"/>
  <c r="AW349" i="4" s="1"/>
  <c r="AX349" i="4" s="1"/>
  <c r="AR334" i="7"/>
  <c r="AI33" i="1"/>
  <c r="CO32" i="1"/>
  <c r="CN32" i="1"/>
  <c r="CM32" i="1"/>
  <c r="M34" i="1"/>
  <c r="AS335" i="8"/>
  <c r="AT335" i="8" s="1"/>
  <c r="AU335" i="8" s="1"/>
  <c r="AV335" i="8" s="1"/>
  <c r="AW335" i="8" s="1"/>
  <c r="AX335" i="8" s="1"/>
  <c r="AS335" i="7"/>
  <c r="AT335" i="7" s="1"/>
  <c r="AU335" i="7" s="1"/>
  <c r="AV335" i="7" s="1"/>
  <c r="AW335" i="7" s="1"/>
  <c r="AX335" i="7" s="1"/>
  <c r="AR335" i="8"/>
  <c r="AR335" i="6"/>
  <c r="AR335" i="7"/>
  <c r="N34" i="1"/>
  <c r="T36" i="1"/>
  <c r="R36" i="1"/>
  <c r="AT5" i="1"/>
  <c r="AT84" i="1" s="1"/>
  <c r="LC34" i="1" l="1"/>
  <c r="W35" i="1"/>
  <c r="AR349" i="4"/>
  <c r="LL34" i="1"/>
  <c r="S35" i="1"/>
  <c r="JF34" i="1"/>
  <c r="JE34" i="1"/>
  <c r="JD34" i="1"/>
  <c r="CO33" i="1"/>
  <c r="CN33" i="1"/>
  <c r="CM33" i="1"/>
  <c r="AI34" i="1"/>
  <c r="KN34" i="1"/>
  <c r="M35" i="1"/>
  <c r="HZ34" i="1"/>
  <c r="KO34" i="1"/>
  <c r="KL34" i="1"/>
  <c r="KM34" i="1"/>
  <c r="IB34" i="1"/>
  <c r="AH34" i="1"/>
  <c r="AG34" i="1"/>
  <c r="N35" i="1"/>
  <c r="AT13" i="1"/>
  <c r="LC35" i="1" l="1"/>
  <c r="W36" i="1"/>
  <c r="JF35" i="1"/>
  <c r="JE35" i="1"/>
  <c r="JD35" i="1"/>
  <c r="LL35" i="1"/>
  <c r="S36" i="1"/>
  <c r="CO34" i="1"/>
  <c r="CN34" i="1"/>
  <c r="CM34" i="1"/>
  <c r="AI35" i="1"/>
  <c r="AG35" i="1"/>
  <c r="IB35" i="1"/>
  <c r="KO35" i="1"/>
  <c r="KN35" i="1"/>
  <c r="HZ35" i="1"/>
  <c r="M36" i="1"/>
  <c r="KL35" i="1"/>
  <c r="AH35" i="1"/>
  <c r="KM35" i="1"/>
  <c r="N36" i="1"/>
  <c r="T37" i="1"/>
  <c r="R37" i="1"/>
  <c r="LC36" i="1" l="1"/>
  <c r="LL36" i="1"/>
  <c r="JD36" i="1"/>
  <c r="JE36" i="1"/>
  <c r="JF36" i="1"/>
  <c r="CO35" i="1"/>
  <c r="CN35" i="1"/>
  <c r="CM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DW5" i="1"/>
  <c r="DW84"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O36" i="1" l="1"/>
  <c r="CN36" i="1"/>
  <c r="CM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DW13" i="1"/>
  <c r="I211" i="4"/>
  <c r="JQ31" i="1"/>
  <c r="A21" i="1"/>
  <c r="A20" i="1"/>
  <c r="AR32" i="1"/>
  <c r="AR33" i="1" s="1"/>
  <c r="AR34" i="1" s="1"/>
  <c r="AR35" i="1" s="1"/>
  <c r="AQ32" i="1"/>
  <c r="AQ33" i="1" s="1"/>
  <c r="AQ34" i="1" s="1"/>
  <c r="AQ35" i="1" s="1"/>
  <c r="AO32" i="1"/>
  <c r="AO33" i="1" s="1"/>
  <c r="AO34" i="1" s="1"/>
  <c r="AO35" i="1" s="1"/>
  <c r="CF5" i="1"/>
  <c r="CE5" i="1"/>
  <c r="CE84" i="1" s="1"/>
  <c r="S37" i="1" l="1"/>
  <c r="DW16" i="1"/>
  <c r="DW17" i="1"/>
  <c r="JQ32" i="1"/>
  <c r="JP31" i="1" a="1"/>
  <c r="JP31" i="1" s="1"/>
  <c r="HW30" i="1"/>
  <c r="HW34" i="1"/>
  <c r="HW35" i="1"/>
  <c r="HW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F13" i="1"/>
  <c r="CF84"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E13" i="1"/>
  <c r="CI5" i="1"/>
  <c r="CI84"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H5" i="1"/>
  <c r="CH84" i="1" s="1"/>
  <c r="A37" i="1"/>
  <c r="A36" i="1"/>
  <c r="A33" i="1"/>
  <c r="A32" i="1"/>
  <c r="A31" i="1"/>
  <c r="AL38" i="1"/>
  <c r="A38" i="1"/>
  <c r="KO30" i="1"/>
  <c r="KN30" i="1"/>
  <c r="KM30" i="1"/>
  <c r="KL30" i="1"/>
  <c r="A30" i="1"/>
  <c r="A29" i="1"/>
  <c r="A28" i="1"/>
  <c r="M134" i="8"/>
  <c r="M134" i="7"/>
  <c r="M134" i="6"/>
  <c r="M133" i="8"/>
  <c r="M133" i="7"/>
  <c r="M133" i="6"/>
  <c r="LB24" i="1"/>
  <c r="LB5" i="1"/>
  <c r="LB84"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39" i="3"/>
  <c r="G38" i="3"/>
  <c r="G37" i="3"/>
  <c r="G36" i="3"/>
  <c r="G35"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GY37" i="1" s="1"/>
  <c r="CF16" i="1"/>
  <c r="CF17" i="1"/>
  <c r="W37" i="1"/>
  <c r="JQ33" i="1"/>
  <c r="JP32" i="1" a="1"/>
  <c r="JP32" i="1" s="1"/>
  <c r="GH37" i="1"/>
  <c r="HL37" i="1"/>
  <c r="FY37" i="1"/>
  <c r="HS37" i="1"/>
  <c r="GJ37" i="1"/>
  <c r="GG37" i="1"/>
  <c r="HR37" i="1"/>
  <c r="HV37" i="1"/>
  <c r="HK37" i="1"/>
  <c r="GI37" i="1"/>
  <c r="GF37" i="1"/>
  <c r="HJ37" i="1"/>
  <c r="GK37" i="1"/>
  <c r="HU37" i="1"/>
  <c r="GE37" i="1"/>
  <c r="HT37" i="1"/>
  <c r="HI37" i="1"/>
  <c r="HQ37" i="1"/>
  <c r="GD37" i="1"/>
  <c r="HO37" i="1"/>
  <c r="HH37" i="1"/>
  <c r="GA37" i="1"/>
  <c r="GN37" i="1"/>
  <c r="GC37" i="1"/>
  <c r="GM37" i="1"/>
  <c r="HM37" i="1"/>
  <c r="HG37" i="1"/>
  <c r="HP37" i="1"/>
  <c r="GB37" i="1"/>
  <c r="FZ37" i="1"/>
  <c r="HN37" i="1"/>
  <c r="GL37" i="1"/>
  <c r="EY37" i="1"/>
  <c r="ES37" i="1"/>
  <c r="EV37" i="1"/>
  <c r="ER37" i="1"/>
  <c r="EQ37" i="1"/>
  <c r="FF37" i="1"/>
  <c r="FE37" i="1"/>
  <c r="EX37" i="1"/>
  <c r="FD37" i="1"/>
  <c r="EU37" i="1"/>
  <c r="FC37" i="1"/>
  <c r="FB37" i="1"/>
  <c r="EW37" i="1"/>
  <c r="FA37" i="1"/>
  <c r="ET37" i="1"/>
  <c r="EZ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F37" i="1"/>
  <c r="JE37" i="1"/>
  <c r="JD37" i="1"/>
  <c r="LL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C37" i="1"/>
  <c r="AL349" i="4"/>
  <c r="AM349" i="4" s="1"/>
  <c r="AN349" i="4" s="1"/>
  <c r="AO349" i="4" s="1"/>
  <c r="AP349" i="4" s="1"/>
  <c r="AQ349" i="4" s="1"/>
  <c r="AK335" i="6"/>
  <c r="AK337" i="6" s="1"/>
  <c r="AK335" i="7"/>
  <c r="AK337" i="7" s="1"/>
  <c r="AK335" i="8"/>
  <c r="R304" i="4"/>
  <c r="F304" i="4"/>
  <c r="R303" i="4"/>
  <c r="F303" i="4"/>
  <c r="IB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I13" i="1"/>
  <c r="CH13" i="1"/>
  <c r="LB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B16" i="1" l="1"/>
  <c r="LB17" i="1"/>
  <c r="CI16" i="1"/>
  <c r="CI17" i="1"/>
  <c r="LC37" i="1"/>
  <c r="JQ34" i="1"/>
  <c r="JP33" i="1" a="1"/>
  <c r="JP33" i="1" s="1"/>
  <c r="FK37" i="1"/>
  <c r="FH37" i="1"/>
  <c r="GU37" i="1"/>
  <c r="GS37" i="1"/>
  <c r="FO37" i="1"/>
  <c r="HB37" i="1"/>
  <c r="GZ37" i="1"/>
  <c r="FQ37" i="1"/>
  <c r="HC37" i="1"/>
  <c r="GP37" i="1"/>
  <c r="FL37" i="1"/>
  <c r="FI37" i="1"/>
  <c r="GV37" i="1"/>
  <c r="GX37" i="1"/>
  <c r="FU37" i="1"/>
  <c r="GT37" i="1"/>
  <c r="FR37" i="1"/>
  <c r="FN37" i="1"/>
  <c r="FP37" i="1"/>
  <c r="FG37" i="1"/>
  <c r="HA37" i="1"/>
  <c r="FV37" i="1"/>
  <c r="HE37" i="1"/>
  <c r="FJ37" i="1"/>
  <c r="GW37" i="1"/>
  <c r="HF37" i="1"/>
  <c r="GO37" i="1"/>
  <c r="FW37" i="1"/>
  <c r="GQ37" i="1"/>
  <c r="GR37" i="1"/>
  <c r="FX37" i="1"/>
  <c r="FM37" i="1"/>
  <c r="HD37" i="1"/>
  <c r="FS37" i="1"/>
  <c r="FT37" i="1"/>
  <c r="EB37" i="1"/>
  <c r="EC37" i="1"/>
  <c r="ED37" i="1"/>
  <c r="EE37" i="1"/>
  <c r="DY37" i="1"/>
  <c r="EF37" i="1"/>
  <c r="EG37" i="1"/>
  <c r="EA37" i="1"/>
  <c r="EH37" i="1"/>
  <c r="EI37" i="1"/>
  <c r="EJ37" i="1"/>
  <c r="EK37" i="1"/>
  <c r="DZ37" i="1"/>
  <c r="EL37" i="1"/>
  <c r="EM37" i="1"/>
  <c r="EN37" i="1"/>
  <c r="EO37" i="1"/>
  <c r="EP37" i="1"/>
  <c r="AR37" i="1"/>
  <c r="AQ37" i="1"/>
  <c r="AO37" i="1"/>
  <c r="JO31" i="1"/>
  <c r="JN31" i="1"/>
  <c r="JM31" i="1"/>
  <c r="JL31" i="1"/>
  <c r="JK31" i="1"/>
  <c r="JJ31" i="1"/>
  <c r="JI31" i="1"/>
  <c r="KK31" i="1"/>
  <c r="KU31" i="1"/>
  <c r="KT31" i="1"/>
  <c r="KF31" i="1"/>
  <c r="KE31" i="1"/>
  <c r="KD31" i="1"/>
  <c r="KC31" i="1"/>
  <c r="KB31" i="1"/>
  <c r="KA31" i="1"/>
  <c r="CM37" i="1"/>
  <c r="CN37" i="1"/>
  <c r="CO37" i="1"/>
  <c r="KI31" i="1"/>
  <c r="KH31" i="1" s="1"/>
  <c r="X249" i="4"/>
  <c r="X250" i="4"/>
  <c r="KS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R31" i="1"/>
  <c r="D356" i="4"/>
  <c r="C356" i="4" s="1"/>
  <c r="KP31" i="1"/>
  <c r="O223" i="7"/>
  <c r="S223" i="7" s="1"/>
  <c r="IB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KZ31" i="1"/>
  <c r="KY31" i="1"/>
  <c r="KX31" i="1"/>
  <c r="KW31" i="1"/>
  <c r="KV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P34" i="1" l="1" a="1"/>
  <c r="JP34" i="1" s="1"/>
  <c r="JQ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B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N33" i="1"/>
  <c r="KM33" i="1"/>
  <c r="KO33" i="1"/>
  <c r="KL33" i="1"/>
  <c r="AH33" i="1"/>
  <c r="AG33" i="1"/>
  <c r="HW31" i="1"/>
  <c r="KM31" i="1"/>
  <c r="KL31" i="1"/>
  <c r="KO31" i="1"/>
  <c r="AH31" i="1"/>
  <c r="KN31" i="1"/>
  <c r="AG31" i="1"/>
  <c r="HW32" i="1"/>
  <c r="KM32" i="1"/>
  <c r="AH32" i="1"/>
  <c r="AG32" i="1"/>
  <c r="KO32" i="1"/>
  <c r="KN32" i="1"/>
  <c r="KL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Q36" i="1" l="1"/>
  <c r="JP35" i="1" a="1"/>
  <c r="JP35" i="1" s="1"/>
  <c r="JO32" i="1"/>
  <c r="JN32" i="1"/>
  <c r="JM32" i="1"/>
  <c r="JL32" i="1"/>
  <c r="JK32" i="1"/>
  <c r="JJ32" i="1"/>
  <c r="JI32" i="1"/>
  <c r="KK32" i="1"/>
  <c r="KU32" i="1"/>
  <c r="KT32" i="1"/>
  <c r="KB32" i="1"/>
  <c r="KA32" i="1"/>
  <c r="KF32" i="1"/>
  <c r="KE32" i="1"/>
  <c r="KD32" i="1"/>
  <c r="KC32" i="1"/>
  <c r="AP353" i="4"/>
  <c r="KI32" i="1"/>
  <c r="KH32" i="1" s="1"/>
  <c r="KS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R32" i="1"/>
  <c r="D358" i="4"/>
  <c r="C358" i="4" s="1"/>
  <c r="KP32" i="1"/>
  <c r="KO36" i="1"/>
  <c r="KM36" i="1"/>
  <c r="KN36" i="1"/>
  <c r="AH36" i="1"/>
  <c r="KL36" i="1"/>
  <c r="IB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KZ32" i="1"/>
  <c r="KY32" i="1"/>
  <c r="KX32" i="1"/>
  <c r="KW32" i="1"/>
  <c r="KV32" i="1"/>
  <c r="HW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O24" i="1"/>
  <c r="KN24" i="1"/>
  <c r="KM24" i="1"/>
  <c r="KL24" i="1"/>
  <c r="JP36" i="1" l="1" a="1"/>
  <c r="JP36" i="1" s="1"/>
  <c r="JO33" i="1"/>
  <c r="JN33" i="1"/>
  <c r="JM33" i="1"/>
  <c r="JL33" i="1"/>
  <c r="JK33" i="1"/>
  <c r="JJ33" i="1"/>
  <c r="JI33" i="1"/>
  <c r="KK33" i="1"/>
  <c r="KU33" i="1"/>
  <c r="KT33" i="1"/>
  <c r="KF33" i="1"/>
  <c r="KE33" i="1"/>
  <c r="KD33" i="1"/>
  <c r="KC33" i="1"/>
  <c r="KB33" i="1"/>
  <c r="KA33" i="1"/>
  <c r="AL353" i="4"/>
  <c r="KI33" i="1"/>
  <c r="KH33" i="1" s="1"/>
  <c r="KS33" i="1"/>
  <c r="P229" i="8"/>
  <c r="Q229" i="7"/>
  <c r="P229" i="7"/>
  <c r="T229" i="7"/>
  <c r="S229" i="8"/>
  <c r="V223" i="7"/>
  <c r="U227" i="7"/>
  <c r="U226" i="7"/>
  <c r="Y223" i="7"/>
  <c r="W226" i="8"/>
  <c r="X223" i="8"/>
  <c r="U223" i="8"/>
  <c r="T227" i="8"/>
  <c r="T226" i="8"/>
  <c r="Q226" i="8"/>
  <c r="R223" i="8"/>
  <c r="R227" i="8" s="1"/>
  <c r="CD32" i="1"/>
  <c r="AJ32" i="1" s="1"/>
  <c r="B34" i="1"/>
  <c r="CH32" i="1"/>
  <c r="BB140" i="8"/>
  <c r="BB141" i="8" s="1"/>
  <c r="BB142" i="8" s="1"/>
  <c r="BA141" i="8"/>
  <c r="BA142" i="8" s="1"/>
  <c r="Q358" i="4"/>
  <c r="D359" i="4"/>
  <c r="C359" i="4" s="1"/>
  <c r="KP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KZ33" i="1"/>
  <c r="KY33" i="1"/>
  <c r="KX33" i="1"/>
  <c r="KW33" i="1"/>
  <c r="KV33" i="1"/>
  <c r="HW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O5" i="1"/>
  <c r="KN5" i="1"/>
  <c r="KM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35" i="1" l="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L34" i="1"/>
  <c r="JK34" i="1"/>
  <c r="JJ34" i="1"/>
  <c r="JI34" i="1"/>
  <c r="JO34" i="1"/>
  <c r="JN34" i="1"/>
  <c r="JM34" i="1"/>
  <c r="KK34" i="1"/>
  <c r="KU34" i="1"/>
  <c r="KT34" i="1"/>
  <c r="KF34" i="1"/>
  <c r="KE34" i="1"/>
  <c r="KD34" i="1"/>
  <c r="KC34" i="1"/>
  <c r="KB34" i="1"/>
  <c r="KA34" i="1"/>
  <c r="AF24" i="1"/>
  <c r="KI34" i="1"/>
  <c r="KH34" i="1" s="1"/>
  <c r="Q229" i="8"/>
  <c r="R229" i="7"/>
  <c r="T229" i="8"/>
  <c r="U229" i="7"/>
  <c r="KS34" i="1"/>
  <c r="V223" i="8"/>
  <c r="U227" i="8"/>
  <c r="U226" i="8"/>
  <c r="Y223" i="8"/>
  <c r="Z223" i="7"/>
  <c r="V227" i="7"/>
  <c r="V226" i="7"/>
  <c r="R226" i="8"/>
  <c r="C240" i="6"/>
  <c r="C240" i="7"/>
  <c r="C254" i="4"/>
  <c r="BB143" i="8"/>
  <c r="BC140" i="8"/>
  <c r="BC141" i="8" s="1"/>
  <c r="BC142" i="8" s="1"/>
  <c r="CD33" i="1"/>
  <c r="AJ33" i="1" s="1"/>
  <c r="CH33" i="1"/>
  <c r="KV34" i="1"/>
  <c r="KR34" i="1"/>
  <c r="JZ34" i="1"/>
  <c r="KP34" i="1"/>
  <c r="KG34" i="1"/>
  <c r="KJ34" i="1"/>
  <c r="B35" i="1"/>
  <c r="CG34" i="1"/>
  <c r="KZ34" i="1"/>
  <c r="KY34" i="1"/>
  <c r="KX34" i="1"/>
  <c r="KW34" i="1"/>
  <c r="D360" i="4"/>
  <c r="C360" i="4" s="1"/>
  <c r="KM84" i="1"/>
  <c r="KM13" i="1"/>
  <c r="KN84" i="1"/>
  <c r="KN13" i="1"/>
  <c r="KO84" i="1"/>
  <c r="KO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L5" i="1"/>
  <c r="JL84" i="1" s="1"/>
  <c r="JK5" i="1"/>
  <c r="JK84"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CD34" i="1" l="1"/>
  <c r="AJ34" i="1" s="1"/>
  <c r="KO16" i="1"/>
  <c r="KO17" i="1"/>
  <c r="KN16" i="1"/>
  <c r="KN17" i="1"/>
  <c r="KM16" i="1"/>
  <c r="KM17" i="1"/>
  <c r="U228" i="7"/>
  <c r="JO35" i="1"/>
  <c r="JN35" i="1"/>
  <c r="JM35" i="1"/>
  <c r="JL35" i="1"/>
  <c r="JK35" i="1"/>
  <c r="JJ35" i="1"/>
  <c r="JI35" i="1"/>
  <c r="JY34" i="1" a="1"/>
  <c r="JY34" i="1" s="1"/>
  <c r="KK35" i="1"/>
  <c r="KU35" i="1"/>
  <c r="KT35" i="1"/>
  <c r="KF35" i="1"/>
  <c r="KE35" i="1"/>
  <c r="KD35" i="1"/>
  <c r="KC35" i="1"/>
  <c r="KB35" i="1"/>
  <c r="KA35" i="1"/>
  <c r="JN24" i="1"/>
  <c r="JM24" i="1"/>
  <c r="JL24" i="1"/>
  <c r="JK24" i="1"/>
  <c r="KI35" i="1"/>
  <c r="KH35" i="1" s="1"/>
  <c r="O228" i="8"/>
  <c r="P228" i="8"/>
  <c r="S228" i="8"/>
  <c r="S228" i="7"/>
  <c r="O228" i="7"/>
  <c r="Q228" i="7"/>
  <c r="FU4" i="1" s="1"/>
  <c r="P228" i="7"/>
  <c r="T228" i="7"/>
  <c r="R229" i="8"/>
  <c r="R228" i="8"/>
  <c r="T228" i="8"/>
  <c r="V229" i="7"/>
  <c r="V228" i="7"/>
  <c r="R228" i="7"/>
  <c r="U228" i="8"/>
  <c r="U229" i="8"/>
  <c r="Q228" i="8"/>
  <c r="AN16" i="6"/>
  <c r="P15" i="6"/>
  <c r="AM16" i="6"/>
  <c r="O15" i="6"/>
  <c r="AO16" i="6"/>
  <c r="Q15" i="6"/>
  <c r="KS35" i="1"/>
  <c r="Z227" i="7"/>
  <c r="Z223" i="8"/>
  <c r="BC143" i="8"/>
  <c r="BD140" i="8"/>
  <c r="BD141" i="8" s="1"/>
  <c r="BD142" i="8" s="1"/>
  <c r="V227" i="8"/>
  <c r="V226" i="8"/>
  <c r="CH34" i="1"/>
  <c r="D13" i="1"/>
  <c r="D84" i="1"/>
  <c r="KY35" i="1"/>
  <c r="KZ35" i="1"/>
  <c r="KX35" i="1"/>
  <c r="KW35" i="1"/>
  <c r="KV35" i="1"/>
  <c r="KR35" i="1"/>
  <c r="JZ35" i="1"/>
  <c r="KP35" i="1"/>
  <c r="KJ35" i="1"/>
  <c r="KG35" i="1"/>
  <c r="CG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L13" i="1"/>
  <c r="JK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M5" i="1"/>
  <c r="CD35" i="1" l="1"/>
  <c r="AJ35" i="1" s="1"/>
  <c r="JL16" i="1"/>
  <c r="JL17" i="1"/>
  <c r="JK16" i="1"/>
  <c r="JK17" i="1"/>
  <c r="FT4" i="1"/>
  <c r="JQ37" i="1"/>
  <c r="EL4" i="1"/>
  <c r="EM4" i="1"/>
  <c r="FS4" i="1"/>
  <c r="EK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JY35" i="1" a="1"/>
  <c r="JY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O36" i="1"/>
  <c r="JN36" i="1"/>
  <c r="JM36" i="1"/>
  <c r="JL36" i="1"/>
  <c r="JK36" i="1"/>
  <c r="JJ36" i="1"/>
  <c r="JI36" i="1"/>
  <c r="KK36" i="1"/>
  <c r="KU36" i="1"/>
  <c r="KT36" i="1"/>
  <c r="KF36" i="1"/>
  <c r="KE36" i="1"/>
  <c r="KD36" i="1"/>
  <c r="KC36" i="1"/>
  <c r="KB36" i="1"/>
  <c r="KA36" i="1"/>
  <c r="BD143" i="8"/>
  <c r="BE140" i="8"/>
  <c r="BE143" i="8" s="1"/>
  <c r="KI36" i="1"/>
  <c r="KH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KS36" i="1"/>
  <c r="Z227" i="8"/>
  <c r="Q248" i="4"/>
  <c r="U248" i="4" s="1"/>
  <c r="R248" i="4"/>
  <c r="V248" i="4" s="1"/>
  <c r="O248" i="4"/>
  <c r="CH35" i="1"/>
  <c r="AB13" i="4"/>
  <c r="AC13" i="4"/>
  <c r="AA13" i="4"/>
  <c r="KV36" i="1"/>
  <c r="KX36" i="1"/>
  <c r="KW36" i="1"/>
  <c r="KP36" i="1"/>
  <c r="KZ36" i="1"/>
  <c r="KY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M13" i="1"/>
  <c r="JM84"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D36" i="1" l="1"/>
  <c r="AJ36" i="1" s="1"/>
  <c r="JP37" i="1" a="1"/>
  <c r="JP37" i="1" s="1"/>
  <c r="CR30" i="1"/>
  <c r="CR31" i="1"/>
  <c r="CR32" i="1"/>
  <c r="CR33" i="1"/>
  <c r="CR34" i="1"/>
  <c r="CR35" i="1"/>
  <c r="CR36" i="1"/>
  <c r="CR37" i="1"/>
  <c r="CQ31" i="1"/>
  <c r="CQ30" i="1"/>
  <c r="CQ32" i="1"/>
  <c r="CQ33" i="1"/>
  <c r="CQ34" i="1"/>
  <c r="CQ35" i="1"/>
  <c r="CQ36" i="1"/>
  <c r="CQ37" i="1"/>
  <c r="CP30" i="1"/>
  <c r="CP31" i="1"/>
  <c r="CP32" i="1"/>
  <c r="CP33" i="1"/>
  <c r="CP34" i="1"/>
  <c r="CP35" i="1"/>
  <c r="CP36" i="1"/>
  <c r="CP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R24" i="1"/>
  <c r="CQ24" i="1"/>
  <c r="CP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I4" i="1" s="1"/>
  <c r="M229" i="8"/>
  <c r="N228" i="7"/>
  <c r="FR4" i="1" s="1"/>
  <c r="N229" i="7"/>
  <c r="Y246" i="4"/>
  <c r="AC246" i="4" s="1"/>
  <c r="AG246" i="4" s="1"/>
  <c r="AK246" i="4" s="1"/>
  <c r="AO246" i="4" s="1"/>
  <c r="K228" i="8"/>
  <c r="EG4" i="1" s="1"/>
  <c r="K229" i="8"/>
  <c r="K228" i="6"/>
  <c r="K229" i="6"/>
  <c r="L229" i="7"/>
  <c r="L228" i="7"/>
  <c r="FP4" i="1" s="1"/>
  <c r="L229" i="8"/>
  <c r="L228" i="8"/>
  <c r="EH4" i="1" s="1"/>
  <c r="K229" i="7"/>
  <c r="K228" i="7"/>
  <c r="M228" i="7"/>
  <c r="FQ4" i="1" s="1"/>
  <c r="M229" i="7"/>
  <c r="N229" i="8"/>
  <c r="N228" i="8"/>
  <c r="EJ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H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C25" i="1" l="1"/>
  <c r="HN25" i="1"/>
  <c r="GH25" i="1"/>
  <c r="HM25" i="1"/>
  <c r="GG25" i="1"/>
  <c r="HL25" i="1"/>
  <c r="GF25" i="1"/>
  <c r="HK25" i="1"/>
  <c r="GE25" i="1"/>
  <c r="HJ25" i="1"/>
  <c r="GD25" i="1"/>
  <c r="HI25" i="1"/>
  <c r="GC25" i="1"/>
  <c r="HV25" i="1"/>
  <c r="HH25" i="1"/>
  <c r="GB25" i="1"/>
  <c r="HG25" i="1"/>
  <c r="HU25" i="1"/>
  <c r="GA25" i="1"/>
  <c r="FZ25" i="1"/>
  <c r="HT25" i="1"/>
  <c r="GN25" i="1"/>
  <c r="FY25" i="1"/>
  <c r="HS25" i="1"/>
  <c r="GM25" i="1"/>
  <c r="HR25" i="1"/>
  <c r="GL25" i="1"/>
  <c r="HQ25" i="1"/>
  <c r="GK25" i="1"/>
  <c r="HP25" i="1"/>
  <c r="GJ25" i="1"/>
  <c r="HO25" i="1"/>
  <c r="GI25" i="1"/>
  <c r="FO4" i="1"/>
  <c r="JF25" i="1"/>
  <c r="JE25" i="1"/>
  <c r="JD25" i="1"/>
  <c r="HW25" i="1"/>
  <c r="M25" i="1" a="1"/>
  <c r="M25" i="1" s="1"/>
  <c r="CD25" i="1" s="1"/>
  <c r="FX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E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HV4" i="1" s="1"/>
  <c r="AF229" i="7"/>
  <c r="AF228" i="7"/>
  <c r="GJ4" i="1" s="1"/>
  <c r="AE229" i="6"/>
  <c r="AE228" i="6"/>
  <c r="AM243" i="4"/>
  <c r="AM242" i="4"/>
  <c r="AI229" i="7"/>
  <c r="AI228" i="7"/>
  <c r="GM4" i="1" s="1"/>
  <c r="AH243" i="4"/>
  <c r="AH242" i="4"/>
  <c r="AM229" i="6"/>
  <c r="AM228" i="6"/>
  <c r="AL229" i="7"/>
  <c r="AL228" i="7"/>
  <c r="AH229" i="6"/>
  <c r="AH228" i="6"/>
  <c r="AA229" i="6"/>
  <c r="AA228" i="6"/>
  <c r="HM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DZ4" i="1" s="1"/>
  <c r="D229" i="8"/>
  <c r="E243" i="4"/>
  <c r="E242" i="4"/>
  <c r="X228" i="8"/>
  <c r="EO4" i="1" s="1"/>
  <c r="X229" i="8"/>
  <c r="F229" i="7"/>
  <c r="F228" i="7"/>
  <c r="D229" i="7"/>
  <c r="D228" i="7"/>
  <c r="FH4" i="1" s="1"/>
  <c r="F229" i="8"/>
  <c r="F228" i="8"/>
  <c r="X247" i="4"/>
  <c r="AB247" i="4" s="1"/>
  <c r="AF247" i="4" s="1"/>
  <c r="AJ247" i="4" s="1"/>
  <c r="AN247" i="4" s="1"/>
  <c r="C229" i="7"/>
  <c r="C228" i="7"/>
  <c r="FG4" i="1" s="1"/>
  <c r="G228" i="7"/>
  <c r="G229" i="7"/>
  <c r="E228" i="8"/>
  <c r="EA4" i="1" s="1"/>
  <c r="E229" i="8"/>
  <c r="D243" i="4"/>
  <c r="D242" i="4"/>
  <c r="D228" i="6"/>
  <c r="GP4" i="1" s="1"/>
  <c r="D229" i="6"/>
  <c r="S228" i="6"/>
  <c r="S229" i="6"/>
  <c r="H243" i="4"/>
  <c r="H242" i="4"/>
  <c r="L228" i="6"/>
  <c r="L229" i="6"/>
  <c r="W228" i="7"/>
  <c r="W229" i="7"/>
  <c r="G229" i="8"/>
  <c r="G228" i="8"/>
  <c r="I243" i="4"/>
  <c r="I242" i="4"/>
  <c r="X228" i="7"/>
  <c r="X229" i="7"/>
  <c r="H229" i="7"/>
  <c r="H228" i="7"/>
  <c r="W228" i="8"/>
  <c r="EN4" i="1" s="1"/>
  <c r="W229" i="8"/>
  <c r="Y228" i="8"/>
  <c r="Y229" i="7"/>
  <c r="J228" i="7"/>
  <c r="FN4" i="1" s="1"/>
  <c r="J229" i="7"/>
  <c r="H228" i="6"/>
  <c r="H229" i="6"/>
  <c r="Z228" i="8"/>
  <c r="Z229" i="8"/>
  <c r="H228" i="8"/>
  <c r="H229" i="8"/>
  <c r="E229" i="7"/>
  <c r="E228" i="7"/>
  <c r="FI4" i="1" s="1"/>
  <c r="J229" i="8"/>
  <c r="J228" i="8"/>
  <c r="EF4" i="1" s="1"/>
  <c r="O229" i="6"/>
  <c r="O228" i="6"/>
  <c r="I229" i="6"/>
  <c r="I228" i="6"/>
  <c r="GU4" i="1" s="1"/>
  <c r="E229" i="6"/>
  <c r="E228" i="6"/>
  <c r="GQ4" i="1" s="1"/>
  <c r="C229" i="6"/>
  <c r="C228" i="6"/>
  <c r="GO4" i="1" s="1"/>
  <c r="C242" i="4"/>
  <c r="C243" i="4"/>
  <c r="C228" i="8"/>
  <c r="DY4" i="1" s="1"/>
  <c r="C229" i="8"/>
  <c r="M243" i="4"/>
  <c r="M242" i="4"/>
  <c r="F243" i="4"/>
  <c r="F242" i="4"/>
  <c r="S243" i="4"/>
  <c r="S242" i="4"/>
  <c r="I228" i="7"/>
  <c r="FM4" i="1" s="1"/>
  <c r="I229" i="7"/>
  <c r="I228" i="8"/>
  <c r="EE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J13" i="1" s="1"/>
  <c r="MJ17" i="1" s="1"/>
  <c r="AW158" i="4"/>
  <c r="AW157" i="4"/>
  <c r="MY13" i="1" s="1"/>
  <c r="MY17" i="1" s="1"/>
  <c r="BL158" i="4"/>
  <c r="BL157" i="4"/>
  <c r="NN13" i="1" s="1"/>
  <c r="NN17" i="1" s="1"/>
  <c r="D158" i="4"/>
  <c r="D157" i="4"/>
  <c r="CP158" i="4"/>
  <c r="S157" i="4"/>
  <c r="S158" i="4"/>
  <c r="CO157" i="4"/>
  <c r="AV158" i="4"/>
  <c r="C158" i="4"/>
  <c r="R157" i="4"/>
  <c r="AV157" i="4"/>
  <c r="MX13" i="1" s="1"/>
  <c r="MX17" i="1" s="1"/>
  <c r="BZ157" i="4"/>
  <c r="AG158" i="4"/>
  <c r="DD157" i="4"/>
  <c r="BK158" i="4"/>
  <c r="C157" i="4"/>
  <c r="AG157" i="4"/>
  <c r="MI13" i="1" s="1"/>
  <c r="MI17" i="1" s="1"/>
  <c r="BK157" i="4"/>
  <c r="NM13" i="1" s="1"/>
  <c r="NM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B37" i="1"/>
  <c r="KO37" i="1"/>
  <c r="KN37" i="1"/>
  <c r="AG37" i="1"/>
  <c r="KM37" i="1"/>
  <c r="KL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DX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M25" i="1" l="1"/>
  <c r="LC26" i="1"/>
  <c r="AG25" i="1"/>
  <c r="IB25" i="1"/>
  <c r="AH25" i="1"/>
  <c r="LB25" i="1"/>
  <c r="MY14" i="1"/>
  <c r="MY16" i="1"/>
  <c r="MJ14" i="1"/>
  <c r="MJ16" i="1"/>
  <c r="MX14" i="1"/>
  <c r="MX16" i="1"/>
  <c r="NM14" i="1"/>
  <c r="NM16" i="1"/>
  <c r="MI16" i="1"/>
  <c r="MI14" i="1"/>
  <c r="NN14" i="1"/>
  <c r="NN16" i="1"/>
  <c r="KO25" i="1"/>
  <c r="KL25" i="1"/>
  <c r="HQ4" i="1"/>
  <c r="FD4" i="1"/>
  <c r="HA4" i="1"/>
  <c r="KN25" i="1"/>
  <c r="HJ26" i="1"/>
  <c r="GD26" i="1"/>
  <c r="HI26" i="1"/>
  <c r="GC26" i="1"/>
  <c r="HV26" i="1"/>
  <c r="HH26" i="1"/>
  <c r="GB26" i="1"/>
  <c r="HG26" i="1"/>
  <c r="HU26" i="1"/>
  <c r="GA26" i="1"/>
  <c r="FZ26" i="1"/>
  <c r="HT26" i="1"/>
  <c r="GN26" i="1"/>
  <c r="FY26" i="1"/>
  <c r="HS26" i="1"/>
  <c r="GM26" i="1"/>
  <c r="HR26" i="1"/>
  <c r="GL26" i="1"/>
  <c r="HQ26" i="1"/>
  <c r="GK26" i="1"/>
  <c r="HP26" i="1"/>
  <c r="GJ26" i="1"/>
  <c r="HO26" i="1"/>
  <c r="GI26" i="1"/>
  <c r="HN26" i="1"/>
  <c r="GH26" i="1"/>
  <c r="HK26" i="1"/>
  <c r="HM26" i="1"/>
  <c r="GG26" i="1"/>
  <c r="HL26" i="1"/>
  <c r="GF26" i="1"/>
  <c r="GE26" i="1"/>
  <c r="GN4" i="1"/>
  <c r="HP4" i="1"/>
  <c r="GK4" i="1"/>
  <c r="FF4" i="1"/>
  <c r="FL4" i="1"/>
  <c r="HO4" i="1"/>
  <c r="EC4" i="1"/>
  <c r="GG4" i="1"/>
  <c r="FB4" i="1"/>
  <c r="GS4" i="1"/>
  <c r="GF4" i="1"/>
  <c r="FA4" i="1"/>
  <c r="GR4" i="1"/>
  <c r="GA4" i="1"/>
  <c r="FV4" i="1"/>
  <c r="GX4" i="1"/>
  <c r="EX4" i="1"/>
  <c r="ES4" i="1"/>
  <c r="FC4" i="1"/>
  <c r="GI4" i="1"/>
  <c r="GB4" i="1"/>
  <c r="FW4" i="1"/>
  <c r="GD4" i="1"/>
  <c r="FY4" i="1"/>
  <c r="ED4" i="1"/>
  <c r="GL4" i="1"/>
  <c r="EV4" i="1"/>
  <c r="EQ4" i="1"/>
  <c r="FK4" i="1"/>
  <c r="EZ4" i="1"/>
  <c r="GH4" i="1"/>
  <c r="GT4" i="1"/>
  <c r="EY4" i="1"/>
  <c r="ET4" i="1"/>
  <c r="HW26" i="1"/>
  <c r="JF26" i="1"/>
  <c r="JE26" i="1"/>
  <c r="JD26" i="1"/>
  <c r="HU4" i="1"/>
  <c r="EB4" i="1"/>
  <c r="HS4" i="1"/>
  <c r="GE4" i="1"/>
  <c r="FZ4" i="1"/>
  <c r="GC4" i="1"/>
  <c r="EU4" i="1"/>
  <c r="EP4" i="1"/>
  <c r="EW4" i="1"/>
  <c r="ER4" i="1"/>
  <c r="M26" i="1" a="1"/>
  <c r="M26" i="1" s="1"/>
  <c r="CD26" i="1" s="1"/>
  <c r="AI25" i="1"/>
  <c r="HN4" i="1"/>
  <c r="FJ4" i="1"/>
  <c r="HT4" i="1"/>
  <c r="HR4" i="1"/>
  <c r="CD37" i="1"/>
  <c r="AJ37" i="1" s="1"/>
  <c r="CX145" i="8"/>
  <c r="CY145" i="7"/>
  <c r="AG339" i="7"/>
  <c r="AG337" i="7"/>
  <c r="DN145" i="8"/>
  <c r="J228" i="6"/>
  <c r="GV4" i="1" s="1"/>
  <c r="J229" i="6"/>
  <c r="W228" i="6"/>
  <c r="HI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K13" i="1" s="1"/>
  <c r="MK17" i="1" s="1"/>
  <c r="AX158" i="4"/>
  <c r="AX159" i="4"/>
  <c r="AX157" i="4"/>
  <c r="MZ13" i="1" s="1"/>
  <c r="MZ17" i="1" s="1"/>
  <c r="T155" i="4"/>
  <c r="T156" i="4" s="1"/>
  <c r="T157" i="4"/>
  <c r="T158" i="4"/>
  <c r="T159" i="4"/>
  <c r="E155" i="4"/>
  <c r="E156" i="4" s="1"/>
  <c r="E158" i="4"/>
  <c r="E159" i="4"/>
  <c r="E157" i="4"/>
  <c r="BM155" i="4"/>
  <c r="BM156" i="4" s="1"/>
  <c r="BM158" i="4"/>
  <c r="BM159" i="4"/>
  <c r="BM157" i="4"/>
  <c r="NO13" i="1" s="1"/>
  <c r="NO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HW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I52" i="1" l="1"/>
  <c r="MI58" i="1" s="1"/>
  <c r="MI63" i="1"/>
  <c r="MY52" i="1"/>
  <c r="MY58" i="1" s="1"/>
  <c r="MY63" i="1"/>
  <c r="NM52" i="1"/>
  <c r="NM59" i="1" s="1"/>
  <c r="NM63" i="1"/>
  <c r="MX52" i="1"/>
  <c r="MX53" i="1" s="1"/>
  <c r="MX63" i="1"/>
  <c r="NN52" i="1"/>
  <c r="NN54" i="1" s="1"/>
  <c r="NN63" i="1"/>
  <c r="MJ52" i="1"/>
  <c r="MJ56" i="1" s="1"/>
  <c r="MJ63" i="1"/>
  <c r="MI57" i="1"/>
  <c r="NM57" i="1"/>
  <c r="NM58" i="1"/>
  <c r="NN53" i="1"/>
  <c r="MI41" i="1"/>
  <c r="MI48" i="1" s="1"/>
  <c r="MI74" i="1"/>
  <c r="MY41" i="1"/>
  <c r="MY45" i="1" s="1"/>
  <c r="MY74" i="1"/>
  <c r="NM41" i="1"/>
  <c r="NM46" i="1" s="1"/>
  <c r="NM74" i="1"/>
  <c r="MX41" i="1"/>
  <c r="MX43" i="1" s="1"/>
  <c r="MX74" i="1"/>
  <c r="NN41" i="1"/>
  <c r="NN47" i="1" s="1"/>
  <c r="NN74" i="1"/>
  <c r="MJ41" i="1"/>
  <c r="MJ47" i="1" s="1"/>
  <c r="MJ74" i="1"/>
  <c r="MK14" i="1"/>
  <c r="MK16" i="1"/>
  <c r="NO14" i="1"/>
  <c r="NO16" i="1"/>
  <c r="MZ14" i="1"/>
  <c r="MZ16" i="1"/>
  <c r="KN26" i="1"/>
  <c r="KW26" i="1"/>
  <c r="KO26" i="1"/>
  <c r="GV25" i="1"/>
  <c r="GP25" i="1"/>
  <c r="GY25" i="1"/>
  <c r="GX25" i="1"/>
  <c r="FJ25" i="1"/>
  <c r="FP25" i="1"/>
  <c r="FS25" i="1"/>
  <c r="FR25" i="1"/>
  <c r="GU25" i="1"/>
  <c r="FI25" i="1"/>
  <c r="GW25" i="1"/>
  <c r="FO25" i="1"/>
  <c r="HE25" i="1"/>
  <c r="FQ25" i="1"/>
  <c r="GT25" i="1"/>
  <c r="FH25" i="1"/>
  <c r="FT25" i="1"/>
  <c r="HD25" i="1"/>
  <c r="FN25" i="1"/>
  <c r="FX25" i="1"/>
  <c r="GS25" i="1"/>
  <c r="HC25" i="1"/>
  <c r="FM25" i="1"/>
  <c r="FG25" i="1"/>
  <c r="FW25" i="1"/>
  <c r="HF25" i="1"/>
  <c r="GR25" i="1"/>
  <c r="HB25" i="1"/>
  <c r="GO25" i="1"/>
  <c r="FV25" i="1"/>
  <c r="FL25" i="1"/>
  <c r="HA25" i="1"/>
  <c r="GQ25" i="1"/>
  <c r="FU25" i="1"/>
  <c r="FK25" i="1"/>
  <c r="GZ25" i="1"/>
  <c r="IB26" i="1"/>
  <c r="KY26" i="1"/>
  <c r="KZ26" i="1"/>
  <c r="LA26" i="1"/>
  <c r="KM26" i="1"/>
  <c r="KL26" i="1"/>
  <c r="LB26" i="1"/>
  <c r="KX26" i="1"/>
  <c r="HB4" i="1"/>
  <c r="GY4" i="1"/>
  <c r="GW4" i="1"/>
  <c r="EJ25" i="1"/>
  <c r="EX25" i="1"/>
  <c r="EN25" i="1"/>
  <c r="EU25" i="1"/>
  <c r="DY25" i="1"/>
  <c r="EO25" i="1"/>
  <c r="ET25" i="1"/>
  <c r="CM25" i="1"/>
  <c r="DZ25" i="1"/>
  <c r="EZ25" i="1"/>
  <c r="EB25" i="1"/>
  <c r="ED25" i="1"/>
  <c r="EK25" i="1"/>
  <c r="EL25" i="1"/>
  <c r="EG25" i="1"/>
  <c r="EM25" i="1"/>
  <c r="ER25" i="1"/>
  <c r="FF25" i="1"/>
  <c r="CN25" i="1"/>
  <c r="EY25" i="1"/>
  <c r="EI25" i="1"/>
  <c r="ES25" i="1"/>
  <c r="DX25" i="1"/>
  <c r="DW25" i="1"/>
  <c r="EP25" i="1"/>
  <c r="FC25" i="1"/>
  <c r="EF25" i="1"/>
  <c r="FA25" i="1"/>
  <c r="EE25" i="1"/>
  <c r="EW25" i="1"/>
  <c r="EH25" i="1"/>
  <c r="FE25" i="1"/>
  <c r="EA25" i="1"/>
  <c r="FD25" i="1"/>
  <c r="CR25" i="1"/>
  <c r="EC25" i="1"/>
  <c r="CO25" i="1"/>
  <c r="CP25" i="1"/>
  <c r="FB25" i="1"/>
  <c r="EV25" i="1"/>
  <c r="CQ25" i="1"/>
  <c r="EQ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HY34" i="1"/>
  <c r="HY35" i="1"/>
  <c r="CZ146" i="7"/>
  <c r="CR160" i="4"/>
  <c r="U155" i="4"/>
  <c r="U156" i="4" s="1"/>
  <c r="U157" i="4"/>
  <c r="U158" i="4"/>
  <c r="U159" i="4"/>
  <c r="U160" i="4"/>
  <c r="AY155" i="4"/>
  <c r="AY156" i="4" s="1"/>
  <c r="AY159" i="4"/>
  <c r="AY157" i="4"/>
  <c r="NA13" i="1" s="1"/>
  <c r="NA17" i="1" s="1"/>
  <c r="AY160" i="4"/>
  <c r="AY158" i="4"/>
  <c r="BN155" i="4"/>
  <c r="BN156" i="4" s="1"/>
  <c r="BN160" i="4"/>
  <c r="BN158" i="4"/>
  <c r="BN159" i="4"/>
  <c r="BN157" i="4"/>
  <c r="NP13" i="1" s="1"/>
  <c r="NP17" i="1" s="1"/>
  <c r="AJ155" i="4"/>
  <c r="AJ156" i="4" s="1"/>
  <c r="AJ160" i="4"/>
  <c r="AJ158" i="4"/>
  <c r="AJ159" i="4"/>
  <c r="AJ157" i="4"/>
  <c r="ML13" i="1" s="1"/>
  <c r="ML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HY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DW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HY33" i="1"/>
  <c r="HY32" i="1"/>
  <c r="HY37" i="1"/>
  <c r="HY36" i="1"/>
  <c r="HY31" i="1"/>
  <c r="HZ30" i="1"/>
  <c r="HZ33" i="1"/>
  <c r="HZ37" i="1"/>
  <c r="HZ32" i="1"/>
  <c r="HZ36" i="1"/>
  <c r="HZ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HZ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HY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M56" i="1" l="1"/>
  <c r="MJ59" i="1"/>
  <c r="MX58" i="1"/>
  <c r="MX56" i="1"/>
  <c r="MI56" i="1"/>
  <c r="NN59" i="1"/>
  <c r="MI55" i="1"/>
  <c r="NN58" i="1"/>
  <c r="MI54" i="1"/>
  <c r="NN57" i="1"/>
  <c r="MI53" i="1"/>
  <c r="NN56" i="1"/>
  <c r="NN55" i="1"/>
  <c r="MI59" i="1"/>
  <c r="MJ55" i="1"/>
  <c r="MY57" i="1"/>
  <c r="MJ54" i="1"/>
  <c r="MY56" i="1"/>
  <c r="MJ53" i="1"/>
  <c r="MY55" i="1"/>
  <c r="MY54" i="1"/>
  <c r="MY53" i="1"/>
  <c r="MJ58" i="1"/>
  <c r="NM55" i="1"/>
  <c r="NM54" i="1"/>
  <c r="NM53" i="1"/>
  <c r="MX59" i="1"/>
  <c r="MX57" i="1"/>
  <c r="MJ57" i="1"/>
  <c r="MX55" i="1"/>
  <c r="MY59" i="1"/>
  <c r="MX54" i="1"/>
  <c r="MX64" i="1"/>
  <c r="MX65" i="1"/>
  <c r="MX66" i="1"/>
  <c r="MX67" i="1"/>
  <c r="MX68" i="1"/>
  <c r="MX69" i="1"/>
  <c r="MX70" i="1"/>
  <c r="MZ52" i="1"/>
  <c r="MZ54" i="1" s="1"/>
  <c r="MZ63" i="1"/>
  <c r="NM64" i="1"/>
  <c r="NM65" i="1"/>
  <c r="NM66" i="1"/>
  <c r="NM67" i="1"/>
  <c r="NM68" i="1"/>
  <c r="NM69" i="1"/>
  <c r="NM70" i="1"/>
  <c r="NO52" i="1"/>
  <c r="NO58" i="1" s="1"/>
  <c r="NO63" i="1"/>
  <c r="MJ64" i="1"/>
  <c r="MJ65" i="1"/>
  <c r="MJ66" i="1"/>
  <c r="MJ67" i="1"/>
  <c r="MJ68" i="1"/>
  <c r="MJ69" i="1"/>
  <c r="MJ70" i="1"/>
  <c r="MY64" i="1"/>
  <c r="MY65" i="1"/>
  <c r="MY66" i="1"/>
  <c r="MY67" i="1"/>
  <c r="MY68" i="1"/>
  <c r="MY69" i="1"/>
  <c r="MY70" i="1"/>
  <c r="MK52" i="1"/>
  <c r="MK56" i="1" s="1"/>
  <c r="MK63" i="1"/>
  <c r="NN64" i="1"/>
  <c r="NN65" i="1"/>
  <c r="NN66" i="1"/>
  <c r="NN67" i="1"/>
  <c r="NN68" i="1"/>
  <c r="NN69" i="1"/>
  <c r="NN70" i="1"/>
  <c r="MI64" i="1"/>
  <c r="MI65" i="1"/>
  <c r="MI66" i="1"/>
  <c r="MI67" i="1"/>
  <c r="MI68" i="1"/>
  <c r="MI69" i="1"/>
  <c r="MI70" i="1"/>
  <c r="MY43" i="1"/>
  <c r="MY42" i="1"/>
  <c r="MI47" i="1"/>
  <c r="NN46" i="1"/>
  <c r="MY46" i="1"/>
  <c r="MY44" i="1"/>
  <c r="NN45" i="1"/>
  <c r="MI45" i="1"/>
  <c r="NN44" i="1"/>
  <c r="MI46" i="1"/>
  <c r="MI44" i="1"/>
  <c r="NN43" i="1"/>
  <c r="MI42" i="1"/>
  <c r="MI43" i="1"/>
  <c r="NN48" i="1"/>
  <c r="NN42" i="1"/>
  <c r="NM44" i="1"/>
  <c r="MJ46" i="1"/>
  <c r="MJ45" i="1"/>
  <c r="MY48" i="1"/>
  <c r="MY47" i="1"/>
  <c r="NM45" i="1"/>
  <c r="NM43" i="1"/>
  <c r="NM42" i="1"/>
  <c r="MJ44" i="1"/>
  <c r="MX42" i="1"/>
  <c r="NM48" i="1"/>
  <c r="NM47" i="1"/>
  <c r="MX48" i="1"/>
  <c r="MX47" i="1"/>
  <c r="MJ43" i="1"/>
  <c r="MK41" i="1"/>
  <c r="MK45" i="1" s="1"/>
  <c r="MK74" i="1"/>
  <c r="MX46" i="1"/>
  <c r="MJ42" i="1"/>
  <c r="MZ41" i="1"/>
  <c r="MZ46" i="1" s="1"/>
  <c r="MZ74" i="1"/>
  <c r="MX45" i="1"/>
  <c r="MX44" i="1"/>
  <c r="MJ48" i="1"/>
  <c r="NO41" i="1"/>
  <c r="NO44" i="1" s="1"/>
  <c r="NO74" i="1"/>
  <c r="NA14" i="1"/>
  <c r="NA16" i="1"/>
  <c r="NP14" i="1"/>
  <c r="NP16" i="1"/>
  <c r="ML14" i="1"/>
  <c r="ML16" i="1"/>
  <c r="GZ4" i="1"/>
  <c r="GR26" i="1"/>
  <c r="HC26" i="1"/>
  <c r="FP26" i="1"/>
  <c r="GT26" i="1"/>
  <c r="FG26" i="1"/>
  <c r="FL26" i="1"/>
  <c r="FW26" i="1"/>
  <c r="FO26" i="1"/>
  <c r="FN26" i="1"/>
  <c r="HB26" i="1"/>
  <c r="GQ26" i="1"/>
  <c r="FV26" i="1"/>
  <c r="GS26" i="1"/>
  <c r="FK26" i="1"/>
  <c r="HA26" i="1"/>
  <c r="FM26" i="1"/>
  <c r="FU26" i="1"/>
  <c r="GZ26" i="1"/>
  <c r="GP26" i="1"/>
  <c r="FT26" i="1"/>
  <c r="FJ26" i="1"/>
  <c r="GY26" i="1"/>
  <c r="FS26" i="1"/>
  <c r="GO26" i="1"/>
  <c r="HF26" i="1"/>
  <c r="GX26" i="1"/>
  <c r="FI26" i="1"/>
  <c r="FR26" i="1"/>
  <c r="HE26" i="1"/>
  <c r="GW26" i="1"/>
  <c r="FX26" i="1"/>
  <c r="GU26" i="1"/>
  <c r="GV26" i="1"/>
  <c r="FH26" i="1"/>
  <c r="HD26" i="1"/>
  <c r="FQ26" i="1"/>
  <c r="EY26" i="1"/>
  <c r="FF26" i="1"/>
  <c r="FB26" i="1"/>
  <c r="FC26" i="1"/>
  <c r="EM26" i="1"/>
  <c r="EX26" i="1"/>
  <c r="EP26" i="1"/>
  <c r="EL26" i="1"/>
  <c r="EQ26" i="1"/>
  <c r="EN26" i="1"/>
  <c r="CN26" i="1"/>
  <c r="FD26" i="1"/>
  <c r="EE26" i="1"/>
  <c r="ER26" i="1"/>
  <c r="DZ26" i="1"/>
  <c r="FE26" i="1"/>
  <c r="ED26" i="1"/>
  <c r="EV26" i="1"/>
  <c r="EK26" i="1"/>
  <c r="DW26" i="1"/>
  <c r="DX26" i="1"/>
  <c r="EZ26" i="1"/>
  <c r="EH26" i="1"/>
  <c r="EW26" i="1"/>
  <c r="CP26" i="1"/>
  <c r="CQ26" i="1"/>
  <c r="EI26" i="1"/>
  <c r="CR26" i="1"/>
  <c r="EU26" i="1"/>
  <c r="ES26" i="1"/>
  <c r="CM26" i="1"/>
  <c r="DY26" i="1"/>
  <c r="EB26" i="1"/>
  <c r="EC26" i="1"/>
  <c r="EJ26" i="1"/>
  <c r="ET26" i="1"/>
  <c r="EA26" i="1"/>
  <c r="EF26" i="1"/>
  <c r="FA26" i="1"/>
  <c r="EG26" i="1"/>
  <c r="CO26" i="1"/>
  <c r="EO26" i="1"/>
  <c r="HJ4" i="1"/>
  <c r="HE4" i="1"/>
  <c r="HC4" i="1"/>
  <c r="Z227" i="6"/>
  <c r="Z228" i="6" s="1"/>
  <c r="HL4" i="1" s="1"/>
  <c r="BC339" i="8"/>
  <c r="BC337" i="8"/>
  <c r="V228" i="6"/>
  <c r="HH4" i="1" s="1"/>
  <c r="V229" i="6"/>
  <c r="Y228" i="6"/>
  <c r="Y229" i="6"/>
  <c r="Y243" i="4"/>
  <c r="Y242" i="4"/>
  <c r="R243" i="4"/>
  <c r="R242" i="4"/>
  <c r="R228" i="6"/>
  <c r="HD4" i="1" s="1"/>
  <c r="R229" i="6"/>
  <c r="V243" i="4"/>
  <c r="V242" i="4"/>
  <c r="Q366" i="4"/>
  <c r="BM351" i="4"/>
  <c r="AK155" i="4"/>
  <c r="AK156" i="4" s="1"/>
  <c r="AK160" i="4"/>
  <c r="AK158" i="4"/>
  <c r="AK159" i="4"/>
  <c r="AK157" i="4"/>
  <c r="MM13" i="1" s="1"/>
  <c r="MM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NQ13" i="1" s="1"/>
  <c r="NQ17" i="1" s="1"/>
  <c r="DH155" i="4"/>
  <c r="DH156" i="4" s="1"/>
  <c r="DH157" i="4"/>
  <c r="DH158" i="4"/>
  <c r="DH159" i="4"/>
  <c r="AZ159" i="4"/>
  <c r="AZ157" i="4"/>
  <c r="NB13" i="1" s="1"/>
  <c r="NB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LU25" i="1"/>
  <c r="LL25" i="1"/>
  <c r="LK25" i="1"/>
  <c r="A25" i="1"/>
  <c r="D54" i="3"/>
  <c r="D53" i="3"/>
  <c r="D52" i="3"/>
  <c r="D38" i="3"/>
  <c r="D37" i="3"/>
  <c r="D36" i="3"/>
  <c r="D34" i="3"/>
  <c r="A19" i="1"/>
  <c r="MK53" i="1" l="1"/>
  <c r="NO59" i="1"/>
  <c r="NO55" i="1"/>
  <c r="NO53" i="1"/>
  <c r="NO57" i="1"/>
  <c r="NO56" i="1"/>
  <c r="NO54" i="1"/>
  <c r="MK54" i="1"/>
  <c r="MZ59" i="1"/>
  <c r="MZ58" i="1"/>
  <c r="MZ57" i="1"/>
  <c r="MZ56" i="1"/>
  <c r="MZ53" i="1"/>
  <c r="MK55" i="1"/>
  <c r="MK59" i="1"/>
  <c r="MK58" i="1"/>
  <c r="MK57" i="1"/>
  <c r="NA52" i="1"/>
  <c r="NA53" i="1" s="1"/>
  <c r="NA63" i="1"/>
  <c r="ML52" i="1"/>
  <c r="ML55" i="1" s="1"/>
  <c r="ML63" i="1"/>
  <c r="NP52" i="1"/>
  <c r="NP56" i="1" s="1"/>
  <c r="NP63" i="1"/>
  <c r="MZ55" i="1"/>
  <c r="MK64" i="1"/>
  <c r="MK65" i="1"/>
  <c r="MK66" i="1"/>
  <c r="MK67" i="1"/>
  <c r="MK68" i="1"/>
  <c r="MK69" i="1"/>
  <c r="MK70" i="1"/>
  <c r="NO64" i="1"/>
  <c r="NO65" i="1"/>
  <c r="NO66" i="1"/>
  <c r="NO67" i="1"/>
  <c r="NO68" i="1"/>
  <c r="NO69" i="1"/>
  <c r="NO70" i="1"/>
  <c r="MZ64" i="1"/>
  <c r="MZ65" i="1"/>
  <c r="MZ66" i="1"/>
  <c r="MZ67" i="1"/>
  <c r="MZ68" i="1"/>
  <c r="MZ69" i="1"/>
  <c r="MZ70" i="1"/>
  <c r="NA57" i="1"/>
  <c r="MZ45" i="1"/>
  <c r="MZ43" i="1"/>
  <c r="MK47" i="1"/>
  <c r="MK46" i="1"/>
  <c r="MK44" i="1"/>
  <c r="MK43" i="1"/>
  <c r="MK42" i="1"/>
  <c r="NO48" i="1"/>
  <c r="NO43" i="1"/>
  <c r="MK48" i="1"/>
  <c r="ML41" i="1"/>
  <c r="ML45" i="1" s="1"/>
  <c r="ML74" i="1"/>
  <c r="MZ44" i="1"/>
  <c r="NO42" i="1"/>
  <c r="MZ42" i="1"/>
  <c r="NA41" i="1"/>
  <c r="NA44" i="1" s="1"/>
  <c r="NA74" i="1"/>
  <c r="NO47" i="1"/>
  <c r="NP41" i="1"/>
  <c r="NP46" i="1" s="1"/>
  <c r="NP74" i="1"/>
  <c r="MZ48" i="1"/>
  <c r="NO46" i="1"/>
  <c r="MZ47" i="1"/>
  <c r="NO45" i="1"/>
  <c r="NQ14" i="1"/>
  <c r="NQ16" i="1"/>
  <c r="MM14" i="1"/>
  <c r="MM16" i="1"/>
  <c r="NB14" i="1"/>
  <c r="NB16" i="1"/>
  <c r="HK4" i="1"/>
  <c r="HF4" i="1"/>
  <c r="HG4" i="1"/>
  <c r="Z229" i="6"/>
  <c r="Z243" i="4"/>
  <c r="BT353" i="4"/>
  <c r="AL155" i="4"/>
  <c r="AL156" i="4" s="1"/>
  <c r="AL160" i="4"/>
  <c r="AL158" i="4"/>
  <c r="AL159" i="4"/>
  <c r="AL157" i="4"/>
  <c r="MN13" i="1" s="1"/>
  <c r="MN17" i="1" s="1"/>
  <c r="BA155" i="4"/>
  <c r="BA156" i="4" s="1"/>
  <c r="BA159" i="4"/>
  <c r="BA157" i="4"/>
  <c r="NC13" i="1" s="1"/>
  <c r="NC17" i="1" s="1"/>
  <c r="BA160" i="4"/>
  <c r="BA158" i="4"/>
  <c r="CE155" i="4"/>
  <c r="CE156" i="4" s="1"/>
  <c r="CE157" i="4"/>
  <c r="CE158" i="4"/>
  <c r="CE159" i="4"/>
  <c r="CE160" i="4"/>
  <c r="BP155" i="4"/>
  <c r="BP156" i="4" s="1"/>
  <c r="BP160" i="4"/>
  <c r="BP158" i="4"/>
  <c r="BP159" i="4"/>
  <c r="BP157" i="4"/>
  <c r="NR13" i="1" s="1"/>
  <c r="NR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HW5" i="1"/>
  <c r="HW84" i="1" s="1"/>
  <c r="NA59" i="1" l="1"/>
  <c r="NA58" i="1"/>
  <c r="NA56" i="1"/>
  <c r="NA55" i="1"/>
  <c r="NA54" i="1"/>
  <c r="NP55" i="1"/>
  <c r="ML53" i="1"/>
  <c r="ML59" i="1"/>
  <c r="ML58" i="1"/>
  <c r="ML57" i="1"/>
  <c r="ML54" i="1"/>
  <c r="NP54" i="1"/>
  <c r="NP53" i="1"/>
  <c r="NP59" i="1"/>
  <c r="NP58" i="1"/>
  <c r="NP57" i="1"/>
  <c r="ML56" i="1"/>
  <c r="NB52" i="1"/>
  <c r="NB55" i="1" s="1"/>
  <c r="NB63" i="1"/>
  <c r="NP64" i="1"/>
  <c r="NP65" i="1"/>
  <c r="NP66" i="1"/>
  <c r="NP67" i="1"/>
  <c r="NP68" i="1"/>
  <c r="NP69" i="1"/>
  <c r="NP70" i="1"/>
  <c r="MM52" i="1"/>
  <c r="MM53" i="1" s="1"/>
  <c r="MM63" i="1"/>
  <c r="ML64" i="1"/>
  <c r="ML65" i="1"/>
  <c r="ML66" i="1"/>
  <c r="ML67" i="1"/>
  <c r="ML68" i="1"/>
  <c r="ML69" i="1"/>
  <c r="ML70" i="1"/>
  <c r="NQ52" i="1"/>
  <c r="NQ59" i="1" s="1"/>
  <c r="NQ63" i="1"/>
  <c r="NA64" i="1"/>
  <c r="NA65" i="1"/>
  <c r="NA66" i="1"/>
  <c r="NA67" i="1"/>
  <c r="NA68" i="1"/>
  <c r="NA69" i="1"/>
  <c r="NA70" i="1"/>
  <c r="MM59" i="1"/>
  <c r="NP45" i="1"/>
  <c r="NP44" i="1"/>
  <c r="NP42" i="1"/>
  <c r="NP43" i="1"/>
  <c r="ML44" i="1"/>
  <c r="ML43" i="1"/>
  <c r="NA42" i="1"/>
  <c r="ML42" i="1"/>
  <c r="NP48" i="1"/>
  <c r="NA43" i="1"/>
  <c r="ML48" i="1"/>
  <c r="ML47" i="1"/>
  <c r="NP47" i="1"/>
  <c r="ML46" i="1"/>
  <c r="MM41" i="1"/>
  <c r="MM44" i="1" s="1"/>
  <c r="MM74" i="1"/>
  <c r="NA48" i="1"/>
  <c r="NB41" i="1"/>
  <c r="NB42" i="1" s="1"/>
  <c r="NB74" i="1"/>
  <c r="NQ41" i="1"/>
  <c r="NQ48" i="1" s="1"/>
  <c r="NQ74" i="1"/>
  <c r="NA47" i="1"/>
  <c r="NA46" i="1"/>
  <c r="NA45" i="1"/>
  <c r="MN14" i="1"/>
  <c r="MN16" i="1"/>
  <c r="NR14" i="1"/>
  <c r="NR16" i="1"/>
  <c r="NC14" i="1"/>
  <c r="NC16" i="1"/>
  <c r="BB155" i="4"/>
  <c r="BB156" i="4" s="1"/>
  <c r="BB159" i="4"/>
  <c r="BB157" i="4"/>
  <c r="ND13" i="1" s="1"/>
  <c r="ND17" i="1" s="1"/>
  <c r="BB160" i="4"/>
  <c r="BB158" i="4"/>
  <c r="I155" i="4"/>
  <c r="I156" i="4" s="1"/>
  <c r="I157" i="4"/>
  <c r="I158" i="4"/>
  <c r="I159" i="4"/>
  <c r="I160" i="4"/>
  <c r="AM155" i="4"/>
  <c r="AM156" i="4" s="1"/>
  <c r="AM160" i="4"/>
  <c r="AM158" i="4"/>
  <c r="AM159" i="4"/>
  <c r="AM157" i="4"/>
  <c r="MO13" i="1" s="1"/>
  <c r="MO17" i="1" s="1"/>
  <c r="CU155" i="4"/>
  <c r="CU156" i="4" s="1"/>
  <c r="CU157" i="4"/>
  <c r="CU158" i="4"/>
  <c r="CU159" i="4"/>
  <c r="CU160" i="4"/>
  <c r="DJ155" i="4"/>
  <c r="DJ156" i="4" s="1"/>
  <c r="DJ157" i="4"/>
  <c r="DJ158" i="4"/>
  <c r="DJ159" i="4"/>
  <c r="DJ160" i="4"/>
  <c r="BQ155" i="4"/>
  <c r="BQ156" i="4" s="1"/>
  <c r="BQ160" i="4"/>
  <c r="BQ158" i="4"/>
  <c r="BQ159" i="4"/>
  <c r="BQ157" i="4"/>
  <c r="NS13" i="1" s="1"/>
  <c r="NS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HW13" i="1"/>
  <c r="HW16" i="1" s="1"/>
  <c r="NB57" i="1" l="1"/>
  <c r="NB59" i="1"/>
  <c r="NQ53" i="1"/>
  <c r="NB54" i="1"/>
  <c r="NB53" i="1"/>
  <c r="NQ58" i="1"/>
  <c r="NQ57" i="1"/>
  <c r="NQ56" i="1"/>
  <c r="NQ55" i="1"/>
  <c r="NQ54" i="1"/>
  <c r="MM58" i="1"/>
  <c r="MM57" i="1"/>
  <c r="MM56" i="1"/>
  <c r="NB58" i="1"/>
  <c r="MM55" i="1"/>
  <c r="MM54" i="1"/>
  <c r="NB56" i="1"/>
  <c r="NC52" i="1"/>
  <c r="NC53" i="1" s="1"/>
  <c r="NC63" i="1"/>
  <c r="NQ64" i="1"/>
  <c r="NQ65" i="1"/>
  <c r="NQ66" i="1"/>
  <c r="NQ67" i="1"/>
  <c r="NQ68" i="1"/>
  <c r="NQ69" i="1"/>
  <c r="NQ70" i="1"/>
  <c r="NR52" i="1"/>
  <c r="NR53" i="1" s="1"/>
  <c r="NR63" i="1"/>
  <c r="MM64" i="1"/>
  <c r="MM65" i="1"/>
  <c r="MM66" i="1"/>
  <c r="MM67" i="1"/>
  <c r="MM68" i="1"/>
  <c r="MM69" i="1"/>
  <c r="MM70" i="1"/>
  <c r="NB64" i="1"/>
  <c r="NB65" i="1"/>
  <c r="NB66" i="1"/>
  <c r="NB67" i="1"/>
  <c r="NB68" i="1"/>
  <c r="NB69" i="1"/>
  <c r="NB70" i="1"/>
  <c r="MN52" i="1"/>
  <c r="MN54" i="1" s="1"/>
  <c r="MN63" i="1"/>
  <c r="NQ44" i="1"/>
  <c r="NQ43" i="1"/>
  <c r="MM48" i="1"/>
  <c r="MM47" i="1"/>
  <c r="NQ47" i="1"/>
  <c r="MM43" i="1"/>
  <c r="MM42" i="1"/>
  <c r="NQ46" i="1"/>
  <c r="NB48" i="1"/>
  <c r="NB47" i="1"/>
  <c r="NB44" i="1"/>
  <c r="MM46" i="1"/>
  <c r="MM45" i="1"/>
  <c r="NQ45" i="1"/>
  <c r="NB46" i="1"/>
  <c r="NB45" i="1"/>
  <c r="NB43" i="1"/>
  <c r="NQ42" i="1"/>
  <c r="MN41" i="1"/>
  <c r="MN48" i="1" s="1"/>
  <c r="MN74" i="1"/>
  <c r="NC41" i="1"/>
  <c r="NC47" i="1" s="1"/>
  <c r="NC74" i="1"/>
  <c r="NR41" i="1"/>
  <c r="NR44" i="1" s="1"/>
  <c r="NR74" i="1"/>
  <c r="HW17" i="1"/>
  <c r="ND14" i="1"/>
  <c r="ND16" i="1"/>
  <c r="MO14" i="1"/>
  <c r="MO16" i="1"/>
  <c r="NS14" i="1"/>
  <c r="NS16" i="1"/>
  <c r="CG155" i="4"/>
  <c r="CG156" i="4" s="1"/>
  <c r="CG157" i="4"/>
  <c r="CG158" i="4"/>
  <c r="CG159" i="4"/>
  <c r="CG160" i="4"/>
  <c r="AN155" i="4"/>
  <c r="AN156" i="4" s="1"/>
  <c r="AN160" i="4"/>
  <c r="AN158" i="4"/>
  <c r="AN159" i="4"/>
  <c r="AN157" i="4"/>
  <c r="MP13" i="1" s="1"/>
  <c r="MP17" i="1" s="1"/>
  <c r="DK155" i="4"/>
  <c r="DK156" i="4" s="1"/>
  <c r="DK157" i="4"/>
  <c r="DK158" i="4"/>
  <c r="DK159" i="4"/>
  <c r="DK160" i="4"/>
  <c r="Y155" i="4"/>
  <c r="Y156" i="4" s="1"/>
  <c r="Y157" i="4"/>
  <c r="Y160" i="4"/>
  <c r="Y158" i="4"/>
  <c r="Y159" i="4"/>
  <c r="BR155" i="4"/>
  <c r="BR156" i="4" s="1"/>
  <c r="BR160" i="4"/>
  <c r="BR158" i="4"/>
  <c r="BR159" i="4"/>
  <c r="BR157" i="4"/>
  <c r="NT13" i="1" s="1"/>
  <c r="NT17" i="1" s="1"/>
  <c r="BC155" i="4"/>
  <c r="BC156" i="4" s="1"/>
  <c r="BC159" i="4"/>
  <c r="BC157" i="4"/>
  <c r="NE13" i="1" s="1"/>
  <c r="NE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MN59" i="1" l="1"/>
  <c r="NR54" i="1"/>
  <c r="MN58" i="1"/>
  <c r="MN57" i="1"/>
  <c r="MN53" i="1"/>
  <c r="NR56" i="1"/>
  <c r="NR55" i="1"/>
  <c r="NR59" i="1"/>
  <c r="NR58" i="1"/>
  <c r="NR57" i="1"/>
  <c r="NC59" i="1"/>
  <c r="NC58" i="1"/>
  <c r="NC57" i="1"/>
  <c r="MN56" i="1"/>
  <c r="NC56" i="1"/>
  <c r="MN55" i="1"/>
  <c r="NC55" i="1"/>
  <c r="NC54" i="1"/>
  <c r="NS52" i="1"/>
  <c r="NS54" i="1" s="1"/>
  <c r="NS63" i="1"/>
  <c r="MO52" i="1"/>
  <c r="MO59" i="1" s="1"/>
  <c r="MO63" i="1"/>
  <c r="MN64" i="1"/>
  <c r="MN65" i="1"/>
  <c r="MN66" i="1"/>
  <c r="MN67" i="1"/>
  <c r="MN68" i="1"/>
  <c r="MN69" i="1"/>
  <c r="MN70" i="1"/>
  <c r="NR64" i="1"/>
  <c r="NR65" i="1"/>
  <c r="NR66" i="1"/>
  <c r="NR67" i="1"/>
  <c r="NR68" i="1"/>
  <c r="NR69" i="1"/>
  <c r="NR70" i="1"/>
  <c r="ND52" i="1"/>
  <c r="ND58" i="1" s="1"/>
  <c r="ND63" i="1"/>
  <c r="NC64" i="1"/>
  <c r="NC65" i="1"/>
  <c r="NC66" i="1"/>
  <c r="NC67" i="1"/>
  <c r="NC68" i="1"/>
  <c r="NC69" i="1"/>
  <c r="NC70" i="1"/>
  <c r="NS53" i="1"/>
  <c r="NS55" i="1"/>
  <c r="NS57" i="1"/>
  <c r="NR42" i="1"/>
  <c r="MN47" i="1"/>
  <c r="NR48" i="1"/>
  <c r="NR47" i="1"/>
  <c r="NR46" i="1"/>
  <c r="NC48" i="1"/>
  <c r="MN46" i="1"/>
  <c r="MN45" i="1"/>
  <c r="NR43" i="1"/>
  <c r="NR45" i="1"/>
  <c r="MN44" i="1"/>
  <c r="MN43" i="1"/>
  <c r="NC46" i="1"/>
  <c r="NS41" i="1"/>
  <c r="NS46" i="1" s="1"/>
  <c r="NS74" i="1"/>
  <c r="NC45" i="1"/>
  <c r="NC44" i="1"/>
  <c r="MO41" i="1"/>
  <c r="MO47" i="1" s="1"/>
  <c r="MO74" i="1"/>
  <c r="NC43" i="1"/>
  <c r="MN42" i="1"/>
  <c r="NC42" i="1"/>
  <c r="ND41" i="1"/>
  <c r="ND44" i="1" s="1"/>
  <c r="ND74" i="1"/>
  <c r="NE14" i="1"/>
  <c r="NE16" i="1"/>
  <c r="MP14" i="1"/>
  <c r="MP16" i="1"/>
  <c r="NT14" i="1"/>
  <c r="NT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F13" i="1" s="1"/>
  <c r="NF17" i="1" s="1"/>
  <c r="BD160" i="4"/>
  <c r="BD158" i="4"/>
  <c r="CH155" i="4"/>
  <c r="CH156" i="4" s="1"/>
  <c r="CH157" i="4"/>
  <c r="CH158" i="4"/>
  <c r="CH159" i="4"/>
  <c r="CH160" i="4"/>
  <c r="BS155" i="4"/>
  <c r="BS156" i="4" s="1"/>
  <c r="BS160" i="4"/>
  <c r="BS158" i="4"/>
  <c r="BS159" i="4"/>
  <c r="BS157" i="4"/>
  <c r="NU13" i="1" s="1"/>
  <c r="NU17" i="1" s="1"/>
  <c r="AO155" i="4"/>
  <c r="AO156" i="4" s="1"/>
  <c r="AO160" i="4"/>
  <c r="AO158" i="4"/>
  <c r="AO159" i="4"/>
  <c r="AO157" i="4"/>
  <c r="MQ13" i="1" s="1"/>
  <c r="MQ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LU5" i="1"/>
  <c r="LL5" i="1"/>
  <c r="LK5" i="1"/>
  <c r="JG5" i="1"/>
  <c r="JG84" i="1" s="1"/>
  <c r="NS59" i="1" l="1"/>
  <c r="MO58" i="1"/>
  <c r="ND54" i="1"/>
  <c r="MO56" i="1"/>
  <c r="NS58" i="1"/>
  <c r="NS56" i="1"/>
  <c r="MO57" i="1"/>
  <c r="ND53" i="1"/>
  <c r="MO55" i="1"/>
  <c r="MO54" i="1"/>
  <c r="ND59" i="1"/>
  <c r="MO53" i="1"/>
  <c r="ND57" i="1"/>
  <c r="ND56" i="1"/>
  <c r="ND55" i="1"/>
  <c r="NT52" i="1"/>
  <c r="NT59" i="1" s="1"/>
  <c r="NT63" i="1"/>
  <c r="ND64" i="1"/>
  <c r="ND65" i="1"/>
  <c r="ND66" i="1"/>
  <c r="ND67" i="1"/>
  <c r="ND68" i="1"/>
  <c r="ND69" i="1"/>
  <c r="ND70" i="1"/>
  <c r="MO64" i="1"/>
  <c r="MO65" i="1"/>
  <c r="MO66" i="1"/>
  <c r="MO67" i="1"/>
  <c r="MO68" i="1"/>
  <c r="MO69" i="1"/>
  <c r="MO70" i="1"/>
  <c r="MP52" i="1"/>
  <c r="MP56" i="1" s="1"/>
  <c r="MP63" i="1"/>
  <c r="NS64" i="1"/>
  <c r="NS65" i="1"/>
  <c r="NS66" i="1"/>
  <c r="NS67" i="1"/>
  <c r="NS68" i="1"/>
  <c r="NS69" i="1"/>
  <c r="NS70" i="1"/>
  <c r="NE52" i="1"/>
  <c r="NE59" i="1" s="1"/>
  <c r="NE63" i="1"/>
  <c r="NS44" i="1"/>
  <c r="NS42" i="1"/>
  <c r="ND48" i="1"/>
  <c r="NS47" i="1"/>
  <c r="NS45" i="1"/>
  <c r="ND46" i="1"/>
  <c r="ND43" i="1"/>
  <c r="ND42" i="1"/>
  <c r="MO44" i="1"/>
  <c r="MO46" i="1"/>
  <c r="ND47" i="1"/>
  <c r="ND45" i="1"/>
  <c r="NS43" i="1"/>
  <c r="MO45" i="1"/>
  <c r="MO43" i="1"/>
  <c r="NT41" i="1"/>
  <c r="NT45" i="1" s="1"/>
  <c r="NT74" i="1"/>
  <c r="MP41" i="1"/>
  <c r="MP42" i="1" s="1"/>
  <c r="MP74" i="1"/>
  <c r="MO42" i="1"/>
  <c r="NS48" i="1"/>
  <c r="NE41" i="1"/>
  <c r="NE44" i="1" s="1"/>
  <c r="NE74" i="1"/>
  <c r="MO48" i="1"/>
  <c r="NU14" i="1"/>
  <c r="NU16" i="1"/>
  <c r="MQ14" i="1"/>
  <c r="MQ16" i="1"/>
  <c r="NF14" i="1"/>
  <c r="NF16" i="1"/>
  <c r="L155" i="4"/>
  <c r="L156" i="4" s="1"/>
  <c r="L159" i="4"/>
  <c r="L160" i="4"/>
  <c r="L157" i="4"/>
  <c r="L158" i="4"/>
  <c r="AP155" i="4"/>
  <c r="AP156" i="4" s="1"/>
  <c r="AP160" i="4"/>
  <c r="AP158" i="4"/>
  <c r="AP159" i="4"/>
  <c r="AP157" i="4"/>
  <c r="MR13" i="1" s="1"/>
  <c r="MR17" i="1" s="1"/>
  <c r="CI155" i="4"/>
  <c r="CI156" i="4" s="1"/>
  <c r="CI157" i="4"/>
  <c r="CI158" i="4"/>
  <c r="CI159" i="4"/>
  <c r="CI160" i="4"/>
  <c r="BE155" i="4"/>
  <c r="BE156" i="4" s="1"/>
  <c r="BE159" i="4"/>
  <c r="BE157" i="4"/>
  <c r="NG13" i="1" s="1"/>
  <c r="NG17" i="1" s="1"/>
  <c r="BE160" i="4"/>
  <c r="BE158" i="4"/>
  <c r="CX155" i="4"/>
  <c r="CX156" i="4" s="1"/>
  <c r="CX157" i="4"/>
  <c r="CX158" i="4"/>
  <c r="CX159" i="4"/>
  <c r="CX160" i="4"/>
  <c r="DM155" i="4"/>
  <c r="DM156" i="4" s="1"/>
  <c r="DM157" i="4"/>
  <c r="DM158" i="4"/>
  <c r="DM159" i="4"/>
  <c r="DM160" i="4"/>
  <c r="BT155" i="4"/>
  <c r="BT156" i="4" s="1"/>
  <c r="BT160" i="4"/>
  <c r="BT158" i="4"/>
  <c r="BT159" i="4"/>
  <c r="BT157" i="4"/>
  <c r="NV13" i="1" s="1"/>
  <c r="NV17" i="1" s="1"/>
  <c r="AA155" i="4"/>
  <c r="AA156" i="4" s="1"/>
  <c r="AA157" i="4"/>
  <c r="AA159" i="4"/>
  <c r="AA160" i="4"/>
  <c r="AA158" i="4"/>
  <c r="LL13" i="1"/>
  <c r="LL84" i="1"/>
  <c r="LK13" i="1"/>
  <c r="LK84" i="1"/>
  <c r="LU13" i="1"/>
  <c r="LU84"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KW24" i="1"/>
  <c r="KW25" i="1"/>
  <c r="NT57" i="1" l="1"/>
  <c r="NT56" i="1"/>
  <c r="NT55" i="1"/>
  <c r="NE57" i="1"/>
  <c r="NE55" i="1"/>
  <c r="NE54" i="1"/>
  <c r="MP59" i="1"/>
  <c r="NT58" i="1"/>
  <c r="MP54" i="1"/>
  <c r="MP58" i="1"/>
  <c r="NT54" i="1"/>
  <c r="MP57" i="1"/>
  <c r="NT53" i="1"/>
  <c r="MP55" i="1"/>
  <c r="NE56" i="1"/>
  <c r="MP53" i="1"/>
  <c r="NE53" i="1"/>
  <c r="NE58" i="1"/>
  <c r="NF52" i="1"/>
  <c r="NF58" i="1" s="1"/>
  <c r="NF63" i="1"/>
  <c r="MQ52" i="1"/>
  <c r="MQ57" i="1" s="1"/>
  <c r="MQ63" i="1"/>
  <c r="NE64" i="1"/>
  <c r="NE65" i="1"/>
  <c r="NE66" i="1"/>
  <c r="NE67" i="1"/>
  <c r="NE68" i="1"/>
  <c r="NE69" i="1"/>
  <c r="NE70" i="1"/>
  <c r="MP64" i="1"/>
  <c r="MP65" i="1"/>
  <c r="MP66" i="1"/>
  <c r="MP67" i="1"/>
  <c r="MP68" i="1"/>
  <c r="MP69" i="1"/>
  <c r="MP70" i="1"/>
  <c r="NT64" i="1"/>
  <c r="NT65" i="1"/>
  <c r="NT66" i="1"/>
  <c r="NT67" i="1"/>
  <c r="NT68" i="1"/>
  <c r="NT69" i="1"/>
  <c r="NT70" i="1"/>
  <c r="NU52" i="1"/>
  <c r="NU58" i="1" s="1"/>
  <c r="NU63" i="1"/>
  <c r="NU53" i="1"/>
  <c r="NF57" i="1"/>
  <c r="NT47" i="1"/>
  <c r="NT44" i="1"/>
  <c r="NT48" i="1"/>
  <c r="NE42" i="1"/>
  <c r="NT43" i="1"/>
  <c r="NT42" i="1"/>
  <c r="NE48" i="1"/>
  <c r="NE47" i="1"/>
  <c r="NE43" i="1"/>
  <c r="MP47" i="1"/>
  <c r="MP48" i="1"/>
  <c r="MP46" i="1"/>
  <c r="MP45" i="1"/>
  <c r="NE46" i="1"/>
  <c r="NT46" i="1"/>
  <c r="NE45" i="1"/>
  <c r="NF41" i="1"/>
  <c r="NF43" i="1" s="1"/>
  <c r="NF74" i="1"/>
  <c r="MP44" i="1"/>
  <c r="MQ41" i="1"/>
  <c r="MQ44" i="1" s="1"/>
  <c r="MQ74" i="1"/>
  <c r="MP43" i="1"/>
  <c r="NU41" i="1"/>
  <c r="NU42" i="1" s="1"/>
  <c r="NU74" i="1"/>
  <c r="LU16" i="1"/>
  <c r="LU17" i="1"/>
  <c r="LK16" i="1"/>
  <c r="LK17" i="1"/>
  <c r="LL16" i="1"/>
  <c r="LL17" i="1"/>
  <c r="NV14" i="1"/>
  <c r="NV16" i="1"/>
  <c r="NG14" i="1"/>
  <c r="NG16" i="1"/>
  <c r="MR14" i="1"/>
  <c r="MR16" i="1"/>
  <c r="JI37" i="1"/>
  <c r="JO37" i="1"/>
  <c r="JN37" i="1"/>
  <c r="JM37" i="1"/>
  <c r="JL37" i="1"/>
  <c r="JK37" i="1"/>
  <c r="JJ37" i="1"/>
  <c r="KK37" i="1"/>
  <c r="KU37" i="1"/>
  <c r="KT37" i="1"/>
  <c r="KF37" i="1"/>
  <c r="KE37" i="1"/>
  <c r="KD37" i="1"/>
  <c r="KC37" i="1"/>
  <c r="KB37" i="1"/>
  <c r="KA37" i="1"/>
  <c r="KI37" i="1"/>
  <c r="KH37" i="1" s="1"/>
  <c r="KS37" i="1"/>
  <c r="BF155" i="4"/>
  <c r="BF156" i="4" s="1"/>
  <c r="BF159" i="4"/>
  <c r="BF157" i="4"/>
  <c r="NH13" i="1" s="1"/>
  <c r="NH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NW13" i="1" s="1"/>
  <c r="AQ155" i="4"/>
  <c r="AQ156" i="4" s="1"/>
  <c r="AQ160" i="4"/>
  <c r="AQ158" i="4"/>
  <c r="AQ159" i="4"/>
  <c r="AQ157" i="4"/>
  <c r="MS13" i="1" s="1"/>
  <c r="MS17" i="1" s="1"/>
  <c r="KP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KZ37" i="1"/>
  <c r="KY37" i="1"/>
  <c r="KX37" i="1"/>
  <c r="KW37" i="1"/>
  <c r="KV37" i="1"/>
  <c r="CH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HZ24" i="1"/>
  <c r="E24" i="1" s="1"/>
  <c r="HZ25" i="1"/>
  <c r="E25" i="1" s="1"/>
  <c r="KY25" i="1"/>
  <c r="KX25" i="1"/>
  <c r="A24" i="1"/>
  <c r="A22" i="1"/>
  <c r="NU57" i="1" l="1"/>
  <c r="NF59" i="1"/>
  <c r="NU56" i="1"/>
  <c r="NF56" i="1"/>
  <c r="NF55" i="1"/>
  <c r="MQ55" i="1"/>
  <c r="MQ54" i="1"/>
  <c r="MQ53" i="1"/>
  <c r="NF54" i="1"/>
  <c r="NF53" i="1"/>
  <c r="NU55" i="1"/>
  <c r="NU54" i="1"/>
  <c r="MQ59" i="1"/>
  <c r="MQ58" i="1"/>
  <c r="NU59" i="1"/>
  <c r="MQ56" i="1"/>
  <c r="NV52" i="1"/>
  <c r="NV53" i="1" s="1"/>
  <c r="NV63" i="1"/>
  <c r="MQ64" i="1"/>
  <c r="MQ65" i="1"/>
  <c r="MQ66" i="1"/>
  <c r="MQ67" i="1"/>
  <c r="MQ68" i="1"/>
  <c r="MQ69" i="1"/>
  <c r="MQ70" i="1"/>
  <c r="MR52" i="1"/>
  <c r="MR55" i="1" s="1"/>
  <c r="MR63" i="1"/>
  <c r="NU64" i="1"/>
  <c r="NU65" i="1"/>
  <c r="NU66" i="1"/>
  <c r="NU67" i="1"/>
  <c r="NU68" i="1"/>
  <c r="NU69" i="1"/>
  <c r="NU70" i="1"/>
  <c r="NF64" i="1"/>
  <c r="NF65" i="1"/>
  <c r="NF66" i="1"/>
  <c r="NF67" i="1"/>
  <c r="NF68" i="1"/>
  <c r="NF69" i="1"/>
  <c r="NF70" i="1"/>
  <c r="NG52" i="1"/>
  <c r="NG56" i="1" s="1"/>
  <c r="NG63" i="1"/>
  <c r="MQ43" i="1"/>
  <c r="MQ42" i="1"/>
  <c r="NF48" i="1"/>
  <c r="NF47" i="1"/>
  <c r="NF42" i="1"/>
  <c r="NF46" i="1"/>
  <c r="NF45" i="1"/>
  <c r="NF44" i="1"/>
  <c r="MQ47" i="1"/>
  <c r="NG41" i="1"/>
  <c r="NG42" i="1" s="1"/>
  <c r="NG74" i="1"/>
  <c r="NU47" i="1"/>
  <c r="MQ48" i="1"/>
  <c r="NU46" i="1"/>
  <c r="NU48" i="1"/>
  <c r="NV41" i="1"/>
  <c r="NV42" i="1" s="1"/>
  <c r="NV74" i="1"/>
  <c r="NU45" i="1"/>
  <c r="MQ46" i="1"/>
  <c r="NU44" i="1"/>
  <c r="MR41" i="1"/>
  <c r="MR43" i="1" s="1"/>
  <c r="MR74" i="1"/>
  <c r="MQ45" i="1"/>
  <c r="NU43" i="1"/>
  <c r="B76" i="1"/>
  <c r="B75" i="1"/>
  <c r="NW14" i="1"/>
  <c r="NW16" i="1"/>
  <c r="NH14" i="1"/>
  <c r="NH16" i="1"/>
  <c r="MS14" i="1"/>
  <c r="MS16" i="1"/>
  <c r="B25" i="1"/>
  <c r="B26" i="1"/>
  <c r="CZ155" i="4"/>
  <c r="CZ156" i="4" s="1"/>
  <c r="CZ157" i="4"/>
  <c r="CZ158" i="4"/>
  <c r="CZ159" i="4"/>
  <c r="CZ160" i="4"/>
  <c r="BG155" i="4"/>
  <c r="BG156" i="4" s="1"/>
  <c r="BG159" i="4"/>
  <c r="BG157" i="4"/>
  <c r="NI13" i="1" s="1"/>
  <c r="NI17" i="1" s="1"/>
  <c r="BG160" i="4"/>
  <c r="BG158" i="4"/>
  <c r="BV155" i="4"/>
  <c r="BV156" i="4" s="1"/>
  <c r="BV160" i="4"/>
  <c r="BV158" i="4"/>
  <c r="BV159" i="4"/>
  <c r="BV157" i="4"/>
  <c r="NX13" i="1" s="1"/>
  <c r="CK155" i="4"/>
  <c r="CK156" i="4" s="1"/>
  <c r="CK157" i="4"/>
  <c r="CK158" i="4"/>
  <c r="CK159" i="4"/>
  <c r="CK160" i="4"/>
  <c r="AR155" i="4"/>
  <c r="AR156" i="4" s="1"/>
  <c r="AR160" i="4"/>
  <c r="AR158" i="4"/>
  <c r="AR159" i="4"/>
  <c r="AR157" i="4"/>
  <c r="MT13" i="1" s="1"/>
  <c r="MT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HY24" i="1"/>
  <c r="LA25" i="1"/>
  <c r="KZ25" i="1"/>
  <c r="HY25" i="1"/>
  <c r="KZ24" i="1"/>
  <c r="KY24" i="1"/>
  <c r="KX24" i="1"/>
  <c r="KJ16" i="1"/>
  <c r="KL5" i="1"/>
  <c r="KJ5" i="1"/>
  <c r="KJ84" i="1" s="1"/>
  <c r="KH5" i="1"/>
  <c r="KG5" i="1"/>
  <c r="JQ5" i="1"/>
  <c r="JQ84" i="1" s="1"/>
  <c r="JZ5" i="1"/>
  <c r="JZ84" i="1" s="1"/>
  <c r="NV57" i="1" l="1"/>
  <c r="NG54" i="1"/>
  <c r="NV59" i="1"/>
  <c r="MR54" i="1"/>
  <c r="NV56" i="1"/>
  <c r="NV55" i="1"/>
  <c r="NV54" i="1"/>
  <c r="NV58" i="1"/>
  <c r="NG55" i="1"/>
  <c r="NG53" i="1"/>
  <c r="MR59" i="1"/>
  <c r="MR58" i="1"/>
  <c r="MR57" i="1"/>
  <c r="MR53" i="1"/>
  <c r="NG59" i="1"/>
  <c r="NG58" i="1"/>
  <c r="NG57" i="1"/>
  <c r="MR56" i="1"/>
  <c r="MS52" i="1"/>
  <c r="MS53" i="1" s="1"/>
  <c r="MS63" i="1"/>
  <c r="NH52" i="1"/>
  <c r="NH54" i="1" s="1"/>
  <c r="NH63" i="1"/>
  <c r="NW52" i="1"/>
  <c r="NW58" i="1" s="1"/>
  <c r="NW63" i="1"/>
  <c r="NG64" i="1"/>
  <c r="NG65" i="1"/>
  <c r="NG66" i="1"/>
  <c r="NG67" i="1"/>
  <c r="NG68" i="1"/>
  <c r="NG69" i="1"/>
  <c r="NG70" i="1"/>
  <c r="MR64" i="1"/>
  <c r="MR65" i="1"/>
  <c r="MR66" i="1"/>
  <c r="MR67" i="1"/>
  <c r="MR68" i="1"/>
  <c r="MR69" i="1"/>
  <c r="MR70" i="1"/>
  <c r="NV64" i="1"/>
  <c r="NV65" i="1"/>
  <c r="NV66" i="1"/>
  <c r="NV67" i="1"/>
  <c r="NV68" i="1"/>
  <c r="NV69" i="1"/>
  <c r="NV70" i="1"/>
  <c r="NV48" i="1"/>
  <c r="NG48" i="1"/>
  <c r="NG47" i="1"/>
  <c r="NG46" i="1"/>
  <c r="NG45" i="1"/>
  <c r="NG44" i="1"/>
  <c r="MR46" i="1"/>
  <c r="NG43" i="1"/>
  <c r="MR42" i="1"/>
  <c r="MR48" i="1"/>
  <c r="NV47" i="1"/>
  <c r="MR47" i="1"/>
  <c r="NV46" i="1"/>
  <c r="NW41" i="1"/>
  <c r="NW42" i="1" s="1"/>
  <c r="NW74" i="1"/>
  <c r="MS41" i="1"/>
  <c r="MS48" i="1" s="1"/>
  <c r="MS74" i="1"/>
  <c r="MR45" i="1"/>
  <c r="NV44" i="1"/>
  <c r="CF76" i="1"/>
  <c r="NV45" i="1"/>
  <c r="MR44" i="1"/>
  <c r="NV43" i="1"/>
  <c r="NH41" i="1"/>
  <c r="NH48" i="1" s="1"/>
  <c r="NH74" i="1"/>
  <c r="MT14" i="1"/>
  <c r="MT16" i="1"/>
  <c r="NI14" i="1"/>
  <c r="NI16" i="1"/>
  <c r="NX14" i="1"/>
  <c r="NX16" i="1"/>
  <c r="NX17" i="1"/>
  <c r="BW155" i="4"/>
  <c r="BW156" i="4" s="1"/>
  <c r="BW160" i="4"/>
  <c r="BW158" i="4"/>
  <c r="BW159" i="4"/>
  <c r="BW157" i="4"/>
  <c r="NY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J13" i="1" s="1"/>
  <c r="NJ17" i="1" s="1"/>
  <c r="BH160" i="4"/>
  <c r="BH158" i="4"/>
  <c r="O155" i="4"/>
  <c r="O156" i="4" s="1"/>
  <c r="O157" i="4"/>
  <c r="O159" i="4"/>
  <c r="O158" i="4"/>
  <c r="O160" i="4"/>
  <c r="AS155" i="4"/>
  <c r="AS156" i="4" s="1"/>
  <c r="AS158" i="4"/>
  <c r="AS159" i="4"/>
  <c r="AS157" i="4"/>
  <c r="MU13" i="1" s="1"/>
  <c r="MU17" i="1" s="1"/>
  <c r="AS160" i="4"/>
  <c r="KL84" i="1"/>
  <c r="KL13" i="1"/>
  <c r="KL17" i="1" s="1"/>
  <c r="E391" i="4"/>
  <c r="KG13" i="1"/>
  <c r="KG84" i="1"/>
  <c r="KH13" i="1"/>
  <c r="KH84"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Q13" i="1"/>
  <c r="JQ17" i="1" s="1"/>
  <c r="JZ13" i="1"/>
  <c r="MS54" i="1" l="1"/>
  <c r="NH59" i="1"/>
  <c r="MS56" i="1"/>
  <c r="NH58" i="1"/>
  <c r="NH53" i="1"/>
  <c r="MS59" i="1"/>
  <c r="MS58" i="1"/>
  <c r="NW54" i="1"/>
  <c r="MS57" i="1"/>
  <c r="NH57" i="1"/>
  <c r="NH56" i="1"/>
  <c r="MS55" i="1"/>
  <c r="NH55" i="1"/>
  <c r="NW57" i="1"/>
  <c r="NW56" i="1"/>
  <c r="NW55" i="1"/>
  <c r="NW53" i="1"/>
  <c r="NX52" i="1"/>
  <c r="NX57" i="1" s="1"/>
  <c r="NX63" i="1"/>
  <c r="NW64" i="1"/>
  <c r="NW65" i="1"/>
  <c r="NW66" i="1"/>
  <c r="NW67" i="1"/>
  <c r="NW68" i="1"/>
  <c r="NW69" i="1"/>
  <c r="NW70" i="1"/>
  <c r="NI52" i="1"/>
  <c r="NI58" i="1" s="1"/>
  <c r="NI63" i="1"/>
  <c r="NH64" i="1"/>
  <c r="NH65" i="1"/>
  <c r="NH66" i="1"/>
  <c r="NH67" i="1"/>
  <c r="NH68" i="1"/>
  <c r="NH69" i="1"/>
  <c r="NH70" i="1"/>
  <c r="MT52" i="1"/>
  <c r="MT57" i="1" s="1"/>
  <c r="MT63" i="1"/>
  <c r="NW59" i="1"/>
  <c r="MS64" i="1"/>
  <c r="MS65" i="1"/>
  <c r="MS66" i="1"/>
  <c r="MS67" i="1"/>
  <c r="MS68" i="1"/>
  <c r="MS69" i="1"/>
  <c r="MS70" i="1"/>
  <c r="NX55" i="1"/>
  <c r="NX56" i="1"/>
  <c r="NX59" i="1"/>
  <c r="NH47" i="1"/>
  <c r="NH46" i="1"/>
  <c r="MS43" i="1"/>
  <c r="NW48" i="1"/>
  <c r="NW47" i="1"/>
  <c r="NW46" i="1"/>
  <c r="NW44" i="1"/>
  <c r="NH45" i="1"/>
  <c r="NH44" i="1"/>
  <c r="NH43" i="1"/>
  <c r="NW45" i="1"/>
  <c r="NH42" i="1"/>
  <c r="MS47" i="1"/>
  <c r="NW43" i="1"/>
  <c r="MS46" i="1"/>
  <c r="MS45" i="1"/>
  <c r="NX41" i="1"/>
  <c r="NX44" i="1" s="1"/>
  <c r="NX74" i="1"/>
  <c r="MS44" i="1"/>
  <c r="NI41" i="1"/>
  <c r="NI45" i="1" s="1"/>
  <c r="NI74" i="1"/>
  <c r="MS42" i="1"/>
  <c r="MT41" i="1"/>
  <c r="MT43" i="1" s="1"/>
  <c r="MT74" i="1"/>
  <c r="KH16" i="1"/>
  <c r="KH17" i="1"/>
  <c r="KG16" i="1"/>
  <c r="KG17" i="1"/>
  <c r="MU14" i="1"/>
  <c r="MU16" i="1"/>
  <c r="NY14" i="1"/>
  <c r="NY16" i="1"/>
  <c r="NY17" i="1"/>
  <c r="NJ14" i="1"/>
  <c r="NJ16" i="1"/>
  <c r="BI155" i="4"/>
  <c r="BI156" i="4" s="1"/>
  <c r="BI159" i="4"/>
  <c r="BI157" i="4"/>
  <c r="NK13" i="1" s="1"/>
  <c r="NK17" i="1" s="1"/>
  <c r="BI160" i="4"/>
  <c r="BI158" i="4"/>
  <c r="BX155" i="4"/>
  <c r="BX156" i="4" s="1"/>
  <c r="BX160" i="4"/>
  <c r="BX158" i="4"/>
  <c r="BX159" i="4"/>
  <c r="BX157" i="4"/>
  <c r="NZ13" i="1" s="1"/>
  <c r="AT155" i="4"/>
  <c r="AT156" i="4" s="1"/>
  <c r="AT158" i="4"/>
  <c r="AT159" i="4"/>
  <c r="AT157" i="4"/>
  <c r="MV13" i="1" s="1"/>
  <c r="MV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L16" i="1"/>
  <c r="JQ16" i="1"/>
  <c r="NI53" i="1" l="1"/>
  <c r="NX43" i="1"/>
  <c r="NI57" i="1"/>
  <c r="NX54" i="1"/>
  <c r="NI56" i="1"/>
  <c r="NX53" i="1"/>
  <c r="NI55" i="1"/>
  <c r="NI54" i="1"/>
  <c r="MT56" i="1"/>
  <c r="MT55" i="1"/>
  <c r="NI59" i="1"/>
  <c r="NX58" i="1"/>
  <c r="MT54" i="1"/>
  <c r="MT53" i="1"/>
  <c r="MT59" i="1"/>
  <c r="MT58" i="1"/>
  <c r="MU52" i="1"/>
  <c r="MU54" i="1" s="1"/>
  <c r="MU63" i="1"/>
  <c r="NJ52" i="1"/>
  <c r="NJ56" i="1" s="1"/>
  <c r="NJ63" i="1"/>
  <c r="MT64" i="1"/>
  <c r="MT65" i="1"/>
  <c r="MT66" i="1"/>
  <c r="MT67" i="1"/>
  <c r="MT68" i="1"/>
  <c r="MT69" i="1"/>
  <c r="MT70" i="1"/>
  <c r="NI64" i="1"/>
  <c r="NI65" i="1"/>
  <c r="NI66" i="1"/>
  <c r="NI67" i="1"/>
  <c r="NI68" i="1"/>
  <c r="NI69" i="1"/>
  <c r="NI70" i="1"/>
  <c r="NX64" i="1"/>
  <c r="NX65" i="1"/>
  <c r="NX66" i="1"/>
  <c r="NX67" i="1"/>
  <c r="NX68" i="1"/>
  <c r="NX69" i="1"/>
  <c r="NX70" i="1"/>
  <c r="NY52" i="1"/>
  <c r="NY59" i="1" s="1"/>
  <c r="NY63" i="1"/>
  <c r="NJ53" i="1"/>
  <c r="NJ54" i="1"/>
  <c r="NJ55" i="1"/>
  <c r="NJ58" i="1"/>
  <c r="NJ59" i="1"/>
  <c r="MU53" i="1"/>
  <c r="NI46" i="1"/>
  <c r="NI44" i="1"/>
  <c r="NI43" i="1"/>
  <c r="NI42" i="1"/>
  <c r="MT48" i="1"/>
  <c r="NI48" i="1"/>
  <c r="MT42" i="1"/>
  <c r="NI47" i="1"/>
  <c r="NX42" i="1"/>
  <c r="NX48" i="1"/>
  <c r="MT47" i="1"/>
  <c r="NX47" i="1"/>
  <c r="MT46" i="1"/>
  <c r="NJ41" i="1"/>
  <c r="NJ43" i="1" s="1"/>
  <c r="NJ74" i="1"/>
  <c r="NY41" i="1"/>
  <c r="NY44" i="1" s="1"/>
  <c r="NY74" i="1"/>
  <c r="NX46" i="1"/>
  <c r="MT45" i="1"/>
  <c r="NX45" i="1"/>
  <c r="MT44" i="1"/>
  <c r="MU41" i="1"/>
  <c r="MU45" i="1" s="1"/>
  <c r="MU74" i="1"/>
  <c r="NK14" i="1"/>
  <c r="NK16" i="1"/>
  <c r="NZ14" i="1"/>
  <c r="NZ16" i="1"/>
  <c r="NZ17" i="1"/>
  <c r="MV14" i="1"/>
  <c r="MV16" i="1"/>
  <c r="AU155" i="4"/>
  <c r="AU156" i="4" s="1"/>
  <c r="AU158" i="4"/>
  <c r="AU159" i="4"/>
  <c r="AU157" i="4"/>
  <c r="MW13" i="1" s="1"/>
  <c r="MW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L13" i="1" s="1"/>
  <c r="NL17" i="1" s="1"/>
  <c r="DR155" i="4"/>
  <c r="DR156" i="4" s="1"/>
  <c r="DR157" i="4"/>
  <c r="DR158" i="4"/>
  <c r="DR159" i="4"/>
  <c r="DR160" i="4"/>
  <c r="BY155" i="4"/>
  <c r="BY156" i="4" s="1"/>
  <c r="BY158" i="4"/>
  <c r="BY159" i="4"/>
  <c r="BY157" i="4"/>
  <c r="OA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MU59" i="1" l="1"/>
  <c r="MU58" i="1"/>
  <c r="MU57" i="1"/>
  <c r="MU56" i="1"/>
  <c r="MU55" i="1"/>
  <c r="NY55" i="1"/>
  <c r="NY54" i="1"/>
  <c r="NY56" i="1"/>
  <c r="NY53" i="1"/>
  <c r="NY58" i="1"/>
  <c r="NJ57" i="1"/>
  <c r="NY57" i="1"/>
  <c r="NK52" i="1"/>
  <c r="NK59" i="1" s="1"/>
  <c r="NK63" i="1"/>
  <c r="MV52" i="1"/>
  <c r="MV59" i="1" s="1"/>
  <c r="MV63" i="1"/>
  <c r="NJ64" i="1"/>
  <c r="NJ65" i="1"/>
  <c r="NJ66" i="1"/>
  <c r="NJ67" i="1"/>
  <c r="NJ68" i="1"/>
  <c r="NJ69" i="1"/>
  <c r="NJ70" i="1"/>
  <c r="NY64" i="1"/>
  <c r="NY65" i="1"/>
  <c r="NY66" i="1"/>
  <c r="NY67" i="1"/>
  <c r="NY68" i="1"/>
  <c r="NY69" i="1"/>
  <c r="NY70" i="1"/>
  <c r="NZ52" i="1"/>
  <c r="NZ58" i="1" s="1"/>
  <c r="NZ63" i="1"/>
  <c r="MU64" i="1"/>
  <c r="MU65" i="1"/>
  <c r="MU66" i="1"/>
  <c r="MU67" i="1"/>
  <c r="MU68" i="1"/>
  <c r="MU69" i="1"/>
  <c r="MU70" i="1"/>
  <c r="NJ46" i="1"/>
  <c r="NJ42" i="1"/>
  <c r="MU48" i="1"/>
  <c r="MU47" i="1"/>
  <c r="NJ48" i="1"/>
  <c r="NJ47" i="1"/>
  <c r="MU44" i="1"/>
  <c r="NY43" i="1"/>
  <c r="MU43" i="1"/>
  <c r="MU42" i="1"/>
  <c r="NK41" i="1"/>
  <c r="NK43" i="1" s="1"/>
  <c r="NK74" i="1"/>
  <c r="NY48" i="1"/>
  <c r="NY42" i="1"/>
  <c r="NY46" i="1"/>
  <c r="NJ45" i="1"/>
  <c r="NZ41" i="1"/>
  <c r="NZ46" i="1" s="1"/>
  <c r="NZ74" i="1"/>
  <c r="MV41" i="1"/>
  <c r="MV44" i="1" s="1"/>
  <c r="MV74" i="1"/>
  <c r="MU46" i="1"/>
  <c r="NY45" i="1"/>
  <c r="NJ44" i="1"/>
  <c r="NY47" i="1"/>
  <c r="OA17" i="1"/>
  <c r="OA14" i="1"/>
  <c r="OA16" i="1"/>
  <c r="NL14" i="1"/>
  <c r="NL16" i="1"/>
  <c r="MW14" i="1"/>
  <c r="MW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D5" i="1"/>
  <c r="CD84" i="1" s="1"/>
  <c r="CC5" i="1"/>
  <c r="CC84" i="1" s="1"/>
  <c r="CG5" i="1"/>
  <c r="MV57" i="1" l="1"/>
  <c r="MV58" i="1"/>
  <c r="MV56" i="1"/>
  <c r="MV55" i="1"/>
  <c r="MV54" i="1"/>
  <c r="NK58" i="1"/>
  <c r="NK56" i="1"/>
  <c r="NK55" i="1"/>
  <c r="NK54" i="1"/>
  <c r="NK53" i="1"/>
  <c r="NZ57" i="1"/>
  <c r="MV53" i="1"/>
  <c r="NZ55" i="1"/>
  <c r="NZ54" i="1"/>
  <c r="NK57" i="1"/>
  <c r="NZ53" i="1"/>
  <c r="NZ56" i="1"/>
  <c r="MW52" i="1"/>
  <c r="MW57" i="1" s="1"/>
  <c r="MW63" i="1"/>
  <c r="NL52" i="1"/>
  <c r="NL59" i="1" s="1"/>
  <c r="NL63" i="1"/>
  <c r="NZ64" i="1"/>
  <c r="NZ65" i="1"/>
  <c r="NZ66" i="1"/>
  <c r="NZ67" i="1"/>
  <c r="NZ68" i="1"/>
  <c r="NZ69" i="1"/>
  <c r="NZ70" i="1"/>
  <c r="MV64" i="1"/>
  <c r="MV65" i="1"/>
  <c r="MV66" i="1"/>
  <c r="MV67" i="1"/>
  <c r="MV68" i="1"/>
  <c r="MV69" i="1"/>
  <c r="MV70" i="1"/>
  <c r="OA52" i="1"/>
  <c r="OA57" i="1" s="1"/>
  <c r="OA63" i="1"/>
  <c r="NZ59" i="1"/>
  <c r="NK64" i="1"/>
  <c r="NK65" i="1"/>
  <c r="NK66" i="1"/>
  <c r="NK67" i="1"/>
  <c r="NK68" i="1"/>
  <c r="NK69" i="1"/>
  <c r="NK70" i="1"/>
  <c r="MW53" i="1"/>
  <c r="MW54" i="1"/>
  <c r="MW55" i="1"/>
  <c r="MV46" i="1"/>
  <c r="MV48" i="1"/>
  <c r="NK48" i="1"/>
  <c r="NK47" i="1"/>
  <c r="NK46" i="1"/>
  <c r="NK45" i="1"/>
  <c r="NK44" i="1"/>
  <c r="NK42" i="1"/>
  <c r="MV47" i="1"/>
  <c r="MV43" i="1"/>
  <c r="MV42" i="1"/>
  <c r="MV45" i="1"/>
  <c r="NZ45" i="1"/>
  <c r="NZ44" i="1"/>
  <c r="NZ43" i="1"/>
  <c r="NZ42" i="1"/>
  <c r="NZ48" i="1"/>
  <c r="NL41" i="1"/>
  <c r="NL42" i="1" s="1"/>
  <c r="NL74" i="1"/>
  <c r="OA41" i="1"/>
  <c r="OA48" i="1" s="1"/>
  <c r="OA74" i="1"/>
  <c r="NZ47" i="1"/>
  <c r="MW41" i="1"/>
  <c r="MW43" i="1" s="1"/>
  <c r="MW74" i="1"/>
  <c r="E395" i="4"/>
  <c r="R395" i="4" s="1"/>
  <c r="CG13" i="1"/>
  <c r="CG84" i="1"/>
  <c r="F396" i="4"/>
  <c r="P380" i="4"/>
  <c r="C381" i="4"/>
  <c r="T396" i="4"/>
  <c r="F461" i="4"/>
  <c r="E461" i="4"/>
  <c r="D461" i="4"/>
  <c r="Q461" i="4" s="1"/>
  <c r="G397" i="4"/>
  <c r="D397" i="4"/>
  <c r="Q397" i="4" s="1"/>
  <c r="H397" i="4"/>
  <c r="I397" i="4"/>
  <c r="V397" i="4" s="1"/>
  <c r="S380" i="4"/>
  <c r="B380" i="4"/>
  <c r="R312" i="8"/>
  <c r="Q312" i="8"/>
  <c r="E311" i="8"/>
  <c r="F311" i="8"/>
  <c r="A398" i="4"/>
  <c r="A462" i="4"/>
  <c r="CC13" i="1"/>
  <c r="CD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D5" i="1"/>
  <c r="ID84" i="1" s="1"/>
  <c r="MG5" i="1"/>
  <c r="MG84" i="1" s="1"/>
  <c r="NL57" i="1" l="1"/>
  <c r="MW56" i="1"/>
  <c r="OA54" i="1"/>
  <c r="NL58" i="1"/>
  <c r="NL56" i="1"/>
  <c r="MW59" i="1"/>
  <c r="MW58" i="1"/>
  <c r="NL55" i="1"/>
  <c r="NL54" i="1"/>
  <c r="OA55" i="1"/>
  <c r="OA53" i="1"/>
  <c r="NL53" i="1"/>
  <c r="OA59" i="1"/>
  <c r="OA58" i="1"/>
  <c r="OA56" i="1"/>
  <c r="OA64" i="1"/>
  <c r="OA65" i="1"/>
  <c r="OA66" i="1"/>
  <c r="OA67" i="1"/>
  <c r="OA68" i="1"/>
  <c r="OA69" i="1"/>
  <c r="OA70" i="1"/>
  <c r="NL64" i="1"/>
  <c r="NL65" i="1"/>
  <c r="NL66" i="1"/>
  <c r="NL67" i="1"/>
  <c r="NL68" i="1"/>
  <c r="NL69" i="1"/>
  <c r="NL70" i="1"/>
  <c r="MW64" i="1"/>
  <c r="MW65" i="1"/>
  <c r="MW66" i="1"/>
  <c r="MW67" i="1"/>
  <c r="MW68" i="1"/>
  <c r="MW69" i="1"/>
  <c r="MW70" i="1"/>
  <c r="MW47" i="1"/>
  <c r="MW46" i="1"/>
  <c r="MW45" i="1"/>
  <c r="NL48" i="1"/>
  <c r="NL45" i="1"/>
  <c r="MW48" i="1"/>
  <c r="OA46" i="1"/>
  <c r="OA45" i="1"/>
  <c r="OA47" i="1"/>
  <c r="OA43" i="1"/>
  <c r="MW44" i="1"/>
  <c r="MW42" i="1"/>
  <c r="NL47" i="1"/>
  <c r="NL46" i="1"/>
  <c r="OA44" i="1"/>
  <c r="NL44" i="1"/>
  <c r="OA42" i="1"/>
  <c r="NL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D13" i="1"/>
  <c r="ID17" i="1" s="1"/>
  <c r="F55" i="4"/>
  <c r="F50" i="4"/>
  <c r="LY5" i="1"/>
  <c r="E397" i="4" l="1"/>
  <c r="R397" i="4" s="1"/>
  <c r="LY84" i="1"/>
  <c r="LY13" i="1"/>
  <c r="F398" i="4"/>
  <c r="P382" i="4"/>
  <c r="C383" i="4"/>
  <c r="I399" i="4"/>
  <c r="V399" i="4" s="1"/>
  <c r="H399" i="4"/>
  <c r="U399" i="4" s="1"/>
  <c r="G399" i="4"/>
  <c r="D399" i="4"/>
  <c r="Q399" i="4" s="1"/>
  <c r="F463" i="4"/>
  <c r="E463" i="4"/>
  <c r="D463" i="4"/>
  <c r="Q463" i="4" s="1"/>
  <c r="S382" i="4"/>
  <c r="B382" i="4"/>
  <c r="R314" i="8"/>
  <c r="Q314" i="8"/>
  <c r="E313" i="8"/>
  <c r="F313" i="8"/>
  <c r="A464" i="4"/>
  <c r="A400" i="4"/>
  <c r="ID16" i="1"/>
  <c r="MG16" i="1"/>
  <c r="LY14" i="1" l="1"/>
  <c r="LY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LY16" i="1"/>
  <c r="LY52" i="1" l="1"/>
  <c r="LY53" i="1" s="1"/>
  <c r="LY63" i="1"/>
  <c r="LY56" i="1"/>
  <c r="LY57" i="1"/>
  <c r="LY58" i="1"/>
  <c r="LY59" i="1"/>
  <c r="LY41" i="1"/>
  <c r="LY42" i="1" s="1"/>
  <c r="LY74" i="1"/>
  <c r="E399" i="4"/>
  <c r="R399" i="4" s="1"/>
  <c r="P384" i="4"/>
  <c r="C385" i="4"/>
  <c r="F400" i="4"/>
  <c r="I401" i="4"/>
  <c r="H401" i="4"/>
  <c r="G401" i="4"/>
  <c r="T401" i="4" s="1"/>
  <c r="D401" i="4"/>
  <c r="Q401" i="4" s="1"/>
  <c r="F465" i="4"/>
  <c r="E465" i="4"/>
  <c r="D465" i="4"/>
  <c r="Q465" i="4" s="1"/>
  <c r="S384" i="4"/>
  <c r="B384" i="4"/>
  <c r="R316" i="8"/>
  <c r="Q316" i="8"/>
  <c r="F315" i="8"/>
  <c r="E315" i="8"/>
  <c r="A402" i="4"/>
  <c r="A466" i="4"/>
  <c r="LY55" i="1" l="1"/>
  <c r="LY54" i="1"/>
  <c r="LY64" i="1"/>
  <c r="LY65" i="1"/>
  <c r="LY66" i="1"/>
  <c r="LY67" i="1"/>
  <c r="LY68" i="1"/>
  <c r="LY69" i="1"/>
  <c r="LY70" i="1"/>
  <c r="LY48" i="1"/>
  <c r="LY47" i="1"/>
  <c r="LY46" i="1"/>
  <c r="LY45" i="1"/>
  <c r="LY44" i="1"/>
  <c r="LY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N5" i="1"/>
  <c r="BN84" i="1" s="1"/>
  <c r="BJ5" i="1"/>
  <c r="BJ84" i="1" s="1"/>
  <c r="BH5" i="1"/>
  <c r="BH84" i="1" s="1"/>
  <c r="BD5" i="1"/>
  <c r="BD84"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N13" i="1"/>
  <c r="BN17" i="1" s="1"/>
  <c r="BJ13" i="1"/>
  <c r="BJ17" i="1" s="1"/>
  <c r="BH13" i="1"/>
  <c r="BH17" i="1" s="1"/>
  <c r="BD13" i="1"/>
  <c r="BD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N16" i="1"/>
  <c r="BJ16" i="1"/>
  <c r="BD16" i="1"/>
  <c r="BH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AZ5" i="1"/>
  <c r="AZ84"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AZ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s="1"/>
  <c r="E408" i="4" l="1"/>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KV5" i="1"/>
  <c r="KV84" i="1" s="1"/>
  <c r="E424" i="4" l="1"/>
  <c r="F425" i="4"/>
  <c r="P409" i="4"/>
  <c r="C410" i="4"/>
  <c r="U425" i="4"/>
  <c r="I426" i="4"/>
  <c r="V426" i="4" s="1"/>
  <c r="H426" i="4"/>
  <c r="U426" i="4" s="1"/>
  <c r="G426" i="4"/>
  <c r="T426" i="4" s="1"/>
  <c r="D426" i="4"/>
  <c r="Q426" i="4" s="1"/>
  <c r="F490" i="4"/>
  <c r="E490" i="4"/>
  <c r="D490" i="4"/>
  <c r="Q490" i="4" s="1"/>
  <c r="R423" i="4"/>
  <c r="S409" i="4"/>
  <c r="B409" i="4"/>
  <c r="A491" i="4"/>
  <c r="A427" i="4"/>
  <c r="KV13" i="1"/>
  <c r="KV17" i="1" s="1"/>
  <c r="E425" i="4" l="1"/>
  <c r="F426" i="4"/>
  <c r="P410" i="4"/>
  <c r="C411" i="4"/>
  <c r="F491" i="4"/>
  <c r="E491" i="4"/>
  <c r="D491" i="4"/>
  <c r="Q491" i="4" s="1"/>
  <c r="I427" i="4"/>
  <c r="V427" i="4" s="1"/>
  <c r="H427" i="4"/>
  <c r="U427" i="4" s="1"/>
  <c r="G427" i="4"/>
  <c r="T427" i="4" s="1"/>
  <c r="D427" i="4"/>
  <c r="Q427" i="4" s="1"/>
  <c r="R424" i="4"/>
  <c r="S410" i="4"/>
  <c r="B410" i="4"/>
  <c r="A492" i="4"/>
  <c r="A428" i="4"/>
  <c r="KV16" i="1"/>
  <c r="JP5" i="1"/>
  <c r="JP84" i="1" s="1"/>
  <c r="CU5" i="1"/>
  <c r="CU84" i="1" s="1"/>
  <c r="E426" i="4" l="1"/>
  <c r="F427" i="4"/>
  <c r="P411" i="4"/>
  <c r="C412" i="4"/>
  <c r="I428" i="4"/>
  <c r="V428" i="4" s="1"/>
  <c r="H428" i="4"/>
  <c r="U428" i="4" s="1"/>
  <c r="G428" i="4"/>
  <c r="D428" i="4"/>
  <c r="Q428" i="4" s="1"/>
  <c r="F492" i="4"/>
  <c r="E492" i="4"/>
  <c r="D492" i="4"/>
  <c r="Q492" i="4" s="1"/>
  <c r="R425" i="4"/>
  <c r="S411" i="4"/>
  <c r="B411" i="4"/>
  <c r="A429" i="4"/>
  <c r="A493" i="4"/>
  <c r="JP13" i="1"/>
  <c r="JP17" i="1" s="1"/>
  <c r="CU13" i="1"/>
  <c r="CU17" i="1" s="1"/>
  <c r="E427" i="4" l="1"/>
  <c r="F428" i="4"/>
  <c r="P412" i="4"/>
  <c r="C413" i="4"/>
  <c r="T428" i="4"/>
  <c r="G429" i="4"/>
  <c r="D429" i="4"/>
  <c r="Q429" i="4" s="1"/>
  <c r="H429" i="4"/>
  <c r="U429" i="4" s="1"/>
  <c r="I429" i="4"/>
  <c r="V429" i="4" s="1"/>
  <c r="F493" i="4"/>
  <c r="E493" i="4"/>
  <c r="D493" i="4"/>
  <c r="Q493" i="4" s="1"/>
  <c r="R426" i="4"/>
  <c r="S412" i="4"/>
  <c r="B412" i="4"/>
  <c r="A494" i="4"/>
  <c r="A430" i="4"/>
  <c r="JP16" i="1"/>
  <c r="CU16" i="1"/>
  <c r="E428" i="4" l="1"/>
  <c r="F429" i="4"/>
  <c r="P413" i="4"/>
  <c r="C414" i="4"/>
  <c r="I430" i="4"/>
  <c r="V430" i="4" s="1"/>
  <c r="H430" i="4"/>
  <c r="U430" i="4" s="1"/>
  <c r="G430" i="4"/>
  <c r="T430" i="4" s="1"/>
  <c r="D430" i="4"/>
  <c r="Q430" i="4" s="1"/>
  <c r="F494" i="4"/>
  <c r="E494" i="4"/>
  <c r="D494" i="4"/>
  <c r="Q494" i="4" s="1"/>
  <c r="T429" i="4"/>
  <c r="R427" i="4"/>
  <c r="S413" i="4"/>
  <c r="B413" i="4"/>
  <c r="A495" i="4"/>
  <c r="A431" i="4"/>
  <c r="OB5" i="1"/>
  <c r="OB84"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B16" i="1"/>
  <c r="E431" i="4" l="1"/>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J24" i="1" l="1"/>
  <c r="JI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KW5" i="1"/>
  <c r="KW84" i="1" s="1"/>
  <c r="DV5" i="1"/>
  <c r="DV84" i="1" s="1"/>
  <c r="I438" i="4" l="1"/>
  <c r="V437" i="4"/>
  <c r="H437" i="4"/>
  <c r="G437" i="4" s="1"/>
  <c r="C436" i="4"/>
  <c r="P436" i="4" s="1"/>
  <c r="P420" i="4"/>
  <c r="C421" i="4"/>
  <c r="F501" i="4"/>
  <c r="E501" i="4"/>
  <c r="D501" i="4"/>
  <c r="Q501" i="4" s="1"/>
  <c r="S420" i="4"/>
  <c r="B420" i="4"/>
  <c r="A502" i="4"/>
  <c r="R449" i="4"/>
  <c r="R452" i="4"/>
  <c r="R446" i="4"/>
  <c r="R455" i="4"/>
  <c r="KW13" i="1"/>
  <c r="KW17" i="1" s="1"/>
  <c r="DV13" i="1"/>
  <c r="DV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KW16" i="1"/>
  <c r="DV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K5" i="1"/>
  <c r="BK84" i="1" s="1"/>
  <c r="BI5" i="1"/>
  <c r="BI84" i="1" s="1"/>
  <c r="BM5" i="1"/>
  <c r="BM84" i="1" s="1"/>
  <c r="BE5" i="1"/>
  <c r="BE84" i="1" s="1"/>
  <c r="KY16" i="1"/>
  <c r="KX16" i="1"/>
  <c r="JF16" i="1"/>
  <c r="JE16" i="1"/>
  <c r="JD16" i="1"/>
  <c r="A16" i="1"/>
  <c r="N16" i="1" l="1"/>
  <c r="B21" i="1"/>
  <c r="B20" i="1"/>
  <c r="B440" i="4"/>
  <c r="C441" i="4"/>
  <c r="P441" i="4" s="1"/>
  <c r="H504" i="4"/>
  <c r="I505" i="4"/>
  <c r="G455" i="4"/>
  <c r="P426" i="4"/>
  <c r="C427" i="4"/>
  <c r="F507" i="4"/>
  <c r="E507" i="4"/>
  <c r="D507" i="4"/>
  <c r="Q507" i="4" s="1"/>
  <c r="U442" i="4"/>
  <c r="V443" i="4"/>
  <c r="S426" i="4"/>
  <c r="B426" i="4"/>
  <c r="B30" i="1"/>
  <c r="CX30" i="1" s="1"/>
  <c r="R476" i="4"/>
  <c r="R479" i="4"/>
  <c r="R473" i="4"/>
  <c r="A508" i="4"/>
  <c r="R470" i="4"/>
  <c r="B24" i="1"/>
  <c r="CX24" i="1" s="1"/>
  <c r="B19" i="1"/>
  <c r="B18" i="1"/>
  <c r="BK13" i="1"/>
  <c r="BK17" i="1" s="1"/>
  <c r="BI13" i="1"/>
  <c r="BI17" i="1" s="1"/>
  <c r="BM13" i="1"/>
  <c r="BM17" i="1" s="1"/>
  <c r="BE13" i="1"/>
  <c r="LJ20" i="1" l="1"/>
  <c r="LI20" i="1"/>
  <c r="LJ18" i="1"/>
  <c r="LI18" i="1"/>
  <c r="LJ21" i="1"/>
  <c r="LI21" i="1"/>
  <c r="LJ19" i="1"/>
  <c r="LI19" i="1"/>
  <c r="CX26" i="1"/>
  <c r="CX75" i="1"/>
  <c r="CX25" i="1"/>
  <c r="CX76" i="1"/>
  <c r="CX31" i="1"/>
  <c r="CX32" i="1"/>
  <c r="CX33" i="1"/>
  <c r="CX34" i="1"/>
  <c r="CX35" i="1"/>
  <c r="CX36" i="1"/>
  <c r="CX37" i="1"/>
  <c r="CC24" i="1"/>
  <c r="CA24" i="1"/>
  <c r="CB24" i="1"/>
  <c r="LN20" i="1"/>
  <c r="LM20" i="1"/>
  <c r="LR20" i="1"/>
  <c r="LT20" i="1"/>
  <c r="LS20" i="1"/>
  <c r="LQ20" i="1"/>
  <c r="LO20" i="1"/>
  <c r="LP20" i="1"/>
  <c r="MH18" i="1"/>
  <c r="LN18" i="1"/>
  <c r="LM18" i="1"/>
  <c r="LR18" i="1"/>
  <c r="LQ18" i="1"/>
  <c r="LO18" i="1"/>
  <c r="LT18" i="1"/>
  <c r="LS18" i="1"/>
  <c r="LP18" i="1"/>
  <c r="LN21" i="1"/>
  <c r="LM21" i="1"/>
  <c r="LQ21" i="1"/>
  <c r="LO21" i="1"/>
  <c r="LT21" i="1"/>
  <c r="LR21" i="1"/>
  <c r="LS21" i="1"/>
  <c r="LP21" i="1"/>
  <c r="LN19" i="1"/>
  <c r="LM19" i="1"/>
  <c r="LT19" i="1"/>
  <c r="LR19" i="1"/>
  <c r="LS19" i="1"/>
  <c r="LQ19" i="1"/>
  <c r="LP19" i="1"/>
  <c r="LO19" i="1"/>
  <c r="MH24" i="1"/>
  <c r="MY24" i="1"/>
  <c r="NN24" i="1"/>
  <c r="NM24" i="1"/>
  <c r="MJ24" i="1"/>
  <c r="MX24" i="1"/>
  <c r="MI24" i="1"/>
  <c r="MZ24" i="1"/>
  <c r="MK24" i="1"/>
  <c r="NO24" i="1"/>
  <c r="ML24" i="1"/>
  <c r="NP24" i="1"/>
  <c r="NA24" i="1"/>
  <c r="NQ24" i="1"/>
  <c r="NB24" i="1"/>
  <c r="MM24" i="1"/>
  <c r="MN24" i="1"/>
  <c r="NC24" i="1"/>
  <c r="NR24" i="1"/>
  <c r="ND24" i="1"/>
  <c r="NS24" i="1"/>
  <c r="MO24" i="1"/>
  <c r="NT24" i="1"/>
  <c r="MP24" i="1"/>
  <c r="NE24" i="1"/>
  <c r="MQ24" i="1"/>
  <c r="NF24" i="1"/>
  <c r="NU24" i="1"/>
  <c r="NG24" i="1"/>
  <c r="NV24" i="1"/>
  <c r="MR24" i="1"/>
  <c r="MS24" i="1"/>
  <c r="NW24" i="1"/>
  <c r="NH24" i="1"/>
  <c r="NX24" i="1"/>
  <c r="NI24" i="1"/>
  <c r="MT24" i="1"/>
  <c r="NY24" i="1"/>
  <c r="MU24" i="1"/>
  <c r="NJ24" i="1"/>
  <c r="NK24" i="1"/>
  <c r="NZ24" i="1"/>
  <c r="MV24" i="1"/>
  <c r="MW24" i="1"/>
  <c r="NL24" i="1"/>
  <c r="OA24" i="1"/>
  <c r="MH30" i="1"/>
  <c r="MY30" i="1"/>
  <c r="NN30" i="1"/>
  <c r="NM30" i="1"/>
  <c r="MJ30" i="1"/>
  <c r="MX30" i="1"/>
  <c r="MI30" i="1"/>
  <c r="NO30" i="1"/>
  <c r="MZ30" i="1"/>
  <c r="MK30" i="1"/>
  <c r="ML30" i="1"/>
  <c r="NP30" i="1"/>
  <c r="NA30" i="1"/>
  <c r="MM30" i="1"/>
  <c r="NQ30" i="1"/>
  <c r="NB30" i="1"/>
  <c r="MN30" i="1"/>
  <c r="NC30" i="1"/>
  <c r="NR30" i="1"/>
  <c r="MO30" i="1"/>
  <c r="ND30" i="1"/>
  <c r="NS30" i="1"/>
  <c r="NT30" i="1"/>
  <c r="MP30" i="1"/>
  <c r="NE30" i="1"/>
  <c r="NU30" i="1"/>
  <c r="MQ30" i="1"/>
  <c r="NF30" i="1"/>
  <c r="NG30" i="1"/>
  <c r="NV30" i="1"/>
  <c r="MR30" i="1"/>
  <c r="MS30" i="1"/>
  <c r="NW30" i="1"/>
  <c r="NH30" i="1"/>
  <c r="NI30" i="1"/>
  <c r="NX30" i="1"/>
  <c r="MT30" i="1"/>
  <c r="NY30" i="1"/>
  <c r="MU30" i="1"/>
  <c r="NJ30" i="1"/>
  <c r="NK30" i="1"/>
  <c r="NZ30" i="1"/>
  <c r="MV30" i="1"/>
  <c r="MW30" i="1"/>
  <c r="NL30" i="1"/>
  <c r="OA30" i="1"/>
  <c r="BE14" i="1"/>
  <c r="BE63" i="1" s="1"/>
  <c r="BE17" i="1"/>
  <c r="MJ20" i="1"/>
  <c r="MT20" i="1"/>
  <c r="NC20" i="1"/>
  <c r="NL20" i="1"/>
  <c r="NU20" i="1"/>
  <c r="MV20" i="1"/>
  <c r="NE20" i="1"/>
  <c r="NW20" i="1"/>
  <c r="OA20" i="1"/>
  <c r="NB20" i="1"/>
  <c r="ML20" i="1"/>
  <c r="MU20" i="1"/>
  <c r="ND20" i="1"/>
  <c r="NM20" i="1"/>
  <c r="NV20" i="1"/>
  <c r="MM20" i="1"/>
  <c r="NN20" i="1"/>
  <c r="MP20" i="1"/>
  <c r="NR20" i="1"/>
  <c r="NK20" i="1"/>
  <c r="NH20" i="1"/>
  <c r="NT20" i="1"/>
  <c r="MN20" i="1"/>
  <c r="MW20" i="1"/>
  <c r="NF20" i="1"/>
  <c r="NO20" i="1"/>
  <c r="NX20" i="1"/>
  <c r="MY20" i="1"/>
  <c r="MO20" i="1"/>
  <c r="MX20" i="1"/>
  <c r="NG20" i="1"/>
  <c r="NP20" i="1"/>
  <c r="NZ20" i="1"/>
  <c r="MH20" i="1"/>
  <c r="MQ20" i="1"/>
  <c r="MZ20" i="1"/>
  <c r="NJ20" i="1"/>
  <c r="NS20" i="1"/>
  <c r="MI20" i="1"/>
  <c r="MR20" i="1"/>
  <c r="NA20" i="1"/>
  <c r="NQ20" i="1"/>
  <c r="MK20" i="1"/>
  <c r="NI20" i="1"/>
  <c r="NY20" i="1"/>
  <c r="MS20" i="1"/>
  <c r="MK18" i="1"/>
  <c r="MT18" i="1"/>
  <c r="NC18" i="1"/>
  <c r="NL18" i="1"/>
  <c r="NV18" i="1"/>
  <c r="MV18" i="1"/>
  <c r="NO18" i="1"/>
  <c r="NX18" i="1"/>
  <c r="NR18" i="1"/>
  <c r="ML18" i="1"/>
  <c r="MU18" i="1"/>
  <c r="ND18" i="1"/>
  <c r="NN18" i="1"/>
  <c r="NW18" i="1"/>
  <c r="MM18" i="1"/>
  <c r="NF18" i="1"/>
  <c r="MQ18" i="1"/>
  <c r="MZ18" i="1"/>
  <c r="MN18" i="1"/>
  <c r="MX18" i="1"/>
  <c r="NG18" i="1"/>
  <c r="NP18" i="1"/>
  <c r="NY18" i="1"/>
  <c r="NI18" i="1"/>
  <c r="MP18" i="1"/>
  <c r="MY18" i="1"/>
  <c r="NH18" i="1"/>
  <c r="NQ18" i="1"/>
  <c r="NZ18" i="1"/>
  <c r="OA18" i="1"/>
  <c r="MI18" i="1"/>
  <c r="MR18" i="1"/>
  <c r="NA18" i="1"/>
  <c r="NJ18" i="1"/>
  <c r="NS18" i="1"/>
  <c r="MJ18" i="1"/>
  <c r="MS18" i="1"/>
  <c r="NB18" i="1"/>
  <c r="NK18" i="1"/>
  <c r="NT18" i="1"/>
  <c r="NM18" i="1"/>
  <c r="MO18" i="1"/>
  <c r="NU18" i="1"/>
  <c r="MW18" i="1"/>
  <c r="NE18" i="1"/>
  <c r="MJ21" i="1"/>
  <c r="MR21" i="1"/>
  <c r="MZ21" i="1"/>
  <c r="NH21" i="1"/>
  <c r="NP21" i="1"/>
  <c r="NX21" i="1"/>
  <c r="MK21" i="1"/>
  <c r="NA21" i="1"/>
  <c r="NI21" i="1"/>
  <c r="NY21" i="1"/>
  <c r="MT21" i="1"/>
  <c r="NJ21" i="1"/>
  <c r="NZ21" i="1"/>
  <c r="ND21" i="1"/>
  <c r="NU21" i="1"/>
  <c r="MY21" i="1"/>
  <c r="MS21" i="1"/>
  <c r="NQ21" i="1"/>
  <c r="ML21" i="1"/>
  <c r="NB21" i="1"/>
  <c r="NR21" i="1"/>
  <c r="MN21" i="1"/>
  <c r="NT21" i="1"/>
  <c r="NM21" i="1"/>
  <c r="NW21" i="1"/>
  <c r="NE21" i="1"/>
  <c r="NO21" i="1"/>
  <c r="MM21" i="1"/>
  <c r="MU21" i="1"/>
  <c r="NC21" i="1"/>
  <c r="NK21" i="1"/>
  <c r="NS21" i="1"/>
  <c r="OA21" i="1"/>
  <c r="MV21" i="1"/>
  <c r="MW21" i="1"/>
  <c r="MI21" i="1"/>
  <c r="NL21" i="1"/>
  <c r="MO21" i="1"/>
  <c r="MH21" i="1"/>
  <c r="MP21" i="1"/>
  <c r="MX21" i="1"/>
  <c r="NF21" i="1"/>
  <c r="NN21" i="1"/>
  <c r="NV21" i="1"/>
  <c r="MQ21" i="1"/>
  <c r="NG21" i="1"/>
  <c r="MK19" i="1"/>
  <c r="MT19" i="1"/>
  <c r="NC19" i="1"/>
  <c r="NL19" i="1"/>
  <c r="NU19" i="1"/>
  <c r="MV19" i="1"/>
  <c r="NN19" i="1"/>
  <c r="NX19" i="1"/>
  <c r="NR19" i="1"/>
  <c r="ML19" i="1"/>
  <c r="MU19" i="1"/>
  <c r="ND19" i="1"/>
  <c r="NM19" i="1"/>
  <c r="NV19" i="1"/>
  <c r="MM19" i="1"/>
  <c r="NE19" i="1"/>
  <c r="MP19" i="1"/>
  <c r="NI19" i="1"/>
  <c r="MN19" i="1"/>
  <c r="MW19" i="1"/>
  <c r="NF19" i="1"/>
  <c r="NP19" i="1"/>
  <c r="NY19" i="1"/>
  <c r="MZ19" i="1"/>
  <c r="MO19" i="1"/>
  <c r="MX19" i="1"/>
  <c r="NH19" i="1"/>
  <c r="NQ19" i="1"/>
  <c r="NZ19" i="1"/>
  <c r="OA19" i="1"/>
  <c r="MH19" i="1"/>
  <c r="MR19" i="1"/>
  <c r="NA19" i="1"/>
  <c r="NJ19" i="1"/>
  <c r="NS19" i="1"/>
  <c r="MJ19" i="1"/>
  <c r="MS19" i="1"/>
  <c r="NB19" i="1"/>
  <c r="NK19" i="1"/>
  <c r="NT19" i="1"/>
  <c r="MI19" i="1"/>
  <c r="MQ19" i="1"/>
  <c r="NW19" i="1"/>
  <c r="NG19" i="1"/>
  <c r="MY19" i="1"/>
  <c r="NO19" i="1"/>
  <c r="JH18" i="1"/>
  <c r="IP18" i="1"/>
  <c r="JG18" i="1"/>
  <c r="IT18" i="1"/>
  <c r="IU18" i="1"/>
  <c r="IS18" i="1"/>
  <c r="IQ18" i="1"/>
  <c r="IR18" i="1"/>
  <c r="IO18" i="1"/>
  <c r="IM18" i="1"/>
  <c r="IN18" i="1"/>
  <c r="JH20" i="1"/>
  <c r="JG20" i="1"/>
  <c r="IP20" i="1"/>
  <c r="IT20" i="1"/>
  <c r="IQ20" i="1"/>
  <c r="IR20" i="1"/>
  <c r="IU20" i="1"/>
  <c r="IS20" i="1"/>
  <c r="IM20" i="1"/>
  <c r="IN20" i="1"/>
  <c r="IO20" i="1"/>
  <c r="IT30" i="1"/>
  <c r="IP30" i="1"/>
  <c r="IU30" i="1"/>
  <c r="IS30" i="1"/>
  <c r="IR30" i="1"/>
  <c r="IQ30" i="1"/>
  <c r="IN30" i="1"/>
  <c r="IM30" i="1"/>
  <c r="IO30" i="1"/>
  <c r="JG21" i="1"/>
  <c r="JH21" i="1"/>
  <c r="IP21" i="1"/>
  <c r="IT21" i="1"/>
  <c r="IR21" i="1"/>
  <c r="IU21" i="1"/>
  <c r="IS21" i="1"/>
  <c r="IQ21" i="1"/>
  <c r="IO21" i="1"/>
  <c r="IM21" i="1"/>
  <c r="IN21" i="1"/>
  <c r="JG19" i="1"/>
  <c r="JH19" i="1"/>
  <c r="IP19" i="1"/>
  <c r="IT19" i="1"/>
  <c r="IR19" i="1"/>
  <c r="IU19" i="1"/>
  <c r="IS19" i="1"/>
  <c r="IQ19" i="1"/>
  <c r="IN19" i="1"/>
  <c r="IM19" i="1"/>
  <c r="IO19" i="1"/>
  <c r="IX24" i="1"/>
  <c r="IT24" i="1"/>
  <c r="IP24" i="1"/>
  <c r="IQ24" i="1"/>
  <c r="IS24" i="1"/>
  <c r="IO24" i="1"/>
  <c r="IR24" i="1"/>
  <c r="IU24" i="1"/>
  <c r="IN24" i="1"/>
  <c r="IM24" i="1"/>
  <c r="IC18" i="1"/>
  <c r="IX18" i="1"/>
  <c r="IC30" i="1"/>
  <c r="IC33" i="1" s="1"/>
  <c r="IX30" i="1"/>
  <c r="IC21" i="1"/>
  <c r="IX21" i="1"/>
  <c r="IC19" i="1"/>
  <c r="IX19" i="1"/>
  <c r="IC20" i="1"/>
  <c r="IX20" i="1"/>
  <c r="IY21" i="1"/>
  <c r="IZ21" i="1"/>
  <c r="JA21" i="1"/>
  <c r="IY19" i="1"/>
  <c r="IZ19" i="1"/>
  <c r="JA19" i="1"/>
  <c r="IY20" i="1"/>
  <c r="IZ20" i="1"/>
  <c r="JA20" i="1"/>
  <c r="IY24" i="1"/>
  <c r="IZ24" i="1"/>
  <c r="JA24" i="1"/>
  <c r="IY18" i="1"/>
  <c r="IZ18" i="1"/>
  <c r="JA18" i="1"/>
  <c r="IY30" i="1"/>
  <c r="IZ30" i="1"/>
  <c r="JA30" i="1"/>
  <c r="DY20" i="1"/>
  <c r="HA20" i="1"/>
  <c r="FZ20" i="1"/>
  <c r="EY20" i="1"/>
  <c r="GZ20" i="1"/>
  <c r="FY20" i="1"/>
  <c r="EX20" i="1"/>
  <c r="GY20" i="1"/>
  <c r="FX20" i="1"/>
  <c r="EW20" i="1"/>
  <c r="GX20" i="1"/>
  <c r="FW20" i="1"/>
  <c r="EV20" i="1"/>
  <c r="GW20" i="1"/>
  <c r="FV20" i="1"/>
  <c r="EU20" i="1"/>
  <c r="GV20" i="1"/>
  <c r="FU20" i="1"/>
  <c r="ET20" i="1"/>
  <c r="GU20" i="1"/>
  <c r="FT20" i="1"/>
  <c r="ES20" i="1"/>
  <c r="GT20" i="1"/>
  <c r="FS20" i="1"/>
  <c r="ER20" i="1"/>
  <c r="GS20" i="1"/>
  <c r="FR20" i="1"/>
  <c r="EQ20" i="1"/>
  <c r="GR20" i="1"/>
  <c r="FQ20" i="1"/>
  <c r="EP20" i="1"/>
  <c r="GQ20" i="1"/>
  <c r="FP20" i="1"/>
  <c r="EO20" i="1"/>
  <c r="HV20" i="1"/>
  <c r="GP20" i="1"/>
  <c r="FO20" i="1"/>
  <c r="EN20" i="1"/>
  <c r="HU20" i="1"/>
  <c r="GO20" i="1"/>
  <c r="FN20" i="1"/>
  <c r="EM20" i="1"/>
  <c r="HT20" i="1"/>
  <c r="FM20" i="1"/>
  <c r="EL20" i="1"/>
  <c r="HS20" i="1"/>
  <c r="FL20" i="1"/>
  <c r="EK20" i="1"/>
  <c r="HR20" i="1"/>
  <c r="FK20" i="1"/>
  <c r="EJ20" i="1"/>
  <c r="HQ20" i="1"/>
  <c r="FJ20" i="1"/>
  <c r="EI20" i="1"/>
  <c r="HP20" i="1"/>
  <c r="FI20" i="1"/>
  <c r="EH20" i="1"/>
  <c r="HO20" i="1"/>
  <c r="GN20" i="1"/>
  <c r="FH20" i="1"/>
  <c r="EG20" i="1"/>
  <c r="HN20" i="1"/>
  <c r="GM20" i="1"/>
  <c r="FG20" i="1"/>
  <c r="EF20" i="1"/>
  <c r="HM20" i="1"/>
  <c r="GL20" i="1"/>
  <c r="EE20" i="1"/>
  <c r="HL20" i="1"/>
  <c r="GK20" i="1"/>
  <c r="ED20" i="1"/>
  <c r="HK20" i="1"/>
  <c r="GJ20" i="1"/>
  <c r="EC20" i="1"/>
  <c r="HJ20" i="1"/>
  <c r="GI20" i="1"/>
  <c r="EB20" i="1"/>
  <c r="HI20" i="1"/>
  <c r="GH20" i="1"/>
  <c r="EA20" i="1"/>
  <c r="HH20" i="1"/>
  <c r="GG20" i="1"/>
  <c r="FF20" i="1"/>
  <c r="DZ20" i="1"/>
  <c r="HG20" i="1"/>
  <c r="GF20" i="1"/>
  <c r="FE20" i="1"/>
  <c r="HF20" i="1"/>
  <c r="GE20" i="1"/>
  <c r="FD20" i="1"/>
  <c r="HE20" i="1"/>
  <c r="GD20" i="1"/>
  <c r="FC20" i="1"/>
  <c r="HD20" i="1"/>
  <c r="GC20" i="1"/>
  <c r="FB20" i="1"/>
  <c r="HC20" i="1"/>
  <c r="GB20" i="1"/>
  <c r="FA20" i="1"/>
  <c r="HB20" i="1"/>
  <c r="GA20" i="1"/>
  <c r="EZ20" i="1"/>
  <c r="DY19" i="1"/>
  <c r="HU19" i="1"/>
  <c r="GO19" i="1"/>
  <c r="FN19" i="1"/>
  <c r="EM19" i="1"/>
  <c r="HT19" i="1"/>
  <c r="FM19" i="1"/>
  <c r="EL19" i="1"/>
  <c r="HS19" i="1"/>
  <c r="FL19" i="1"/>
  <c r="EK19" i="1"/>
  <c r="HR19" i="1"/>
  <c r="FK19" i="1"/>
  <c r="EJ19" i="1"/>
  <c r="HQ19" i="1"/>
  <c r="FJ19" i="1"/>
  <c r="EI19" i="1"/>
  <c r="HP19" i="1"/>
  <c r="FI19" i="1"/>
  <c r="EH19" i="1"/>
  <c r="HO19" i="1"/>
  <c r="GN19" i="1"/>
  <c r="FH19" i="1"/>
  <c r="EG19" i="1"/>
  <c r="HN19" i="1"/>
  <c r="GM19" i="1"/>
  <c r="FG19" i="1"/>
  <c r="EF19" i="1"/>
  <c r="HM19" i="1"/>
  <c r="GL19" i="1"/>
  <c r="EE19" i="1"/>
  <c r="HL19" i="1"/>
  <c r="GK19" i="1"/>
  <c r="ED19" i="1"/>
  <c r="HK19" i="1"/>
  <c r="GJ19" i="1"/>
  <c r="EC19" i="1"/>
  <c r="HJ19" i="1"/>
  <c r="GI19" i="1"/>
  <c r="EB19" i="1"/>
  <c r="HI19" i="1"/>
  <c r="GH19" i="1"/>
  <c r="EA19" i="1"/>
  <c r="HH19" i="1"/>
  <c r="GG19" i="1"/>
  <c r="FF19" i="1"/>
  <c r="DZ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GX19" i="1"/>
  <c r="FW19" i="1"/>
  <c r="EV19" i="1"/>
  <c r="GW19" i="1"/>
  <c r="FV19" i="1"/>
  <c r="EU19" i="1"/>
  <c r="GV19" i="1"/>
  <c r="FU19" i="1"/>
  <c r="ET19" i="1"/>
  <c r="GU19" i="1"/>
  <c r="FT19" i="1"/>
  <c r="ES19" i="1"/>
  <c r="GT19" i="1"/>
  <c r="FS19" i="1"/>
  <c r="ER19" i="1"/>
  <c r="GS19" i="1"/>
  <c r="FR19" i="1"/>
  <c r="EQ19" i="1"/>
  <c r="GR19" i="1"/>
  <c r="FQ19" i="1"/>
  <c r="EP19" i="1"/>
  <c r="GQ19" i="1"/>
  <c r="FP19" i="1"/>
  <c r="EO19" i="1"/>
  <c r="HV19" i="1"/>
  <c r="GP19" i="1"/>
  <c r="FO19" i="1"/>
  <c r="EN19" i="1"/>
  <c r="DY18" i="1"/>
  <c r="HI18" i="1"/>
  <c r="GH18" i="1"/>
  <c r="EA18" i="1"/>
  <c r="HH18" i="1"/>
  <c r="GG18" i="1"/>
  <c r="FF18" i="1"/>
  <c r="DZ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GX18" i="1"/>
  <c r="FW18" i="1"/>
  <c r="EV18" i="1"/>
  <c r="GW18" i="1"/>
  <c r="FV18" i="1"/>
  <c r="EU18" i="1"/>
  <c r="GV18" i="1"/>
  <c r="FU18" i="1"/>
  <c r="ET18" i="1"/>
  <c r="GU18" i="1"/>
  <c r="FT18" i="1"/>
  <c r="ES18" i="1"/>
  <c r="GT18" i="1"/>
  <c r="FS18" i="1"/>
  <c r="ER18" i="1"/>
  <c r="GS18" i="1"/>
  <c r="FR18" i="1"/>
  <c r="EQ18" i="1"/>
  <c r="GR18" i="1"/>
  <c r="FQ18" i="1"/>
  <c r="EP18" i="1"/>
  <c r="GQ18" i="1"/>
  <c r="FP18" i="1"/>
  <c r="EO18" i="1"/>
  <c r="HV18" i="1"/>
  <c r="GP18" i="1"/>
  <c r="FO18" i="1"/>
  <c r="EN18" i="1"/>
  <c r="HU18" i="1"/>
  <c r="GO18" i="1"/>
  <c r="FN18" i="1"/>
  <c r="EM18" i="1"/>
  <c r="HT18" i="1"/>
  <c r="FM18" i="1"/>
  <c r="EL18" i="1"/>
  <c r="HS18" i="1"/>
  <c r="FL18" i="1"/>
  <c r="EK18" i="1"/>
  <c r="HR18" i="1"/>
  <c r="FK18" i="1"/>
  <c r="EJ18" i="1"/>
  <c r="HQ18" i="1"/>
  <c r="FJ18" i="1"/>
  <c r="EI18" i="1"/>
  <c r="HP18" i="1"/>
  <c r="FI18" i="1"/>
  <c r="EH18" i="1"/>
  <c r="HO18" i="1"/>
  <c r="GN18" i="1"/>
  <c r="FH18" i="1"/>
  <c r="EG18" i="1"/>
  <c r="HN18" i="1"/>
  <c r="GM18" i="1"/>
  <c r="FG18" i="1"/>
  <c r="EF18" i="1"/>
  <c r="HM18" i="1"/>
  <c r="GL18" i="1"/>
  <c r="EE18" i="1"/>
  <c r="HL18" i="1"/>
  <c r="GK18" i="1"/>
  <c r="ED18" i="1"/>
  <c r="HK18" i="1"/>
  <c r="GJ18" i="1"/>
  <c r="EC18" i="1"/>
  <c r="HJ18" i="1"/>
  <c r="GI18" i="1"/>
  <c r="EB18" i="1"/>
  <c r="DY30" i="1"/>
  <c r="DY32" i="1" s="1"/>
  <c r="GX30" i="1"/>
  <c r="FW30" i="1"/>
  <c r="EV30" i="1"/>
  <c r="GW30" i="1"/>
  <c r="FV30" i="1"/>
  <c r="EU30" i="1"/>
  <c r="GV30" i="1"/>
  <c r="FU30" i="1"/>
  <c r="ET30" i="1"/>
  <c r="GU30" i="1"/>
  <c r="FT30" i="1"/>
  <c r="ES30" i="1"/>
  <c r="GR30" i="1"/>
  <c r="FQ30" i="1"/>
  <c r="EP30" i="1"/>
  <c r="HV30" i="1"/>
  <c r="GP30" i="1"/>
  <c r="FO30" i="1"/>
  <c r="EN30" i="1"/>
  <c r="HU30" i="1"/>
  <c r="GO30" i="1"/>
  <c r="FN30" i="1"/>
  <c r="EM30" i="1"/>
  <c r="HT30" i="1"/>
  <c r="FM30" i="1"/>
  <c r="EL30" i="1"/>
  <c r="HK30" i="1"/>
  <c r="GB30" i="1"/>
  <c r="EK30" i="1"/>
  <c r="HJ30" i="1"/>
  <c r="GA30" i="1"/>
  <c r="EJ30" i="1"/>
  <c r="HI30" i="1"/>
  <c r="FZ30" i="1"/>
  <c r="EI30" i="1"/>
  <c r="HH30" i="1"/>
  <c r="FY30" i="1"/>
  <c r="EH30" i="1"/>
  <c r="HG30" i="1"/>
  <c r="FX30" i="1"/>
  <c r="EG30" i="1"/>
  <c r="HF30" i="1"/>
  <c r="FS30" i="1"/>
  <c r="EF30" i="1"/>
  <c r="HE30" i="1"/>
  <c r="FR30" i="1"/>
  <c r="EE30" i="1"/>
  <c r="HD30" i="1"/>
  <c r="FP30" i="1"/>
  <c r="ED30" i="1"/>
  <c r="HC30" i="1"/>
  <c r="FL30" i="1"/>
  <c r="EC30" i="1"/>
  <c r="HB30" i="1"/>
  <c r="FK30" i="1"/>
  <c r="EB30" i="1"/>
  <c r="HA30" i="1"/>
  <c r="FJ30" i="1"/>
  <c r="EA30" i="1"/>
  <c r="GZ30" i="1"/>
  <c r="FI30" i="1"/>
  <c r="DZ30" i="1"/>
  <c r="GY30" i="1"/>
  <c r="FH30" i="1"/>
  <c r="GT30" i="1"/>
  <c r="FG30" i="1"/>
  <c r="GS30" i="1"/>
  <c r="GQ30" i="1"/>
  <c r="FF30" i="1"/>
  <c r="GN30" i="1"/>
  <c r="FE30" i="1"/>
  <c r="GM30" i="1"/>
  <c r="FD30" i="1"/>
  <c r="GL30" i="1"/>
  <c r="FC30" i="1"/>
  <c r="GK30" i="1"/>
  <c r="FB30" i="1"/>
  <c r="HS30" i="1"/>
  <c r="GJ30" i="1"/>
  <c r="FA30" i="1"/>
  <c r="HR30" i="1"/>
  <c r="GI30" i="1"/>
  <c r="EZ30" i="1"/>
  <c r="HQ30" i="1"/>
  <c r="GH30" i="1"/>
  <c r="EY30" i="1"/>
  <c r="HP30" i="1"/>
  <c r="GG30" i="1"/>
  <c r="EX30" i="1"/>
  <c r="HO30" i="1"/>
  <c r="GF30" i="1"/>
  <c r="EW30" i="1"/>
  <c r="HN30" i="1"/>
  <c r="GE30" i="1"/>
  <c r="ER30" i="1"/>
  <c r="HM30" i="1"/>
  <c r="GD30" i="1"/>
  <c r="EQ30" i="1"/>
  <c r="HL30" i="1"/>
  <c r="GC30" i="1"/>
  <c r="EO30" i="1"/>
  <c r="DY21" i="1"/>
  <c r="HM21" i="1"/>
  <c r="GL21" i="1"/>
  <c r="EE21" i="1"/>
  <c r="HL21" i="1"/>
  <c r="GK21" i="1"/>
  <c r="ED21" i="1"/>
  <c r="HK21" i="1"/>
  <c r="GJ21" i="1"/>
  <c r="EC21" i="1"/>
  <c r="HJ21" i="1"/>
  <c r="GI21" i="1"/>
  <c r="EB21" i="1"/>
  <c r="HI21" i="1"/>
  <c r="GH21" i="1"/>
  <c r="EA21" i="1"/>
  <c r="HH21" i="1"/>
  <c r="GG21" i="1"/>
  <c r="FF21" i="1"/>
  <c r="DZ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GX21" i="1"/>
  <c r="FW21" i="1"/>
  <c r="EV21" i="1"/>
  <c r="GW21" i="1"/>
  <c r="FV21" i="1"/>
  <c r="EU21" i="1"/>
  <c r="GV21" i="1"/>
  <c r="FU21" i="1"/>
  <c r="ET21" i="1"/>
  <c r="GU21" i="1"/>
  <c r="FT21" i="1"/>
  <c r="ES21" i="1"/>
  <c r="GT21" i="1"/>
  <c r="FS21" i="1"/>
  <c r="ER21" i="1"/>
  <c r="GS21" i="1"/>
  <c r="FR21" i="1"/>
  <c r="EQ21" i="1"/>
  <c r="GR21" i="1"/>
  <c r="FQ21" i="1"/>
  <c r="EP21" i="1"/>
  <c r="GQ21" i="1"/>
  <c r="FP21" i="1"/>
  <c r="EO21" i="1"/>
  <c r="HV21" i="1"/>
  <c r="GP21" i="1"/>
  <c r="FO21" i="1"/>
  <c r="EN21" i="1"/>
  <c r="HU21" i="1"/>
  <c r="GO21" i="1"/>
  <c r="FN21" i="1"/>
  <c r="EM21" i="1"/>
  <c r="HT21" i="1"/>
  <c r="FM21" i="1"/>
  <c r="EL21" i="1"/>
  <c r="HS21" i="1"/>
  <c r="FL21" i="1"/>
  <c r="EK21" i="1"/>
  <c r="HR21" i="1"/>
  <c r="FK21" i="1"/>
  <c r="EJ21" i="1"/>
  <c r="HQ21" i="1"/>
  <c r="FJ21" i="1"/>
  <c r="EI21" i="1"/>
  <c r="HP21" i="1"/>
  <c r="FI21" i="1"/>
  <c r="EH21" i="1"/>
  <c r="HO21" i="1"/>
  <c r="GN21" i="1"/>
  <c r="FH21" i="1"/>
  <c r="EG21" i="1"/>
  <c r="HN21" i="1"/>
  <c r="GM21" i="1"/>
  <c r="FG21" i="1"/>
  <c r="EF21" i="1"/>
  <c r="IA18" i="1"/>
  <c r="DJ18" i="1"/>
  <c r="DI18" i="1"/>
  <c r="DH18" i="1"/>
  <c r="DG18" i="1"/>
  <c r="DF18" i="1"/>
  <c r="DE18" i="1"/>
  <c r="DD18" i="1"/>
  <c r="DC18" i="1"/>
  <c r="DB18" i="1"/>
  <c r="DA18" i="1"/>
  <c r="CZ18" i="1"/>
  <c r="CY18" i="1"/>
  <c r="IA24" i="1"/>
  <c r="CY24" i="1"/>
  <c r="DE24" i="1"/>
  <c r="CZ24" i="1"/>
  <c r="DA24" i="1"/>
  <c r="DF24" i="1"/>
  <c r="DG24" i="1"/>
  <c r="DH24" i="1"/>
  <c r="DI24" i="1"/>
  <c r="DB24" i="1"/>
  <c r="DJ24" i="1"/>
  <c r="DC24" i="1"/>
  <c r="DD24" i="1"/>
  <c r="IA30" i="1"/>
  <c r="DE30" i="1"/>
  <c r="DF30" i="1"/>
  <c r="DG30" i="1"/>
  <c r="DH30" i="1"/>
  <c r="DI30" i="1"/>
  <c r="DB30" i="1"/>
  <c r="DJ30" i="1"/>
  <c r="DC30" i="1"/>
  <c r="CY30" i="1"/>
  <c r="DD30" i="1"/>
  <c r="CZ30" i="1"/>
  <c r="DA30" i="1"/>
  <c r="IA19" i="1"/>
  <c r="DH19" i="1"/>
  <c r="DG19" i="1"/>
  <c r="DF19" i="1"/>
  <c r="DE19" i="1"/>
  <c r="DD19" i="1"/>
  <c r="DC19" i="1"/>
  <c r="DB19" i="1"/>
  <c r="DA19" i="1"/>
  <c r="CZ19" i="1"/>
  <c r="CY19" i="1"/>
  <c r="DJ19" i="1"/>
  <c r="DI19" i="1"/>
  <c r="IA20" i="1"/>
  <c r="DJ20" i="1"/>
  <c r="DI20" i="1"/>
  <c r="DH20" i="1"/>
  <c r="DG20" i="1"/>
  <c r="DF20" i="1"/>
  <c r="DE20" i="1"/>
  <c r="DD20" i="1"/>
  <c r="DC20" i="1"/>
  <c r="DB20" i="1"/>
  <c r="DA20" i="1"/>
  <c r="CZ20" i="1"/>
  <c r="CY20" i="1"/>
  <c r="IA21" i="1"/>
  <c r="DJ21" i="1"/>
  <c r="DI21" i="1"/>
  <c r="DH21" i="1"/>
  <c r="DG21" i="1"/>
  <c r="DF21" i="1"/>
  <c r="DE21" i="1"/>
  <c r="DD21" i="1"/>
  <c r="DC21" i="1"/>
  <c r="DB21" i="1"/>
  <c r="DA21" i="1"/>
  <c r="CZ21" i="1"/>
  <c r="CY21" i="1"/>
  <c r="KK18" i="1"/>
  <c r="KU18" i="1"/>
  <c r="JX18" i="1"/>
  <c r="JW18" i="1"/>
  <c r="JV18" i="1"/>
  <c r="JU18" i="1"/>
  <c r="JT18" i="1"/>
  <c r="KT18" i="1"/>
  <c r="JS18" i="1"/>
  <c r="JR18" i="1"/>
  <c r="KK20" i="1"/>
  <c r="KU20" i="1"/>
  <c r="JT20" i="1"/>
  <c r="JS20" i="1"/>
  <c r="JR20" i="1"/>
  <c r="KT20" i="1"/>
  <c r="JX20" i="1"/>
  <c r="JW20" i="1"/>
  <c r="JV20" i="1"/>
  <c r="JU20" i="1"/>
  <c r="KK21" i="1"/>
  <c r="KU21" i="1"/>
  <c r="JX21" i="1"/>
  <c r="KT21" i="1"/>
  <c r="JW21" i="1"/>
  <c r="JV21" i="1"/>
  <c r="JU21" i="1"/>
  <c r="JT21" i="1"/>
  <c r="JS21" i="1"/>
  <c r="JR21" i="1"/>
  <c r="KU24" i="1"/>
  <c r="JX24" i="1"/>
  <c r="JW24" i="1"/>
  <c r="JV24" i="1"/>
  <c r="JU24" i="1"/>
  <c r="JT24" i="1"/>
  <c r="JS24" i="1"/>
  <c r="JR24" i="1"/>
  <c r="KT24" i="1"/>
  <c r="KK24" i="1"/>
  <c r="KK19" i="1"/>
  <c r="KU19" i="1"/>
  <c r="JX19" i="1"/>
  <c r="JW19" i="1"/>
  <c r="JV19" i="1"/>
  <c r="JU19" i="1"/>
  <c r="JT19" i="1"/>
  <c r="JS19" i="1"/>
  <c r="JR19" i="1"/>
  <c r="KT19" i="1"/>
  <c r="MF20" i="1"/>
  <c r="ME20" i="1"/>
  <c r="MD20" i="1"/>
  <c r="MC20" i="1"/>
  <c r="MB20" i="1"/>
  <c r="MA20" i="1"/>
  <c r="LZ20" i="1"/>
  <c r="MF21" i="1"/>
  <c r="ME21" i="1"/>
  <c r="MD21" i="1"/>
  <c r="MC21" i="1"/>
  <c r="MB21" i="1"/>
  <c r="MA21" i="1"/>
  <c r="LZ21" i="1"/>
  <c r="MF19" i="1"/>
  <c r="ME19" i="1"/>
  <c r="MD19" i="1"/>
  <c r="MC19" i="1"/>
  <c r="MB19" i="1"/>
  <c r="MA19" i="1"/>
  <c r="LZ19" i="1"/>
  <c r="KE24" i="1"/>
  <c r="KF24" i="1"/>
  <c r="ME18" i="1"/>
  <c r="MD18" i="1"/>
  <c r="MC18" i="1"/>
  <c r="MB18" i="1"/>
  <c r="MA18" i="1"/>
  <c r="LZ18" i="1"/>
  <c r="MF18" i="1"/>
  <c r="KD24" i="1"/>
  <c r="KC24" i="1"/>
  <c r="KB24" i="1"/>
  <c r="KA24" i="1"/>
  <c r="KF18" i="1"/>
  <c r="KE18" i="1"/>
  <c r="KD18" i="1"/>
  <c r="KC18" i="1"/>
  <c r="KB18" i="1"/>
  <c r="KA18" i="1"/>
  <c r="KF19" i="1"/>
  <c r="KE19" i="1"/>
  <c r="KD19" i="1"/>
  <c r="KC19" i="1"/>
  <c r="KB19" i="1"/>
  <c r="KA19" i="1"/>
  <c r="KF20" i="1"/>
  <c r="KE20" i="1"/>
  <c r="KD20" i="1"/>
  <c r="KC20" i="1"/>
  <c r="KB20" i="1"/>
  <c r="KA20" i="1"/>
  <c r="KF21" i="1"/>
  <c r="KE21" i="1"/>
  <c r="KD21" i="1"/>
  <c r="KC21" i="1"/>
  <c r="KB21" i="1"/>
  <c r="KA21" i="1"/>
  <c r="AW20" i="1"/>
  <c r="AY20" i="1"/>
  <c r="AX20" i="1"/>
  <c r="AY19" i="1"/>
  <c r="AX19" i="1"/>
  <c r="AW19" i="1"/>
  <c r="JC30" i="1"/>
  <c r="AY21" i="1"/>
  <c r="AX21" i="1"/>
  <c r="AW21" i="1"/>
  <c r="AY18" i="1"/>
  <c r="AX18" i="1"/>
  <c r="AW18" i="1"/>
  <c r="DX20" i="1"/>
  <c r="IW20" i="1"/>
  <c r="DX21" i="1"/>
  <c r="IW21" i="1"/>
  <c r="DX18" i="1"/>
  <c r="IW18" i="1"/>
  <c r="DX19" i="1"/>
  <c r="IW19" i="1"/>
  <c r="BR21" i="1"/>
  <c r="BQ21" i="1"/>
  <c r="BP21" i="1"/>
  <c r="BT21" i="1"/>
  <c r="BS21" i="1"/>
  <c r="BY21" i="1"/>
  <c r="BX21" i="1"/>
  <c r="BW21" i="1"/>
  <c r="BV21" i="1"/>
  <c r="BU21" i="1"/>
  <c r="BY20" i="1"/>
  <c r="BX20" i="1"/>
  <c r="BW20" i="1"/>
  <c r="BV20" i="1"/>
  <c r="BU20" i="1"/>
  <c r="BT20" i="1"/>
  <c r="BS20" i="1"/>
  <c r="BR20" i="1"/>
  <c r="BQ20" i="1"/>
  <c r="BP20" i="1"/>
  <c r="BP18" i="1"/>
  <c r="BY18" i="1"/>
  <c r="BX18" i="1"/>
  <c r="BW18" i="1"/>
  <c r="BV18" i="1"/>
  <c r="BU18" i="1"/>
  <c r="BT18" i="1"/>
  <c r="BS18" i="1"/>
  <c r="BR18" i="1"/>
  <c r="BQ18" i="1"/>
  <c r="BY19" i="1"/>
  <c r="BX19" i="1"/>
  <c r="BW19" i="1"/>
  <c r="BV19" i="1"/>
  <c r="BU19" i="1"/>
  <c r="BT19" i="1"/>
  <c r="BS19" i="1"/>
  <c r="BR19" i="1"/>
  <c r="BQ19" i="1"/>
  <c r="BP19" i="1"/>
  <c r="KI20" i="1"/>
  <c r="IV20" i="1"/>
  <c r="KI21" i="1"/>
  <c r="IV21" i="1"/>
  <c r="KI19" i="1"/>
  <c r="IV19" i="1"/>
  <c r="KI18" i="1"/>
  <c r="IV18" i="1"/>
  <c r="BJ21" i="1"/>
  <c r="BH21" i="1"/>
  <c r="BF21" i="1"/>
  <c r="BD21" i="1"/>
  <c r="BN21" i="1"/>
  <c r="BN20" i="1"/>
  <c r="BJ20" i="1"/>
  <c r="BH20" i="1"/>
  <c r="BF20" i="1"/>
  <c r="BD20" i="1"/>
  <c r="BN19" i="1"/>
  <c r="BJ19" i="1"/>
  <c r="BH19" i="1"/>
  <c r="BF19" i="1"/>
  <c r="BD19" i="1"/>
  <c r="BH18" i="1"/>
  <c r="BF18" i="1"/>
  <c r="BD18" i="1"/>
  <c r="BJ18" i="1"/>
  <c r="BN18" i="1"/>
  <c r="KS18" i="1"/>
  <c r="KS19" i="1"/>
  <c r="KS20" i="1"/>
  <c r="KS21" i="1"/>
  <c r="JC19" i="1"/>
  <c r="JC18" i="1"/>
  <c r="AP20" i="1"/>
  <c r="D20" i="1"/>
  <c r="AO20" i="1"/>
  <c r="JC20" i="1"/>
  <c r="CB20" i="1"/>
  <c r="JC21" i="1"/>
  <c r="D21" i="1"/>
  <c r="CB21" i="1"/>
  <c r="CB18" i="1"/>
  <c r="C442" i="4"/>
  <c r="P442" i="4" s="1"/>
  <c r="B441" i="4"/>
  <c r="D19" i="1"/>
  <c r="D18" i="1"/>
  <c r="CW18" i="1"/>
  <c r="CV18" i="1"/>
  <c r="CV19" i="1"/>
  <c r="CW19" i="1"/>
  <c r="JN19" i="1"/>
  <c r="JN18" i="1"/>
  <c r="G456" i="4"/>
  <c r="H505" i="4"/>
  <c r="I506" i="4"/>
  <c r="KP24" i="1"/>
  <c r="KR18" i="1"/>
  <c r="KP18" i="1"/>
  <c r="KR19" i="1"/>
  <c r="KP19" i="1"/>
  <c r="KQ18" i="1"/>
  <c r="KQ20" i="1"/>
  <c r="KQ19" i="1"/>
  <c r="LX18" i="1"/>
  <c r="LW18" i="1"/>
  <c r="LX19" i="1"/>
  <c r="LW19" i="1"/>
  <c r="LX30" i="1"/>
  <c r="LW30" i="1"/>
  <c r="LX24" i="1"/>
  <c r="LW24" i="1"/>
  <c r="CA21" i="1"/>
  <c r="CA18" i="1"/>
  <c r="CA19" i="1"/>
  <c r="KJ18" i="1"/>
  <c r="KH18" i="1"/>
  <c r="DW18" i="1"/>
  <c r="KG18" i="1"/>
  <c r="DV18" i="1"/>
  <c r="LU18" i="1"/>
  <c r="HZ18" i="1"/>
  <c r="KL18" i="1"/>
  <c r="LL18" i="1"/>
  <c r="LK18" i="1"/>
  <c r="MG18" i="1"/>
  <c r="JQ18" i="1"/>
  <c r="JP18" i="1"/>
  <c r="LB18" i="1"/>
  <c r="JZ18" i="1"/>
  <c r="DL18" i="1"/>
  <c r="JM18" i="1"/>
  <c r="DK18" i="1"/>
  <c r="LY18" i="1"/>
  <c r="JL18" i="1"/>
  <c r="ID18" i="1"/>
  <c r="KY18" i="1"/>
  <c r="JK18" i="1"/>
  <c r="KX18" i="1"/>
  <c r="KW18" i="1"/>
  <c r="CI18" i="1"/>
  <c r="LC18" i="1"/>
  <c r="CH18" i="1"/>
  <c r="KV18" i="1"/>
  <c r="CG18" i="1"/>
  <c r="CF18" i="1"/>
  <c r="CU18" i="1"/>
  <c r="CE18" i="1"/>
  <c r="KO18" i="1"/>
  <c r="HW18" i="1"/>
  <c r="CD18" i="1"/>
  <c r="KN18" i="1"/>
  <c r="CC18" i="1"/>
  <c r="KM18" i="1"/>
  <c r="MG19" i="1"/>
  <c r="JQ19" i="1"/>
  <c r="LY19" i="1"/>
  <c r="JP19" i="1"/>
  <c r="DL19" i="1"/>
  <c r="DK19" i="1"/>
  <c r="LB19" i="1"/>
  <c r="JZ19" i="1"/>
  <c r="CI19" i="1"/>
  <c r="JM19" i="1"/>
  <c r="CH19" i="1"/>
  <c r="JL19" i="1"/>
  <c r="CG19" i="1"/>
  <c r="HZ19" i="1"/>
  <c r="KY19" i="1"/>
  <c r="JK19" i="1"/>
  <c r="ID19" i="1"/>
  <c r="CF19" i="1"/>
  <c r="KX19" i="1"/>
  <c r="CE19" i="1"/>
  <c r="KW19" i="1"/>
  <c r="CD19" i="1"/>
  <c r="LC19" i="1"/>
  <c r="CC19" i="1"/>
  <c r="KV19" i="1"/>
  <c r="CU19" i="1"/>
  <c r="HW19" i="1"/>
  <c r="KO19" i="1"/>
  <c r="KN19" i="1"/>
  <c r="KM19" i="1"/>
  <c r="LU19" i="1"/>
  <c r="KL19" i="1"/>
  <c r="LL19" i="1"/>
  <c r="DW19" i="1"/>
  <c r="LK19" i="1"/>
  <c r="KJ19" i="1"/>
  <c r="DV19" i="1"/>
  <c r="KH19" i="1"/>
  <c r="KG19" i="1"/>
  <c r="LY30" i="1"/>
  <c r="BA18" i="1"/>
  <c r="BA19" i="1"/>
  <c r="DL30" i="1"/>
  <c r="P427" i="4"/>
  <c r="C428" i="4"/>
  <c r="F508" i="4"/>
  <c r="E508" i="4"/>
  <c r="D508" i="4"/>
  <c r="Q508" i="4" s="1"/>
  <c r="U443" i="4"/>
  <c r="V444" i="4"/>
  <c r="S427" i="4"/>
  <c r="B427" i="4"/>
  <c r="LH30" i="1"/>
  <c r="DK30" i="1"/>
  <c r="CJ30" i="1"/>
  <c r="CK30" i="1"/>
  <c r="DS30" i="1"/>
  <c r="LE30" i="1"/>
  <c r="LF30" i="1"/>
  <c r="LG30" i="1"/>
  <c r="R480" i="4"/>
  <c r="A509" i="4"/>
  <c r="R483" i="4"/>
  <c r="R477" i="4"/>
  <c r="R474" i="4"/>
  <c r="JZ24" i="1"/>
  <c r="DS24" i="1"/>
  <c r="DL24" i="1"/>
  <c r="DK24" i="1"/>
  <c r="AV18" i="1"/>
  <c r="OB18" i="1"/>
  <c r="AZ18" i="1"/>
  <c r="AZ19" i="1"/>
  <c r="AV19" i="1"/>
  <c r="OB19" i="1"/>
  <c r="BI16" i="1"/>
  <c r="BI20" i="1" s="1"/>
  <c r="BK16" i="1"/>
  <c r="BK20" i="1" s="1"/>
  <c r="BM16" i="1"/>
  <c r="BM20" i="1" s="1"/>
  <c r="BE16" i="1"/>
  <c r="BE18" i="1" s="1"/>
  <c r="IH5" i="1"/>
  <c r="IH84" i="1" s="1"/>
  <c r="IG5" i="1"/>
  <c r="IG84" i="1" s="1"/>
  <c r="CK5" i="1"/>
  <c r="CK84" i="1" s="1"/>
  <c r="CJ5" i="1"/>
  <c r="CJ84" i="1" s="1"/>
  <c r="DR5" i="1"/>
  <c r="DR84" i="1" s="1"/>
  <c r="BE64" i="1" l="1"/>
  <c r="BE65" i="1"/>
  <c r="BE66" i="1"/>
  <c r="BE67" i="1"/>
  <c r="BE68" i="1"/>
  <c r="BE69" i="1"/>
  <c r="BE70" i="1"/>
  <c r="BE74" i="1"/>
  <c r="BE52" i="1"/>
  <c r="MQ76" i="1"/>
  <c r="MQ75" i="1"/>
  <c r="DK76" i="1"/>
  <c r="DK75" i="1"/>
  <c r="LX76" i="1"/>
  <c r="LX75" i="1"/>
  <c r="KE75" i="1"/>
  <c r="KE76" i="1"/>
  <c r="KK76" i="1"/>
  <c r="KK75" i="1"/>
  <c r="JX75" i="1"/>
  <c r="JX76" i="1"/>
  <c r="DI75" i="1"/>
  <c r="DI76" i="1"/>
  <c r="IA75" i="1"/>
  <c r="IA76" i="1"/>
  <c r="IM76" i="1"/>
  <c r="IM75" i="1"/>
  <c r="IT75" i="1"/>
  <c r="IT76" i="1"/>
  <c r="MW75" i="1"/>
  <c r="MW76" i="1"/>
  <c r="NI76" i="1"/>
  <c r="NI75" i="1"/>
  <c r="NU76" i="1"/>
  <c r="NU75" i="1"/>
  <c r="ND76" i="1"/>
  <c r="ND75" i="1"/>
  <c r="NP75" i="1"/>
  <c r="NP76" i="1"/>
  <c r="NM76" i="1"/>
  <c r="NM75" i="1"/>
  <c r="DL75" i="1"/>
  <c r="DL76" i="1"/>
  <c r="KT76" i="1"/>
  <c r="KT75" i="1"/>
  <c r="KU75" i="1"/>
  <c r="KU76" i="1"/>
  <c r="DH76" i="1"/>
  <c r="DH75" i="1"/>
  <c r="IN76" i="1"/>
  <c r="IN75" i="1"/>
  <c r="IX26" i="1"/>
  <c r="IX76" i="1"/>
  <c r="IX75" i="1"/>
  <c r="MV75" i="1"/>
  <c r="MV76" i="1"/>
  <c r="NX75" i="1"/>
  <c r="NX76" i="1"/>
  <c r="NF76" i="1"/>
  <c r="NF75" i="1"/>
  <c r="NR76" i="1"/>
  <c r="NR75" i="1"/>
  <c r="ML75" i="1"/>
  <c r="ML76" i="1"/>
  <c r="NN76" i="1"/>
  <c r="NN75" i="1"/>
  <c r="JR76" i="1"/>
  <c r="JR75" i="1"/>
  <c r="NC76" i="1"/>
  <c r="NC75" i="1"/>
  <c r="JZ75" i="1"/>
  <c r="JZ76" i="1"/>
  <c r="JS75" i="1"/>
  <c r="JS76" i="1"/>
  <c r="DF76" i="1"/>
  <c r="DF75" i="1"/>
  <c r="IZ76" i="1"/>
  <c r="IZ75" i="1"/>
  <c r="IR76" i="1"/>
  <c r="IR75" i="1"/>
  <c r="NK76" i="1"/>
  <c r="NK75" i="1"/>
  <c r="NW75" i="1"/>
  <c r="NW76" i="1"/>
  <c r="NE75" i="1"/>
  <c r="NE76" i="1"/>
  <c r="MN75" i="1"/>
  <c r="MN76" i="1"/>
  <c r="MK75" i="1"/>
  <c r="MK76" i="1"/>
  <c r="MH76" i="1"/>
  <c r="MH75" i="1"/>
  <c r="DG75" i="1"/>
  <c r="DG76" i="1"/>
  <c r="JA75" i="1"/>
  <c r="JA76" i="1"/>
  <c r="NZ76" i="1"/>
  <c r="NZ75" i="1"/>
  <c r="KA75" i="1"/>
  <c r="KA76" i="1"/>
  <c r="JT76" i="1"/>
  <c r="JT75" i="1"/>
  <c r="DD75" i="1"/>
  <c r="DD76" i="1"/>
  <c r="DA76" i="1"/>
  <c r="DA75" i="1"/>
  <c r="IY76" i="1"/>
  <c r="IY75" i="1"/>
  <c r="IO75" i="1"/>
  <c r="IO76" i="1"/>
  <c r="NJ76" i="1"/>
  <c r="NJ75" i="1"/>
  <c r="MS76" i="1"/>
  <c r="MS75" i="1"/>
  <c r="MP76" i="1"/>
  <c r="MP75" i="1"/>
  <c r="MM76" i="1"/>
  <c r="MM75" i="1"/>
  <c r="MZ76" i="1"/>
  <c r="MZ75" i="1"/>
  <c r="DS76" i="1"/>
  <c r="DS75" i="1"/>
  <c r="IU75" i="1"/>
  <c r="IU76" i="1"/>
  <c r="NH76" i="1"/>
  <c r="NH75" i="1"/>
  <c r="KB76" i="1"/>
  <c r="KB75" i="1"/>
  <c r="JU76" i="1"/>
  <c r="JU75" i="1"/>
  <c r="DC76" i="1"/>
  <c r="DC75" i="1"/>
  <c r="CZ76" i="1"/>
  <c r="CZ75" i="1"/>
  <c r="IS76" i="1"/>
  <c r="IS75" i="1"/>
  <c r="MU76" i="1"/>
  <c r="MU75" i="1"/>
  <c r="MR76" i="1"/>
  <c r="MR75" i="1"/>
  <c r="NT75" i="1"/>
  <c r="NT76" i="1"/>
  <c r="NB75" i="1"/>
  <c r="NB76" i="1"/>
  <c r="MI75" i="1"/>
  <c r="MI76" i="1"/>
  <c r="CB25" i="1"/>
  <c r="CB75" i="1"/>
  <c r="CB76" i="1"/>
  <c r="NO76" i="1"/>
  <c r="NO75" i="1"/>
  <c r="KP76" i="1"/>
  <c r="KP75" i="1"/>
  <c r="KC76" i="1"/>
  <c r="KC75" i="1"/>
  <c r="JV76" i="1"/>
  <c r="JV75" i="1"/>
  <c r="DJ76" i="1"/>
  <c r="DJ75" i="1"/>
  <c r="DE75" i="1"/>
  <c r="DE76" i="1"/>
  <c r="IQ75" i="1"/>
  <c r="IQ76" i="1"/>
  <c r="OA75" i="1"/>
  <c r="OA76" i="1"/>
  <c r="NY76" i="1"/>
  <c r="NY75" i="1"/>
  <c r="NV75" i="1"/>
  <c r="NV76" i="1"/>
  <c r="MO76" i="1"/>
  <c r="MO75" i="1"/>
  <c r="NQ76" i="1"/>
  <c r="NQ75" i="1"/>
  <c r="MX76" i="1"/>
  <c r="MX75" i="1"/>
  <c r="CA25" i="1"/>
  <c r="CA76" i="1"/>
  <c r="CA75" i="1"/>
  <c r="MY76" i="1"/>
  <c r="MY75" i="1"/>
  <c r="LW75" i="1"/>
  <c r="LW76" i="1"/>
  <c r="KD76" i="1"/>
  <c r="KD75" i="1"/>
  <c r="KF75" i="1"/>
  <c r="KF76" i="1"/>
  <c r="JW75" i="1"/>
  <c r="JW76" i="1"/>
  <c r="DB76" i="1"/>
  <c r="DB75" i="1"/>
  <c r="CY76" i="1"/>
  <c r="CY75" i="1"/>
  <c r="IP75" i="1"/>
  <c r="IP76" i="1"/>
  <c r="NL76" i="1"/>
  <c r="NL75" i="1"/>
  <c r="MT75" i="1"/>
  <c r="MT76" i="1"/>
  <c r="NG75" i="1"/>
  <c r="NG76" i="1"/>
  <c r="NS75" i="1"/>
  <c r="NS76" i="1"/>
  <c r="NA76" i="1"/>
  <c r="NA75" i="1"/>
  <c r="MJ75" i="1"/>
  <c r="MJ76" i="1"/>
  <c r="CC25" i="1"/>
  <c r="CE25" i="1" s="1"/>
  <c r="CE24" i="1"/>
  <c r="CE76" i="1" s="1"/>
  <c r="CC75" i="1"/>
  <c r="CE75" i="1" s="1"/>
  <c r="CC76" i="1"/>
  <c r="BE24" i="1"/>
  <c r="BE26" i="1" s="1"/>
  <c r="BE41" i="1"/>
  <c r="NZ31" i="1"/>
  <c r="NZ32" i="1"/>
  <c r="NZ37" i="1"/>
  <c r="NZ33" i="1"/>
  <c r="NZ34" i="1"/>
  <c r="NZ35" i="1"/>
  <c r="NZ36" i="1"/>
  <c r="NH31" i="1"/>
  <c r="NH32" i="1"/>
  <c r="NH37" i="1"/>
  <c r="NH33" i="1"/>
  <c r="NH34" i="1"/>
  <c r="NH35" i="1"/>
  <c r="NH36" i="1"/>
  <c r="NU37" i="1"/>
  <c r="NU32" i="1"/>
  <c r="NU33" i="1"/>
  <c r="NU34" i="1"/>
  <c r="NU35" i="1"/>
  <c r="NU36" i="1"/>
  <c r="NU31" i="1"/>
  <c r="NC31" i="1"/>
  <c r="NC32" i="1"/>
  <c r="NC33" i="1"/>
  <c r="NC34" i="1"/>
  <c r="NC35" i="1"/>
  <c r="NC36" i="1"/>
  <c r="NC37" i="1"/>
  <c r="MK35" i="1"/>
  <c r="MK36" i="1"/>
  <c r="MK31" i="1"/>
  <c r="MK32" i="1"/>
  <c r="MK33" i="1"/>
  <c r="MK34" i="1"/>
  <c r="MK37" i="1"/>
  <c r="MY36" i="1"/>
  <c r="MY31" i="1"/>
  <c r="MY32" i="1"/>
  <c r="MY33" i="1"/>
  <c r="MY34" i="1"/>
  <c r="MY35" i="1"/>
  <c r="MY37" i="1"/>
  <c r="NJ26" i="1"/>
  <c r="NJ25" i="1"/>
  <c r="MS25" i="1"/>
  <c r="MS26" i="1"/>
  <c r="MP26" i="1"/>
  <c r="MP25" i="1"/>
  <c r="MM26" i="1"/>
  <c r="MM25" i="1"/>
  <c r="MZ26" i="1"/>
  <c r="MZ25" i="1"/>
  <c r="NK31" i="1"/>
  <c r="NK32" i="1"/>
  <c r="NK37" i="1"/>
  <c r="NK33" i="1"/>
  <c r="NK34" i="1"/>
  <c r="NK35" i="1"/>
  <c r="NK36" i="1"/>
  <c r="NW35" i="1"/>
  <c r="NW36" i="1"/>
  <c r="NW31" i="1"/>
  <c r="NW32" i="1"/>
  <c r="NW37" i="1"/>
  <c r="NW33" i="1"/>
  <c r="NW34" i="1"/>
  <c r="NE37" i="1"/>
  <c r="NE33" i="1"/>
  <c r="NE34" i="1"/>
  <c r="NE35" i="1"/>
  <c r="NE36" i="1"/>
  <c r="NE31" i="1"/>
  <c r="NE32" i="1"/>
  <c r="MN31" i="1"/>
  <c r="MN32" i="1"/>
  <c r="MN33" i="1"/>
  <c r="MN34" i="1"/>
  <c r="MN35" i="1"/>
  <c r="MN36" i="1"/>
  <c r="MN37" i="1"/>
  <c r="MZ34" i="1"/>
  <c r="MZ35" i="1"/>
  <c r="MZ36" i="1"/>
  <c r="MZ31" i="1"/>
  <c r="MZ32" i="1"/>
  <c r="MZ33" i="1"/>
  <c r="MZ37" i="1"/>
  <c r="MH31" i="1"/>
  <c r="MH32" i="1"/>
  <c r="MH33" i="1"/>
  <c r="MH34" i="1"/>
  <c r="MH35" i="1"/>
  <c r="MH36" i="1"/>
  <c r="MH37" i="1"/>
  <c r="MU26" i="1"/>
  <c r="MU25" i="1"/>
  <c r="MR26" i="1"/>
  <c r="MR25" i="1"/>
  <c r="NT25" i="1"/>
  <c r="NT26" i="1"/>
  <c r="NB26" i="1"/>
  <c r="NB25" i="1"/>
  <c r="MI26" i="1"/>
  <c r="MI25" i="1"/>
  <c r="NJ31" i="1"/>
  <c r="NJ32" i="1"/>
  <c r="NJ37" i="1"/>
  <c r="NJ33" i="1"/>
  <c r="NJ34" i="1"/>
  <c r="NJ35" i="1"/>
  <c r="NJ36" i="1"/>
  <c r="MS33" i="1"/>
  <c r="MS34" i="1"/>
  <c r="MS35" i="1"/>
  <c r="MS36" i="1"/>
  <c r="MS31" i="1"/>
  <c r="MS32" i="1"/>
  <c r="MS37" i="1"/>
  <c r="MP33" i="1"/>
  <c r="MP34" i="1"/>
  <c r="MP35" i="1"/>
  <c r="MP36" i="1"/>
  <c r="MP37" i="1"/>
  <c r="MP31" i="1"/>
  <c r="MP32" i="1"/>
  <c r="NB35" i="1"/>
  <c r="NB36" i="1"/>
  <c r="NB31" i="1"/>
  <c r="NB32" i="1"/>
  <c r="NB33" i="1"/>
  <c r="NB34" i="1"/>
  <c r="NB37" i="1"/>
  <c r="NO31" i="1"/>
  <c r="NO32" i="1"/>
  <c r="NO33" i="1"/>
  <c r="NO34" i="1"/>
  <c r="NO35" i="1"/>
  <c r="NO36" i="1"/>
  <c r="NO37" i="1"/>
  <c r="OA26" i="1"/>
  <c r="OA25" i="1"/>
  <c r="NY26" i="1"/>
  <c r="NY25" i="1"/>
  <c r="NV26" i="1"/>
  <c r="NV25" i="1"/>
  <c r="MO26" i="1"/>
  <c r="MO25" i="1"/>
  <c r="NQ25" i="1"/>
  <c r="NQ26" i="1"/>
  <c r="MX26" i="1"/>
  <c r="MX25" i="1"/>
  <c r="MU33" i="1"/>
  <c r="MU31" i="1"/>
  <c r="MU34" i="1"/>
  <c r="MU35" i="1"/>
  <c r="MU32" i="1"/>
  <c r="MU36" i="1"/>
  <c r="MU37" i="1"/>
  <c r="MR35" i="1"/>
  <c r="MR36" i="1"/>
  <c r="MR31" i="1"/>
  <c r="MR32" i="1"/>
  <c r="MR37" i="1"/>
  <c r="MR33" i="1"/>
  <c r="MR34" i="1"/>
  <c r="NT31" i="1"/>
  <c r="NT32" i="1"/>
  <c r="NT33" i="1"/>
  <c r="NT34" i="1"/>
  <c r="NT35" i="1"/>
  <c r="NT36" i="1"/>
  <c r="NT37" i="1"/>
  <c r="NQ32" i="1"/>
  <c r="NQ33" i="1"/>
  <c r="NQ34" i="1"/>
  <c r="NQ35" i="1"/>
  <c r="NQ36" i="1"/>
  <c r="NQ31" i="1"/>
  <c r="NQ37" i="1"/>
  <c r="MI31" i="1"/>
  <c r="MI32" i="1"/>
  <c r="MI33" i="1"/>
  <c r="MI34" i="1"/>
  <c r="MI35" i="1"/>
  <c r="MI36" i="1"/>
  <c r="MI37" i="1"/>
  <c r="NL26" i="1"/>
  <c r="NL25" i="1"/>
  <c r="MT26" i="1"/>
  <c r="MT25" i="1"/>
  <c r="NG26" i="1"/>
  <c r="NG25" i="1"/>
  <c r="NS25" i="1"/>
  <c r="NS26" i="1"/>
  <c r="NA25" i="1"/>
  <c r="NA26" i="1"/>
  <c r="MJ25" i="1"/>
  <c r="MJ26" i="1"/>
  <c r="OA35" i="1"/>
  <c r="OA36" i="1"/>
  <c r="OA31" i="1"/>
  <c r="OA32" i="1"/>
  <c r="OA37" i="1"/>
  <c r="OA33" i="1"/>
  <c r="OA34" i="1"/>
  <c r="NY31" i="1"/>
  <c r="NY32" i="1"/>
  <c r="NY37" i="1"/>
  <c r="NY33" i="1"/>
  <c r="NY34" i="1"/>
  <c r="NY35" i="1"/>
  <c r="NY36" i="1"/>
  <c r="NV31" i="1"/>
  <c r="NV32" i="1"/>
  <c r="NV37" i="1"/>
  <c r="NV33" i="1"/>
  <c r="NV34" i="1"/>
  <c r="NV35" i="1"/>
  <c r="NV36" i="1"/>
  <c r="NS31" i="1"/>
  <c r="NS32" i="1"/>
  <c r="NS33" i="1"/>
  <c r="NS34" i="1"/>
  <c r="NS35" i="1"/>
  <c r="NS36" i="1"/>
  <c r="NS37" i="1"/>
  <c r="MM31" i="1"/>
  <c r="MM32" i="1"/>
  <c r="MM33" i="1"/>
  <c r="MM34" i="1"/>
  <c r="MM35" i="1"/>
  <c r="MM36" i="1"/>
  <c r="MM37" i="1"/>
  <c r="MX31" i="1"/>
  <c r="MX32" i="1"/>
  <c r="MX33" i="1"/>
  <c r="MX36" i="1"/>
  <c r="MX34" i="1"/>
  <c r="MX35" i="1"/>
  <c r="MX37" i="1"/>
  <c r="MW26" i="1"/>
  <c r="MW25" i="1"/>
  <c r="NI25" i="1"/>
  <c r="NI26" i="1"/>
  <c r="NU26" i="1"/>
  <c r="NU25" i="1"/>
  <c r="ND25" i="1"/>
  <c r="ND26" i="1"/>
  <c r="NP25" i="1"/>
  <c r="NP26" i="1"/>
  <c r="NM26" i="1"/>
  <c r="NM25" i="1"/>
  <c r="NL31" i="1"/>
  <c r="NL32" i="1"/>
  <c r="NL37" i="1"/>
  <c r="NL33" i="1"/>
  <c r="NL34" i="1"/>
  <c r="NL35" i="1"/>
  <c r="NL36" i="1"/>
  <c r="MT35" i="1"/>
  <c r="MT36" i="1"/>
  <c r="MT34" i="1"/>
  <c r="MT31" i="1"/>
  <c r="MT32" i="1"/>
  <c r="MT37" i="1"/>
  <c r="MT33" i="1"/>
  <c r="NG33" i="1"/>
  <c r="NG34" i="1"/>
  <c r="NG35" i="1"/>
  <c r="NG36" i="1"/>
  <c r="NG31" i="1"/>
  <c r="NG32" i="1"/>
  <c r="NG37" i="1"/>
  <c r="ND34" i="1"/>
  <c r="ND35" i="1"/>
  <c r="ND36" i="1"/>
  <c r="ND31" i="1"/>
  <c r="ND32" i="1"/>
  <c r="ND33" i="1"/>
  <c r="ND37" i="1"/>
  <c r="NA31" i="1"/>
  <c r="NA32" i="1"/>
  <c r="NA33" i="1"/>
  <c r="NA34" i="1"/>
  <c r="NA35" i="1"/>
  <c r="NA36" i="1"/>
  <c r="NA37" i="1"/>
  <c r="MJ34" i="1"/>
  <c r="MJ35" i="1"/>
  <c r="MJ33" i="1"/>
  <c r="MJ36" i="1"/>
  <c r="MJ31" i="1"/>
  <c r="MJ32" i="1"/>
  <c r="MJ37" i="1"/>
  <c r="MV26" i="1"/>
  <c r="MV25" i="1"/>
  <c r="NX25" i="1"/>
  <c r="NX26" i="1"/>
  <c r="NF25" i="1"/>
  <c r="NF26" i="1"/>
  <c r="NR25" i="1"/>
  <c r="NR26" i="1"/>
  <c r="ML25" i="1"/>
  <c r="ML26" i="1"/>
  <c r="NN25" i="1"/>
  <c r="NN26" i="1"/>
  <c r="MW31" i="1"/>
  <c r="MW32" i="1"/>
  <c r="MW37" i="1"/>
  <c r="MW33" i="1"/>
  <c r="MW34" i="1"/>
  <c r="MW35" i="1"/>
  <c r="MW36" i="1"/>
  <c r="NX31" i="1"/>
  <c r="NX32" i="1"/>
  <c r="NX37" i="1"/>
  <c r="NX33" i="1"/>
  <c r="NX34" i="1"/>
  <c r="NX35" i="1"/>
  <c r="NX36" i="1"/>
  <c r="NF37" i="1"/>
  <c r="NF33" i="1"/>
  <c r="NF34" i="1"/>
  <c r="NF35" i="1"/>
  <c r="NF36" i="1"/>
  <c r="NF31" i="1"/>
  <c r="NF32" i="1"/>
  <c r="MO31" i="1"/>
  <c r="MO32" i="1"/>
  <c r="MO33" i="1"/>
  <c r="MO34" i="1"/>
  <c r="MO35" i="1"/>
  <c r="MO36" i="1"/>
  <c r="MO37" i="1"/>
  <c r="NP34" i="1"/>
  <c r="NP35" i="1"/>
  <c r="NP31" i="1"/>
  <c r="NP36" i="1"/>
  <c r="NP32" i="1"/>
  <c r="NP33" i="1"/>
  <c r="NP37" i="1"/>
  <c r="NM33" i="1"/>
  <c r="NM34" i="1"/>
  <c r="NM35" i="1"/>
  <c r="NM32" i="1"/>
  <c r="NM36" i="1"/>
  <c r="NM31" i="1"/>
  <c r="NM37" i="1"/>
  <c r="NZ26" i="1"/>
  <c r="NZ25" i="1"/>
  <c r="NH25" i="1"/>
  <c r="NH26" i="1"/>
  <c r="MQ26" i="1"/>
  <c r="MQ25" i="1"/>
  <c r="NC26" i="1"/>
  <c r="NC25" i="1"/>
  <c r="NO25" i="1"/>
  <c r="NO26" i="1"/>
  <c r="MY26" i="1"/>
  <c r="MY25" i="1"/>
  <c r="MV31" i="1"/>
  <c r="MV32" i="1"/>
  <c r="MV37" i="1"/>
  <c r="MV33" i="1"/>
  <c r="MV34" i="1"/>
  <c r="MV35" i="1"/>
  <c r="MV36" i="1"/>
  <c r="NI31" i="1"/>
  <c r="NI32" i="1"/>
  <c r="NI37" i="1"/>
  <c r="NI33" i="1"/>
  <c r="NI34" i="1"/>
  <c r="NI35" i="1"/>
  <c r="NI36" i="1"/>
  <c r="MQ31" i="1"/>
  <c r="MQ32" i="1"/>
  <c r="MQ33" i="1"/>
  <c r="MQ37" i="1"/>
  <c r="MQ34" i="1"/>
  <c r="MQ35" i="1"/>
  <c r="MQ36" i="1"/>
  <c r="NR36" i="1"/>
  <c r="NR31" i="1"/>
  <c r="NR32" i="1"/>
  <c r="NR33" i="1"/>
  <c r="NR34" i="1"/>
  <c r="NR35" i="1"/>
  <c r="NR37" i="1"/>
  <c r="ML35" i="1"/>
  <c r="ML31" i="1"/>
  <c r="ML32" i="1"/>
  <c r="ML33" i="1"/>
  <c r="ML34" i="1"/>
  <c r="ML36" i="1"/>
  <c r="ML37" i="1"/>
  <c r="NN31" i="1"/>
  <c r="NN32" i="1"/>
  <c r="NN33" i="1"/>
  <c r="NN34" i="1"/>
  <c r="NN35" i="1"/>
  <c r="NN36" i="1"/>
  <c r="NN37" i="1"/>
  <c r="NK26" i="1"/>
  <c r="NK25" i="1"/>
  <c r="NW26" i="1"/>
  <c r="NW25" i="1"/>
  <c r="NE26" i="1"/>
  <c r="NE25" i="1"/>
  <c r="MN26" i="1"/>
  <c r="MN25" i="1"/>
  <c r="MK26" i="1"/>
  <c r="MK25" i="1"/>
  <c r="MH25" i="1"/>
  <c r="MH26" i="1"/>
  <c r="IX25" i="1"/>
  <c r="IM25" i="1"/>
  <c r="IM26" i="1"/>
  <c r="IT26" i="1"/>
  <c r="IT25" i="1"/>
  <c r="IP31" i="1"/>
  <c r="IP32" i="1"/>
  <c r="IP33" i="1"/>
  <c r="IP34" i="1"/>
  <c r="IP35" i="1"/>
  <c r="IP36" i="1"/>
  <c r="IP37" i="1"/>
  <c r="IN26" i="1"/>
  <c r="IN25" i="1"/>
  <c r="IO31" i="1"/>
  <c r="IO32" i="1"/>
  <c r="IO33" i="1"/>
  <c r="IO34" i="1"/>
  <c r="IO35" i="1"/>
  <c r="IO36" i="1"/>
  <c r="IO37" i="1"/>
  <c r="IT31" i="1"/>
  <c r="IT32" i="1"/>
  <c r="IT33" i="1"/>
  <c r="IT34" i="1"/>
  <c r="IT35" i="1"/>
  <c r="IT36" i="1"/>
  <c r="IT37" i="1"/>
  <c r="IU26" i="1"/>
  <c r="IU25" i="1"/>
  <c r="IM31" i="1"/>
  <c r="IM32" i="1"/>
  <c r="IM33" i="1"/>
  <c r="IM34" i="1"/>
  <c r="IM35" i="1"/>
  <c r="IM36" i="1"/>
  <c r="IM37" i="1"/>
  <c r="IR26" i="1"/>
  <c r="IR25" i="1"/>
  <c r="IN31" i="1"/>
  <c r="IN32" i="1"/>
  <c r="IN33" i="1"/>
  <c r="IN34" i="1"/>
  <c r="IN35" i="1"/>
  <c r="IN36" i="1"/>
  <c r="IN37" i="1"/>
  <c r="IO26" i="1"/>
  <c r="IO25" i="1"/>
  <c r="IQ31" i="1"/>
  <c r="IQ32" i="1"/>
  <c r="IQ33" i="1"/>
  <c r="IQ34" i="1"/>
  <c r="IQ35" i="1"/>
  <c r="IQ36" i="1"/>
  <c r="IQ37" i="1"/>
  <c r="IS25" i="1"/>
  <c r="IS26" i="1"/>
  <c r="IR31" i="1"/>
  <c r="IR32" i="1"/>
  <c r="IR33" i="1"/>
  <c r="IR34" i="1"/>
  <c r="IR35" i="1"/>
  <c r="IR36" i="1"/>
  <c r="IR37" i="1"/>
  <c r="IQ26" i="1"/>
  <c r="IQ25" i="1"/>
  <c r="IS31" i="1"/>
  <c r="IS32" i="1"/>
  <c r="IS33" i="1"/>
  <c r="IS34" i="1"/>
  <c r="IS35" i="1"/>
  <c r="IS36" i="1"/>
  <c r="IS37" i="1"/>
  <c r="IC34" i="1"/>
  <c r="IP26" i="1"/>
  <c r="IP25" i="1"/>
  <c r="IU31" i="1"/>
  <c r="IU32" i="1"/>
  <c r="IU33" i="1"/>
  <c r="IU34" i="1"/>
  <c r="IU35" i="1"/>
  <c r="IU36" i="1"/>
  <c r="IU37" i="1"/>
  <c r="IC37" i="1"/>
  <c r="IC32" i="1"/>
  <c r="IC31" i="1"/>
  <c r="IC36" i="1"/>
  <c r="IC35" i="1"/>
  <c r="IX31" i="1"/>
  <c r="IX32" i="1"/>
  <c r="IX33" i="1"/>
  <c r="IX34" i="1"/>
  <c r="IX35" i="1"/>
  <c r="IX36" i="1"/>
  <c r="IX37" i="1"/>
  <c r="JA26" i="1"/>
  <c r="JA25" i="1"/>
  <c r="IZ25" i="1"/>
  <c r="IZ26" i="1"/>
  <c r="JA31" i="1"/>
  <c r="JA32" i="1"/>
  <c r="JA33" i="1"/>
  <c r="JA34" i="1"/>
  <c r="JA35" i="1"/>
  <c r="JA36" i="1"/>
  <c r="JA37" i="1"/>
  <c r="IY26" i="1"/>
  <c r="IY25" i="1"/>
  <c r="IZ31" i="1"/>
  <c r="IZ32" i="1"/>
  <c r="IZ33" i="1"/>
  <c r="IZ34" i="1"/>
  <c r="IZ35" i="1"/>
  <c r="IZ36" i="1"/>
  <c r="IZ37" i="1"/>
  <c r="IY31" i="1"/>
  <c r="IY32" i="1"/>
  <c r="IY33" i="1"/>
  <c r="IY34" i="1"/>
  <c r="IY35" i="1"/>
  <c r="IY36" i="1"/>
  <c r="IY37" i="1"/>
  <c r="DY31" i="1"/>
  <c r="IA31" i="1"/>
  <c r="DY36" i="1"/>
  <c r="DY35" i="1"/>
  <c r="DY34" i="1"/>
  <c r="DY33" i="1"/>
  <c r="HN31" i="1"/>
  <c r="HN32" i="1"/>
  <c r="HN33" i="1"/>
  <c r="HN34" i="1"/>
  <c r="HN35" i="1"/>
  <c r="HN36" i="1"/>
  <c r="EG31" i="1"/>
  <c r="EG32" i="1"/>
  <c r="EG33" i="1"/>
  <c r="EG34" i="1"/>
  <c r="EG35" i="1"/>
  <c r="EG36" i="1"/>
  <c r="FT31" i="1"/>
  <c r="FT32" i="1"/>
  <c r="FT33" i="1"/>
  <c r="FT34" i="1"/>
  <c r="FT35" i="1"/>
  <c r="FT36" i="1"/>
  <c r="EW31" i="1"/>
  <c r="EW32" i="1"/>
  <c r="EW33" i="1"/>
  <c r="EW34" i="1"/>
  <c r="EW35" i="1"/>
  <c r="EW36" i="1"/>
  <c r="FX31" i="1"/>
  <c r="FX32" i="1"/>
  <c r="FX33" i="1"/>
  <c r="FX34" i="1"/>
  <c r="FX35" i="1"/>
  <c r="FX36" i="1"/>
  <c r="GU31" i="1"/>
  <c r="GU32" i="1"/>
  <c r="GU33" i="1"/>
  <c r="GU34" i="1"/>
  <c r="GU35" i="1"/>
  <c r="GU36" i="1"/>
  <c r="GF31" i="1"/>
  <c r="GF32" i="1"/>
  <c r="GF33" i="1"/>
  <c r="GF34" i="1"/>
  <c r="GF35" i="1"/>
  <c r="GF36" i="1"/>
  <c r="HG31" i="1"/>
  <c r="HG32" i="1"/>
  <c r="HG33" i="1"/>
  <c r="HG34" i="1"/>
  <c r="HG35" i="1"/>
  <c r="HG36" i="1"/>
  <c r="HO31" i="1"/>
  <c r="HO32" i="1"/>
  <c r="HO33" i="1"/>
  <c r="HO34" i="1"/>
  <c r="HO35" i="1"/>
  <c r="HO36" i="1"/>
  <c r="EH31" i="1"/>
  <c r="EH32" i="1"/>
  <c r="EH33" i="1"/>
  <c r="EH34" i="1"/>
  <c r="EH35" i="1"/>
  <c r="EH36" i="1"/>
  <c r="ET31" i="1"/>
  <c r="ET32" i="1"/>
  <c r="ET33" i="1"/>
  <c r="ET34" i="1"/>
  <c r="ET35" i="1"/>
  <c r="ET36" i="1"/>
  <c r="EX31" i="1"/>
  <c r="EX32" i="1"/>
  <c r="EX33" i="1"/>
  <c r="EX34" i="1"/>
  <c r="EX35" i="1"/>
  <c r="EX36" i="1"/>
  <c r="GQ31" i="1"/>
  <c r="GQ32" i="1"/>
  <c r="GQ33" i="1"/>
  <c r="GQ34" i="1"/>
  <c r="GQ35" i="1"/>
  <c r="GQ36" i="1"/>
  <c r="FY31" i="1"/>
  <c r="FY32" i="1"/>
  <c r="FY33" i="1"/>
  <c r="FY34" i="1"/>
  <c r="FY35" i="1"/>
  <c r="FY36" i="1"/>
  <c r="FU31" i="1"/>
  <c r="FU32" i="1"/>
  <c r="FU33" i="1"/>
  <c r="FU34" i="1"/>
  <c r="FU35" i="1"/>
  <c r="FU36" i="1"/>
  <c r="GG31" i="1"/>
  <c r="GG32" i="1"/>
  <c r="GG33" i="1"/>
  <c r="GG34" i="1"/>
  <c r="GG35" i="1"/>
  <c r="GG36" i="1"/>
  <c r="HH31" i="1"/>
  <c r="HH32" i="1"/>
  <c r="HH33" i="1"/>
  <c r="HH34" i="1"/>
  <c r="HH35" i="1"/>
  <c r="HH36" i="1"/>
  <c r="GV31" i="1"/>
  <c r="GV32" i="1"/>
  <c r="GV33" i="1"/>
  <c r="GV34" i="1"/>
  <c r="GV35" i="1"/>
  <c r="GV36" i="1"/>
  <c r="HP31" i="1"/>
  <c r="HP32" i="1"/>
  <c r="HP33" i="1"/>
  <c r="HP34" i="1"/>
  <c r="HP35" i="1"/>
  <c r="HP36" i="1"/>
  <c r="GS31" i="1"/>
  <c r="GS32" i="1"/>
  <c r="GS33" i="1"/>
  <c r="GS34" i="1"/>
  <c r="GS35" i="1"/>
  <c r="GS36" i="1"/>
  <c r="EI31" i="1"/>
  <c r="EI32" i="1"/>
  <c r="EI33" i="1"/>
  <c r="EI34" i="1"/>
  <c r="EI35" i="1"/>
  <c r="EI36" i="1"/>
  <c r="EU31" i="1"/>
  <c r="EU32" i="1"/>
  <c r="EU33" i="1"/>
  <c r="EU34" i="1"/>
  <c r="EU35" i="1"/>
  <c r="EU36" i="1"/>
  <c r="EY31" i="1"/>
  <c r="EY32" i="1"/>
  <c r="EY33" i="1"/>
  <c r="EY34" i="1"/>
  <c r="EY35" i="1"/>
  <c r="EY36" i="1"/>
  <c r="FG31" i="1"/>
  <c r="FG32" i="1"/>
  <c r="FG33" i="1"/>
  <c r="FG34" i="1"/>
  <c r="FG35" i="1"/>
  <c r="FG36" i="1"/>
  <c r="FZ31" i="1"/>
  <c r="FZ32" i="1"/>
  <c r="FZ33" i="1"/>
  <c r="FZ34" i="1"/>
  <c r="FZ35" i="1"/>
  <c r="FZ36" i="1"/>
  <c r="FV31" i="1"/>
  <c r="FV32" i="1"/>
  <c r="FV33" i="1"/>
  <c r="FV34" i="1"/>
  <c r="FV35" i="1"/>
  <c r="FV36" i="1"/>
  <c r="GH31" i="1"/>
  <c r="GH32" i="1"/>
  <c r="GH33" i="1"/>
  <c r="GH34" i="1"/>
  <c r="GH35" i="1"/>
  <c r="GH36" i="1"/>
  <c r="GT31" i="1"/>
  <c r="GT32" i="1"/>
  <c r="GT33" i="1"/>
  <c r="GT34" i="1"/>
  <c r="GT35" i="1"/>
  <c r="GT36" i="1"/>
  <c r="HI31" i="1"/>
  <c r="HI32" i="1"/>
  <c r="HI33" i="1"/>
  <c r="HI34" i="1"/>
  <c r="HI35" i="1"/>
  <c r="HI36" i="1"/>
  <c r="GW31" i="1"/>
  <c r="GW32" i="1"/>
  <c r="GW33" i="1"/>
  <c r="GW34" i="1"/>
  <c r="GW35" i="1"/>
  <c r="GW36" i="1"/>
  <c r="HQ31" i="1"/>
  <c r="HQ32" i="1"/>
  <c r="HQ33" i="1"/>
  <c r="HQ34" i="1"/>
  <c r="HQ35" i="1"/>
  <c r="HQ36" i="1"/>
  <c r="FH31" i="1"/>
  <c r="FH32" i="1"/>
  <c r="FH33" i="1"/>
  <c r="FH34" i="1"/>
  <c r="FH35" i="1"/>
  <c r="FH36" i="1"/>
  <c r="EJ31" i="1"/>
  <c r="EJ32" i="1"/>
  <c r="EJ33" i="1"/>
  <c r="EJ34" i="1"/>
  <c r="EJ35" i="1"/>
  <c r="EJ36" i="1"/>
  <c r="EV31" i="1"/>
  <c r="EV32" i="1"/>
  <c r="EV33" i="1"/>
  <c r="EV34" i="1"/>
  <c r="EV35" i="1"/>
  <c r="EV36" i="1"/>
  <c r="EZ31" i="1"/>
  <c r="EZ32" i="1"/>
  <c r="EZ33" i="1"/>
  <c r="EZ34" i="1"/>
  <c r="EZ35" i="1"/>
  <c r="EZ36" i="1"/>
  <c r="GY31" i="1"/>
  <c r="GY32" i="1"/>
  <c r="GY33" i="1"/>
  <c r="GY34" i="1"/>
  <c r="GY35" i="1"/>
  <c r="GY36" i="1"/>
  <c r="GA31" i="1"/>
  <c r="GA32" i="1"/>
  <c r="GA33" i="1"/>
  <c r="GA34" i="1"/>
  <c r="GA35" i="1"/>
  <c r="GA36" i="1"/>
  <c r="FW31" i="1"/>
  <c r="FW32" i="1"/>
  <c r="FW33" i="1"/>
  <c r="FW34" i="1"/>
  <c r="FW35" i="1"/>
  <c r="FW36" i="1"/>
  <c r="GI31" i="1"/>
  <c r="GI32" i="1"/>
  <c r="GI33" i="1"/>
  <c r="GI34" i="1"/>
  <c r="GI35" i="1"/>
  <c r="GI36" i="1"/>
  <c r="DZ31" i="1"/>
  <c r="DZ32" i="1"/>
  <c r="DZ33" i="1"/>
  <c r="DZ34" i="1"/>
  <c r="DZ35" i="1"/>
  <c r="DZ36" i="1"/>
  <c r="HJ31" i="1"/>
  <c r="HJ32" i="1"/>
  <c r="HJ33" i="1"/>
  <c r="HJ34" i="1"/>
  <c r="HJ35" i="1"/>
  <c r="HJ36" i="1"/>
  <c r="GX31" i="1"/>
  <c r="GX32" i="1"/>
  <c r="GX33" i="1"/>
  <c r="GX34" i="1"/>
  <c r="GX35" i="1"/>
  <c r="GX36" i="1"/>
  <c r="HR31" i="1"/>
  <c r="HR32" i="1"/>
  <c r="HR33" i="1"/>
  <c r="HR34" i="1"/>
  <c r="HR35" i="1"/>
  <c r="HR36" i="1"/>
  <c r="FI31" i="1"/>
  <c r="FI32" i="1"/>
  <c r="FI33" i="1"/>
  <c r="FI34" i="1"/>
  <c r="FI35" i="1"/>
  <c r="FI36" i="1"/>
  <c r="EK31" i="1"/>
  <c r="EK32" i="1"/>
  <c r="EK33" i="1"/>
  <c r="EK34" i="1"/>
  <c r="EK35" i="1"/>
  <c r="EK36" i="1"/>
  <c r="FA31" i="1"/>
  <c r="FA32" i="1"/>
  <c r="FA33" i="1"/>
  <c r="FA34" i="1"/>
  <c r="FA35" i="1"/>
  <c r="FA36" i="1"/>
  <c r="GZ31" i="1"/>
  <c r="GZ32" i="1"/>
  <c r="GZ33" i="1"/>
  <c r="GZ34" i="1"/>
  <c r="GZ35" i="1"/>
  <c r="GZ36" i="1"/>
  <c r="GB31" i="1"/>
  <c r="GB32" i="1"/>
  <c r="GB33" i="1"/>
  <c r="GB34" i="1"/>
  <c r="GB35" i="1"/>
  <c r="GB36" i="1"/>
  <c r="GJ31" i="1"/>
  <c r="GJ32" i="1"/>
  <c r="GJ33" i="1"/>
  <c r="GJ34" i="1"/>
  <c r="GJ35" i="1"/>
  <c r="GJ36" i="1"/>
  <c r="EA31" i="1"/>
  <c r="EA32" i="1"/>
  <c r="EA33" i="1"/>
  <c r="EA34" i="1"/>
  <c r="EA35" i="1"/>
  <c r="EA36" i="1"/>
  <c r="HK31" i="1"/>
  <c r="HK32" i="1"/>
  <c r="HK33" i="1"/>
  <c r="HK34" i="1"/>
  <c r="HK35" i="1"/>
  <c r="HK36" i="1"/>
  <c r="HS31" i="1"/>
  <c r="HS32" i="1"/>
  <c r="HS33" i="1"/>
  <c r="HS34" i="1"/>
  <c r="HS35" i="1"/>
  <c r="HS36" i="1"/>
  <c r="FJ31" i="1"/>
  <c r="FJ32" i="1"/>
  <c r="FJ33" i="1"/>
  <c r="FJ34" i="1"/>
  <c r="FJ35" i="1"/>
  <c r="FJ36" i="1"/>
  <c r="EL31" i="1"/>
  <c r="EL32" i="1"/>
  <c r="EL33" i="1"/>
  <c r="EL34" i="1"/>
  <c r="EL35" i="1"/>
  <c r="EL36" i="1"/>
  <c r="FB31" i="1"/>
  <c r="FB32" i="1"/>
  <c r="FB33" i="1"/>
  <c r="FB34" i="1"/>
  <c r="FB35" i="1"/>
  <c r="FB36" i="1"/>
  <c r="HA31" i="1"/>
  <c r="HA32" i="1"/>
  <c r="HA33" i="1"/>
  <c r="HA34" i="1"/>
  <c r="HA35" i="1"/>
  <c r="HA36" i="1"/>
  <c r="FM31" i="1"/>
  <c r="FM32" i="1"/>
  <c r="FM33" i="1"/>
  <c r="FM34" i="1"/>
  <c r="FM35" i="1"/>
  <c r="FM36" i="1"/>
  <c r="GK31" i="1"/>
  <c r="GK32" i="1"/>
  <c r="GK33" i="1"/>
  <c r="GK34" i="1"/>
  <c r="GK35" i="1"/>
  <c r="GK36" i="1"/>
  <c r="EB31" i="1"/>
  <c r="EB32" i="1"/>
  <c r="EB33" i="1"/>
  <c r="EB34" i="1"/>
  <c r="EB35" i="1"/>
  <c r="EB36" i="1"/>
  <c r="FK31" i="1"/>
  <c r="FK32" i="1"/>
  <c r="FK33" i="1"/>
  <c r="FK34" i="1"/>
  <c r="FK35" i="1"/>
  <c r="FK36" i="1"/>
  <c r="HT31" i="1"/>
  <c r="HT32" i="1"/>
  <c r="HT33" i="1"/>
  <c r="HT34" i="1"/>
  <c r="HT35" i="1"/>
  <c r="HT36" i="1"/>
  <c r="FC31" i="1"/>
  <c r="FC32" i="1"/>
  <c r="FC33" i="1"/>
  <c r="FC34" i="1"/>
  <c r="FC35" i="1"/>
  <c r="FC36" i="1"/>
  <c r="HB31" i="1"/>
  <c r="HB32" i="1"/>
  <c r="HB33" i="1"/>
  <c r="HB34" i="1"/>
  <c r="HB35" i="1"/>
  <c r="HB36" i="1"/>
  <c r="EM31" i="1"/>
  <c r="EM32" i="1"/>
  <c r="EM33" i="1"/>
  <c r="EM34" i="1"/>
  <c r="EM35" i="1"/>
  <c r="EM36" i="1"/>
  <c r="GL31" i="1"/>
  <c r="GL32" i="1"/>
  <c r="GL33" i="1"/>
  <c r="GL34" i="1"/>
  <c r="GL35" i="1"/>
  <c r="GL36" i="1"/>
  <c r="EC31" i="1"/>
  <c r="EC32" i="1"/>
  <c r="EC33" i="1"/>
  <c r="EC34" i="1"/>
  <c r="EC35" i="1"/>
  <c r="EC36" i="1"/>
  <c r="FN31" i="1"/>
  <c r="FN32" i="1"/>
  <c r="FN33" i="1"/>
  <c r="FN34" i="1"/>
  <c r="FN35" i="1"/>
  <c r="FN36" i="1"/>
  <c r="FL31" i="1"/>
  <c r="FL32" i="1"/>
  <c r="FL33" i="1"/>
  <c r="FL34" i="1"/>
  <c r="FL35" i="1"/>
  <c r="FL36" i="1"/>
  <c r="GO31" i="1"/>
  <c r="GO32" i="1"/>
  <c r="GO33" i="1"/>
  <c r="GO34" i="1"/>
  <c r="GO35" i="1"/>
  <c r="GO36" i="1"/>
  <c r="FD31" i="1"/>
  <c r="FD32" i="1"/>
  <c r="FD33" i="1"/>
  <c r="FD34" i="1"/>
  <c r="FD35" i="1"/>
  <c r="FD36" i="1"/>
  <c r="HC31" i="1"/>
  <c r="HC32" i="1"/>
  <c r="HC33" i="1"/>
  <c r="HC34" i="1"/>
  <c r="HC35" i="1"/>
  <c r="HC36" i="1"/>
  <c r="HU31" i="1"/>
  <c r="HU32" i="1"/>
  <c r="HU33" i="1"/>
  <c r="HU34" i="1"/>
  <c r="HU35" i="1"/>
  <c r="HU36" i="1"/>
  <c r="GM31" i="1"/>
  <c r="GM32" i="1"/>
  <c r="GM33" i="1"/>
  <c r="GM34" i="1"/>
  <c r="GM35" i="1"/>
  <c r="GM36" i="1"/>
  <c r="ED31" i="1"/>
  <c r="ED32" i="1"/>
  <c r="ED33" i="1"/>
  <c r="ED34" i="1"/>
  <c r="ED35" i="1"/>
  <c r="ED36" i="1"/>
  <c r="EN31" i="1"/>
  <c r="EN32" i="1"/>
  <c r="EN33" i="1"/>
  <c r="EN34" i="1"/>
  <c r="EN35" i="1"/>
  <c r="EN36" i="1"/>
  <c r="EO31" i="1"/>
  <c r="EO32" i="1"/>
  <c r="EO33" i="1"/>
  <c r="EO34" i="1"/>
  <c r="EO35" i="1"/>
  <c r="EO36" i="1"/>
  <c r="FP31" i="1"/>
  <c r="FP32" i="1"/>
  <c r="FP33" i="1"/>
  <c r="FP34" i="1"/>
  <c r="FP35" i="1"/>
  <c r="FP36" i="1"/>
  <c r="FO31" i="1"/>
  <c r="FO32" i="1"/>
  <c r="FO33" i="1"/>
  <c r="FO34" i="1"/>
  <c r="FO35" i="1"/>
  <c r="FO36" i="1"/>
  <c r="GC31" i="1"/>
  <c r="GC32" i="1"/>
  <c r="GC33" i="1"/>
  <c r="GC34" i="1"/>
  <c r="GC35" i="1"/>
  <c r="GC36" i="1"/>
  <c r="FE31" i="1"/>
  <c r="FE32" i="1"/>
  <c r="FE33" i="1"/>
  <c r="FE34" i="1"/>
  <c r="FE35" i="1"/>
  <c r="FE36" i="1"/>
  <c r="HD31" i="1"/>
  <c r="HD32" i="1"/>
  <c r="HD33" i="1"/>
  <c r="HD34" i="1"/>
  <c r="HD35" i="1"/>
  <c r="HD36" i="1"/>
  <c r="GP31" i="1"/>
  <c r="GP32" i="1"/>
  <c r="GP33" i="1"/>
  <c r="GP34" i="1"/>
  <c r="GP35" i="1"/>
  <c r="GP36" i="1"/>
  <c r="HL31" i="1"/>
  <c r="HL32" i="1"/>
  <c r="HL33" i="1"/>
  <c r="HL34" i="1"/>
  <c r="HL35" i="1"/>
  <c r="HL36" i="1"/>
  <c r="GN31" i="1"/>
  <c r="GN32" i="1"/>
  <c r="GN33" i="1"/>
  <c r="GN34" i="1"/>
  <c r="GN35" i="1"/>
  <c r="GN36" i="1"/>
  <c r="EE31" i="1"/>
  <c r="EE32" i="1"/>
  <c r="EE33" i="1"/>
  <c r="EE34" i="1"/>
  <c r="EE35" i="1"/>
  <c r="EE36" i="1"/>
  <c r="HV31" i="1"/>
  <c r="HV32" i="1"/>
  <c r="HV33" i="1"/>
  <c r="HV34" i="1"/>
  <c r="HV35" i="1"/>
  <c r="HV36" i="1"/>
  <c r="EQ31" i="1"/>
  <c r="EQ32" i="1"/>
  <c r="EQ33" i="1"/>
  <c r="EQ34" i="1"/>
  <c r="EQ35" i="1"/>
  <c r="EQ36" i="1"/>
  <c r="FF31" i="1"/>
  <c r="FF32" i="1"/>
  <c r="FF33" i="1"/>
  <c r="FF34" i="1"/>
  <c r="FF35" i="1"/>
  <c r="FF36" i="1"/>
  <c r="FR31" i="1"/>
  <c r="FR32" i="1"/>
  <c r="FR33" i="1"/>
  <c r="FR34" i="1"/>
  <c r="FR35" i="1"/>
  <c r="FR36" i="1"/>
  <c r="EP31" i="1"/>
  <c r="EP32" i="1"/>
  <c r="EP33" i="1"/>
  <c r="EP34" i="1"/>
  <c r="EP35" i="1"/>
  <c r="EP36" i="1"/>
  <c r="GD31" i="1"/>
  <c r="GD32" i="1"/>
  <c r="GD33" i="1"/>
  <c r="GD34" i="1"/>
  <c r="GD35" i="1"/>
  <c r="GD36" i="1"/>
  <c r="HE31" i="1"/>
  <c r="HE32" i="1"/>
  <c r="HE33" i="1"/>
  <c r="HE34" i="1"/>
  <c r="HE35" i="1"/>
  <c r="HE36" i="1"/>
  <c r="FQ31" i="1"/>
  <c r="FQ32" i="1"/>
  <c r="FQ33" i="1"/>
  <c r="FQ34" i="1"/>
  <c r="FQ35" i="1"/>
  <c r="FQ36" i="1"/>
  <c r="HM31" i="1"/>
  <c r="HM32" i="1"/>
  <c r="HM33" i="1"/>
  <c r="HM34" i="1"/>
  <c r="HM35" i="1"/>
  <c r="HM36" i="1"/>
  <c r="EF31" i="1"/>
  <c r="EF32" i="1"/>
  <c r="EF33" i="1"/>
  <c r="EF34" i="1"/>
  <c r="EF35" i="1"/>
  <c r="EF36" i="1"/>
  <c r="GR31" i="1"/>
  <c r="GR32" i="1"/>
  <c r="GR33" i="1"/>
  <c r="GR34" i="1"/>
  <c r="GR35" i="1"/>
  <c r="GR36" i="1"/>
  <c r="ER31" i="1"/>
  <c r="ER32" i="1"/>
  <c r="ER33" i="1"/>
  <c r="ER34" i="1"/>
  <c r="ER35" i="1"/>
  <c r="ER36" i="1"/>
  <c r="FS31" i="1"/>
  <c r="FS32" i="1"/>
  <c r="FS33" i="1"/>
  <c r="FS34" i="1"/>
  <c r="FS35" i="1"/>
  <c r="FS36" i="1"/>
  <c r="GE31" i="1"/>
  <c r="GE32" i="1"/>
  <c r="GE33" i="1"/>
  <c r="GE34" i="1"/>
  <c r="GE35" i="1"/>
  <c r="GE36" i="1"/>
  <c r="HF31" i="1"/>
  <c r="HF32" i="1"/>
  <c r="HF33" i="1"/>
  <c r="HF34" i="1"/>
  <c r="HF35" i="1"/>
  <c r="HF36" i="1"/>
  <c r="ES31" i="1"/>
  <c r="ES32" i="1"/>
  <c r="ES33" i="1"/>
  <c r="ES34" i="1"/>
  <c r="ES35" i="1"/>
  <c r="ES36" i="1"/>
  <c r="IA25" i="1"/>
  <c r="IA26" i="1"/>
  <c r="IA35" i="1"/>
  <c r="IA37" i="1"/>
  <c r="IA36" i="1"/>
  <c r="IA34" i="1"/>
  <c r="IA33" i="1"/>
  <c r="IA32" i="1"/>
  <c r="DI31" i="1"/>
  <c r="DI32" i="1"/>
  <c r="DI33" i="1"/>
  <c r="DI34" i="1"/>
  <c r="DI35" i="1"/>
  <c r="DI36" i="1"/>
  <c r="DI37" i="1"/>
  <c r="DH31" i="1"/>
  <c r="DH32" i="1"/>
  <c r="DH33" i="1"/>
  <c r="DH34" i="1"/>
  <c r="DH35" i="1"/>
  <c r="DH36" i="1"/>
  <c r="DH37" i="1"/>
  <c r="DG31" i="1"/>
  <c r="DG32" i="1"/>
  <c r="DG33" i="1"/>
  <c r="DG34" i="1"/>
  <c r="DG35" i="1"/>
  <c r="DG36" i="1"/>
  <c r="DG37" i="1"/>
  <c r="DF31" i="1"/>
  <c r="DF32" i="1"/>
  <c r="DF33" i="1"/>
  <c r="DF34" i="1"/>
  <c r="DF35" i="1"/>
  <c r="DF36" i="1"/>
  <c r="DF37" i="1"/>
  <c r="DE31" i="1"/>
  <c r="DE32" i="1"/>
  <c r="DE33" i="1"/>
  <c r="DE34" i="1"/>
  <c r="DE35" i="1"/>
  <c r="DE36" i="1"/>
  <c r="DE37" i="1"/>
  <c r="DD26" i="1"/>
  <c r="DD25" i="1"/>
  <c r="DC26" i="1"/>
  <c r="DC25" i="1"/>
  <c r="DJ25" i="1"/>
  <c r="DJ26" i="1"/>
  <c r="DB26" i="1"/>
  <c r="DB25" i="1"/>
  <c r="DI26" i="1"/>
  <c r="DI25" i="1"/>
  <c r="DH25" i="1"/>
  <c r="DH26" i="1"/>
  <c r="DG25" i="1"/>
  <c r="DG26" i="1"/>
  <c r="DF25" i="1"/>
  <c r="DF26" i="1"/>
  <c r="DA25" i="1"/>
  <c r="DA26" i="1"/>
  <c r="CZ25" i="1"/>
  <c r="CZ26" i="1"/>
  <c r="DE25" i="1"/>
  <c r="DE26" i="1"/>
  <c r="CY25" i="1"/>
  <c r="CY26" i="1"/>
  <c r="DA31" i="1"/>
  <c r="DA32" i="1"/>
  <c r="DA33" i="1"/>
  <c r="DA34" i="1"/>
  <c r="DA35" i="1"/>
  <c r="DA36" i="1"/>
  <c r="DA37" i="1"/>
  <c r="CZ31" i="1"/>
  <c r="CZ32" i="1"/>
  <c r="CZ33" i="1"/>
  <c r="CZ34" i="1"/>
  <c r="CZ35" i="1"/>
  <c r="CZ36" i="1"/>
  <c r="CZ37" i="1"/>
  <c r="DD31" i="1"/>
  <c r="DD32" i="1"/>
  <c r="DD33" i="1"/>
  <c r="DD34" i="1"/>
  <c r="DD35" i="1"/>
  <c r="DD36" i="1"/>
  <c r="DD37" i="1"/>
  <c r="CY31" i="1"/>
  <c r="CY32" i="1"/>
  <c r="CY33" i="1"/>
  <c r="CY34" i="1"/>
  <c r="CY35" i="1"/>
  <c r="CY36" i="1"/>
  <c r="CY37" i="1"/>
  <c r="JC34" i="1"/>
  <c r="DC31" i="1"/>
  <c r="DC32" i="1"/>
  <c r="DC33" i="1"/>
  <c r="DC34" i="1"/>
  <c r="DC35" i="1"/>
  <c r="DC36" i="1"/>
  <c r="DC37" i="1"/>
  <c r="DJ31" i="1"/>
  <c r="DJ32" i="1"/>
  <c r="DJ33" i="1"/>
  <c r="DJ34" i="1"/>
  <c r="DJ35" i="1"/>
  <c r="DJ36" i="1"/>
  <c r="DJ37" i="1"/>
  <c r="DB31" i="1"/>
  <c r="DB32" i="1"/>
  <c r="DB33" i="1"/>
  <c r="DB34" i="1"/>
  <c r="DB35" i="1"/>
  <c r="DB36" i="1"/>
  <c r="DB37" i="1"/>
  <c r="JV25" i="1"/>
  <c r="JV26" i="1"/>
  <c r="JW25" i="1"/>
  <c r="JW26" i="1"/>
  <c r="JX25" i="1"/>
  <c r="JX26" i="1"/>
  <c r="KU25" i="1"/>
  <c r="KU26" i="1"/>
  <c r="KK25" i="1"/>
  <c r="KK26" i="1"/>
  <c r="KT25" i="1"/>
  <c r="KT26" i="1"/>
  <c r="JR25" i="1"/>
  <c r="JR26" i="1"/>
  <c r="JS25" i="1"/>
  <c r="JS26" i="1"/>
  <c r="JT25" i="1"/>
  <c r="JT26" i="1"/>
  <c r="JU25" i="1"/>
  <c r="JU26" i="1"/>
  <c r="JC26" i="1"/>
  <c r="JY24" i="1" a="1"/>
  <c r="JY24" i="1" s="1"/>
  <c r="JC25" i="1"/>
  <c r="KF26" i="1"/>
  <c r="KF25" i="1"/>
  <c r="KE26" i="1"/>
  <c r="KE25" i="1"/>
  <c r="JC33" i="1"/>
  <c r="JC32" i="1"/>
  <c r="JC31" i="1"/>
  <c r="JC37" i="1"/>
  <c r="KA26" i="1"/>
  <c r="KA25" i="1"/>
  <c r="KB26" i="1"/>
  <c r="KB25" i="1"/>
  <c r="KC26" i="1"/>
  <c r="KC25" i="1"/>
  <c r="JC36" i="1"/>
  <c r="KD26" i="1"/>
  <c r="KD25" i="1"/>
  <c r="JC35" i="1"/>
  <c r="BI19" i="1"/>
  <c r="BK19" i="1"/>
  <c r="BK21" i="1"/>
  <c r="BM21" i="1"/>
  <c r="BM19" i="1"/>
  <c r="BI21" i="1"/>
  <c r="BI18" i="1"/>
  <c r="BK18" i="1"/>
  <c r="BM18" i="1"/>
  <c r="C443" i="4"/>
  <c r="P443" i="4" s="1"/>
  <c r="CB26" i="1"/>
  <c r="B442" i="4"/>
  <c r="CA26" i="1"/>
  <c r="KP26" i="1"/>
  <c r="LX34" i="1"/>
  <c r="LX35" i="1"/>
  <c r="LG34" i="1"/>
  <c r="LG35" i="1"/>
  <c r="CK34" i="1"/>
  <c r="CK35" i="1"/>
  <c r="LY34" i="1"/>
  <c r="LY35" i="1"/>
  <c r="LE34" i="1"/>
  <c r="LE35" i="1"/>
  <c r="LW34" i="1"/>
  <c r="LW35" i="1"/>
  <c r="LF34" i="1"/>
  <c r="LF35" i="1"/>
  <c r="CJ34" i="1"/>
  <c r="CJ35" i="1"/>
  <c r="LH34" i="1"/>
  <c r="LH35" i="1"/>
  <c r="KR20" i="1"/>
  <c r="KR21" i="1"/>
  <c r="CW21" i="1"/>
  <c r="CW20" i="1"/>
  <c r="CV21" i="1"/>
  <c r="CV20" i="1"/>
  <c r="JN21" i="1"/>
  <c r="JN20" i="1"/>
  <c r="H506" i="4"/>
  <c r="I507" i="4"/>
  <c r="G457" i="4"/>
  <c r="KQ21" i="1"/>
  <c r="KP25" i="1"/>
  <c r="KP21" i="1"/>
  <c r="KP20" i="1"/>
  <c r="LW31" i="1"/>
  <c r="LW32" i="1"/>
  <c r="LW33" i="1"/>
  <c r="LW36" i="1"/>
  <c r="LW37" i="1"/>
  <c r="LX31" i="1"/>
  <c r="LX32" i="1"/>
  <c r="LX33" i="1"/>
  <c r="LX36" i="1"/>
  <c r="LX37" i="1"/>
  <c r="LW26" i="1"/>
  <c r="LW25" i="1"/>
  <c r="LX26" i="1"/>
  <c r="LX25" i="1"/>
  <c r="CA20" i="1"/>
  <c r="LC21" i="1"/>
  <c r="LC20" i="1"/>
  <c r="BE19" i="1"/>
  <c r="CU21" i="1"/>
  <c r="CU20" i="1"/>
  <c r="CI21" i="1"/>
  <c r="CI20" i="1"/>
  <c r="AT20" i="1"/>
  <c r="AT21" i="1"/>
  <c r="KW20" i="1"/>
  <c r="KW21" i="1"/>
  <c r="MG20" i="1"/>
  <c r="MG21" i="1"/>
  <c r="JD20" i="1"/>
  <c r="JD21" i="1"/>
  <c r="AO21" i="1"/>
  <c r="KL20" i="1"/>
  <c r="KL21" i="1"/>
  <c r="HZ20" i="1"/>
  <c r="HZ21" i="1"/>
  <c r="JF20" i="1"/>
  <c r="JF21" i="1"/>
  <c r="KJ20" i="1"/>
  <c r="KJ21" i="1"/>
  <c r="DL20" i="1"/>
  <c r="DL21" i="1"/>
  <c r="CG21" i="1"/>
  <c r="CG20" i="1"/>
  <c r="AP21" i="1"/>
  <c r="KH20" i="1"/>
  <c r="KH21" i="1"/>
  <c r="DK20" i="1"/>
  <c r="DK21" i="1"/>
  <c r="CD21" i="1"/>
  <c r="CD20" i="1"/>
  <c r="KX20" i="1"/>
  <c r="KX21" i="1"/>
  <c r="KG20" i="1"/>
  <c r="KG21" i="1"/>
  <c r="JL20" i="1"/>
  <c r="JL21" i="1"/>
  <c r="CE21" i="1"/>
  <c r="CE20" i="1"/>
  <c r="LY21" i="1"/>
  <c r="LY20" i="1"/>
  <c r="KV20" i="1"/>
  <c r="KV21" i="1"/>
  <c r="JM20" i="1"/>
  <c r="JM21" i="1"/>
  <c r="JK20" i="1"/>
  <c r="JK21" i="1"/>
  <c r="KY20" i="1"/>
  <c r="KY21" i="1"/>
  <c r="KM20" i="1"/>
  <c r="KM21" i="1"/>
  <c r="ID20" i="1"/>
  <c r="ID21" i="1"/>
  <c r="CF21" i="1"/>
  <c r="CF20" i="1"/>
  <c r="AQ20" i="1"/>
  <c r="AQ21" i="1"/>
  <c r="KN20" i="1"/>
  <c r="KN21" i="1"/>
  <c r="JP20" i="1"/>
  <c r="JP21" i="1"/>
  <c r="LU21" i="1"/>
  <c r="LU20" i="1"/>
  <c r="KO20" i="1"/>
  <c r="KO21" i="1"/>
  <c r="AZ20" i="1"/>
  <c r="AZ21" i="1"/>
  <c r="AR20" i="1"/>
  <c r="AR21" i="1"/>
  <c r="LK21" i="1"/>
  <c r="LK20" i="1"/>
  <c r="DW20" i="1"/>
  <c r="DW21" i="1"/>
  <c r="LL21" i="1"/>
  <c r="LL20" i="1"/>
  <c r="AS20" i="1"/>
  <c r="AS21" i="1"/>
  <c r="CC21" i="1"/>
  <c r="CC20" i="1"/>
  <c r="JZ20" i="1"/>
  <c r="JZ21" i="1"/>
  <c r="HW21" i="1"/>
  <c r="HW20" i="1"/>
  <c r="BA20" i="1"/>
  <c r="BA21" i="1"/>
  <c r="JE20" i="1"/>
  <c r="JE21" i="1"/>
  <c r="DV20" i="1"/>
  <c r="DV21" i="1"/>
  <c r="CH21" i="1"/>
  <c r="CH20" i="1"/>
  <c r="OB21" i="1"/>
  <c r="OB20" i="1"/>
  <c r="JQ21" i="1"/>
  <c r="JQ20" i="1"/>
  <c r="LB20" i="1"/>
  <c r="LB21" i="1"/>
  <c r="P428" i="4"/>
  <c r="C429" i="4"/>
  <c r="F509" i="4"/>
  <c r="E509" i="4"/>
  <c r="D509" i="4"/>
  <c r="Q509" i="4" s="1"/>
  <c r="V445" i="4"/>
  <c r="U444" i="4"/>
  <c r="S428" i="4"/>
  <c r="B428" i="4"/>
  <c r="LH37" i="1"/>
  <c r="LH31" i="1"/>
  <c r="LH36" i="1"/>
  <c r="LH32" i="1"/>
  <c r="LH33" i="1"/>
  <c r="LG32" i="1"/>
  <c r="LF36" i="1"/>
  <c r="LE36" i="1"/>
  <c r="JZ26" i="1"/>
  <c r="JZ31" i="1"/>
  <c r="JY31" i="1" s="1" a="1"/>
  <c r="JY31" i="1" s="1"/>
  <c r="JZ36" i="1"/>
  <c r="JY36" i="1" s="1" a="1"/>
  <c r="JY36" i="1" s="1"/>
  <c r="DS37" i="1"/>
  <c r="JZ37" i="1"/>
  <c r="JY37" i="1" s="1" a="1"/>
  <c r="JY37" i="1" s="1"/>
  <c r="JZ32" i="1"/>
  <c r="JY32" i="1" s="1" a="1"/>
  <c r="JY32" i="1" s="1"/>
  <c r="JZ33" i="1"/>
  <c r="JY33" i="1" s="1" a="1"/>
  <c r="JY33" i="1" s="1"/>
  <c r="LF37" i="1"/>
  <c r="LF31" i="1"/>
  <c r="LG37" i="1"/>
  <c r="LF33" i="1"/>
  <c r="LF32" i="1"/>
  <c r="LG36" i="1"/>
  <c r="LG31" i="1"/>
  <c r="LG33" i="1"/>
  <c r="LE37" i="1"/>
  <c r="LE31" i="1"/>
  <c r="LE33" i="1"/>
  <c r="LE32" i="1"/>
  <c r="JZ25" i="1"/>
  <c r="R481" i="4"/>
  <c r="R478" i="4"/>
  <c r="R487" i="4"/>
  <c r="A510" i="4"/>
  <c r="R484" i="4"/>
  <c r="DK25" i="1"/>
  <c r="DK26" i="1"/>
  <c r="DL25" i="1"/>
  <c r="DL26" i="1"/>
  <c r="DS25" i="1"/>
  <c r="DS26" i="1"/>
  <c r="IH13" i="1"/>
  <c r="IH17" i="1" s="1"/>
  <c r="IG13" i="1"/>
  <c r="IG17" i="1" s="1"/>
  <c r="CJ13" i="1"/>
  <c r="CJ17" i="1" s="1"/>
  <c r="CK13" i="1"/>
  <c r="CK17" i="1" s="1"/>
  <c r="DR13" i="1"/>
  <c r="BE53" i="1" l="1"/>
  <c r="BE54" i="1"/>
  <c r="BE55" i="1"/>
  <c r="BE56" i="1"/>
  <c r="BE57" i="1"/>
  <c r="BE58" i="1"/>
  <c r="BE59" i="1"/>
  <c r="BE25" i="1"/>
  <c r="JY76" i="1" a="1"/>
  <c r="JY76" i="1" s="1"/>
  <c r="JY75" i="1" a="1"/>
  <c r="JY75" i="1" s="1"/>
  <c r="BE76" i="1"/>
  <c r="BE75" i="1"/>
  <c r="BE42" i="1"/>
  <c r="BE43" i="1"/>
  <c r="BE44" i="1"/>
  <c r="BE45" i="1"/>
  <c r="BE46" i="1"/>
  <c r="BE47" i="1"/>
  <c r="BE48" i="1"/>
  <c r="DR16" i="1"/>
  <c r="DR18" i="1" s="1"/>
  <c r="DR17" i="1"/>
  <c r="JY25" i="1" a="1"/>
  <c r="JY25" i="1" s="1"/>
  <c r="JY26" i="1" a="1"/>
  <c r="JY26" i="1" s="1"/>
  <c r="C444" i="4"/>
  <c r="P444" i="4" s="1"/>
  <c r="B443" i="4"/>
  <c r="N21" i="1"/>
  <c r="N20" i="1"/>
  <c r="G458" i="4"/>
  <c r="H507" i="4"/>
  <c r="I508" i="4"/>
  <c r="BE20" i="1"/>
  <c r="BE21" i="1"/>
  <c r="P429" i="4"/>
  <c r="C430" i="4"/>
  <c r="F510" i="4"/>
  <c r="E510" i="4"/>
  <c r="D510" i="4"/>
  <c r="Q510" i="4" s="1"/>
  <c r="U445" i="4"/>
  <c r="V446" i="4"/>
  <c r="S429" i="4"/>
  <c r="B429" i="4"/>
  <c r="R491" i="4"/>
  <c r="R488" i="4"/>
  <c r="A511" i="4"/>
  <c r="R482" i="4"/>
  <c r="R485" i="4"/>
  <c r="IH16" i="1"/>
  <c r="IG16" i="1"/>
  <c r="CJ16" i="1"/>
  <c r="CK16" i="1"/>
  <c r="DR19" i="1" l="1"/>
  <c r="B444" i="4"/>
  <c r="C445" i="4"/>
  <c r="P445" i="4" s="1"/>
  <c r="H508" i="4"/>
  <c r="I509" i="4"/>
  <c r="G459" i="4"/>
  <c r="CK19" i="1"/>
  <c r="CK18" i="1"/>
  <c r="IG18" i="1"/>
  <c r="IG19" i="1"/>
  <c r="CJ19" i="1"/>
  <c r="CJ18" i="1"/>
  <c r="IH19" i="1"/>
  <c r="IH18" i="1"/>
  <c r="DR20" i="1"/>
  <c r="DR21" i="1"/>
  <c r="P430" i="4"/>
  <c r="C431" i="4"/>
  <c r="F511" i="4"/>
  <c r="E511" i="4"/>
  <c r="D511" i="4"/>
  <c r="Q511" i="4" s="1"/>
  <c r="V447" i="4"/>
  <c r="U446" i="4"/>
  <c r="S430" i="4"/>
  <c r="B430" i="4"/>
  <c r="R492" i="4"/>
  <c r="R486" i="4"/>
  <c r="A512" i="4"/>
  <c r="R495" i="4"/>
  <c r="R489" i="4"/>
  <c r="B445" i="4" l="1"/>
  <c r="C446" i="4"/>
  <c r="C447" i="4" s="1"/>
  <c r="P447" i="4" s="1"/>
  <c r="G460" i="4"/>
  <c r="H509" i="4"/>
  <c r="I510" i="4"/>
  <c r="IH21" i="1"/>
  <c r="IH20" i="1"/>
  <c r="CJ21" i="1"/>
  <c r="CJ20" i="1"/>
  <c r="CK20" i="1"/>
  <c r="CK21" i="1"/>
  <c r="IG21" i="1"/>
  <c r="IG20" i="1"/>
  <c r="P431" i="4"/>
  <c r="C432" i="4"/>
  <c r="F512" i="4"/>
  <c r="E512" i="4"/>
  <c r="D512" i="4"/>
  <c r="Q512" i="4" s="1"/>
  <c r="U447" i="4"/>
  <c r="V448" i="4"/>
  <c r="S431" i="4"/>
  <c r="B431" i="4"/>
  <c r="R499" i="4"/>
  <c r="R490" i="4"/>
  <c r="A513" i="4"/>
  <c r="R496" i="4"/>
  <c r="R493" i="4"/>
  <c r="LH5" i="1"/>
  <c r="LH84" i="1" s="1"/>
  <c r="B446" i="4" l="1"/>
  <c r="P446" i="4"/>
  <c r="C448" i="4"/>
  <c r="P448" i="4" s="1"/>
  <c r="H510" i="4"/>
  <c r="I511" i="4"/>
  <c r="G461" i="4"/>
  <c r="P432" i="4"/>
  <c r="C433" i="4"/>
  <c r="F513" i="4"/>
  <c r="E513" i="4"/>
  <c r="D513" i="4"/>
  <c r="Q513" i="4" s="1"/>
  <c r="B447" i="4"/>
  <c r="V449" i="4"/>
  <c r="U448" i="4"/>
  <c r="S432" i="4"/>
  <c r="B432" i="4"/>
  <c r="A514" i="4"/>
  <c r="R494" i="4"/>
  <c r="R503" i="4"/>
  <c r="R497" i="4"/>
  <c r="R500" i="4"/>
  <c r="LH13" i="1"/>
  <c r="JY5" i="1"/>
  <c r="JY84" i="1" s="1"/>
  <c r="LH17" i="1" l="1"/>
  <c r="LH16" i="1"/>
  <c r="C449" i="4"/>
  <c r="P449" i="4" s="1"/>
  <c r="G462" i="4"/>
  <c r="H511" i="4"/>
  <c r="I512" i="4"/>
  <c r="P433" i="4"/>
  <c r="C434" i="4"/>
  <c r="P434" i="4" s="1"/>
  <c r="F514" i="4"/>
  <c r="E514" i="4"/>
  <c r="D514" i="4"/>
  <c r="Q514" i="4" s="1"/>
  <c r="U452" i="4"/>
  <c r="U449" i="4"/>
  <c r="V450" i="4"/>
  <c r="B448" i="4"/>
  <c r="S433" i="4"/>
  <c r="B433" i="4"/>
  <c r="R501" i="4"/>
  <c r="R507" i="4"/>
  <c r="R498" i="4"/>
  <c r="R504" i="4"/>
  <c r="A515" i="4"/>
  <c r="JO5" i="1"/>
  <c r="JO84" i="1" s="1"/>
  <c r="C450" i="4" l="1"/>
  <c r="P450" i="4" s="1"/>
  <c r="H512" i="4"/>
  <c r="I513" i="4"/>
  <c r="G463" i="4"/>
  <c r="LH18" i="1"/>
  <c r="LH19" i="1"/>
  <c r="D515" i="4"/>
  <c r="Q515" i="4" s="1"/>
  <c r="F515" i="4"/>
  <c r="E515" i="4"/>
  <c r="B449" i="4"/>
  <c r="V451" i="4"/>
  <c r="U453" i="4"/>
  <c r="U450" i="4"/>
  <c r="U456" i="4"/>
  <c r="S434" i="4"/>
  <c r="B434" i="4"/>
  <c r="R511" i="4"/>
  <c r="A516" i="4"/>
  <c r="R508" i="4"/>
  <c r="R505" i="4"/>
  <c r="R502" i="4"/>
  <c r="JY16" i="1"/>
  <c r="JO13" i="1"/>
  <c r="JO17" i="1" s="1"/>
  <c r="C451" i="4" l="1"/>
  <c r="C452" i="4" s="1"/>
  <c r="B452" i="4" s="1"/>
  <c r="G464" i="4"/>
  <c r="H513" i="4"/>
  <c r="I514" i="4"/>
  <c r="JY18" i="1"/>
  <c r="JY19" i="1"/>
  <c r="LH20" i="1"/>
  <c r="LH21" i="1"/>
  <c r="F516" i="4"/>
  <c r="E516" i="4"/>
  <c r="D516" i="4"/>
  <c r="Q516" i="4" s="1"/>
  <c r="U460" i="4"/>
  <c r="U454" i="4"/>
  <c r="U451" i="4"/>
  <c r="U457" i="4"/>
  <c r="V452" i="4"/>
  <c r="B450" i="4"/>
  <c r="R515" i="4"/>
  <c r="R506" i="4"/>
  <c r="R512" i="4"/>
  <c r="A517" i="4"/>
  <c r="R509" i="4"/>
  <c r="JO16" i="1"/>
  <c r="P451" i="4" l="1"/>
  <c r="H514" i="4"/>
  <c r="I515" i="4"/>
  <c r="G465" i="4"/>
  <c r="JO18" i="1"/>
  <c r="JO19" i="1"/>
  <c r="JY20" i="1"/>
  <c r="JY21" i="1"/>
  <c r="P452" i="4"/>
  <c r="C453" i="4"/>
  <c r="B453" i="4" s="1"/>
  <c r="F517" i="4"/>
  <c r="E517" i="4"/>
  <c r="D517" i="4"/>
  <c r="Q517" i="4" s="1"/>
  <c r="B451" i="4"/>
  <c r="V453" i="4"/>
  <c r="U461" i="4"/>
  <c r="U455" i="4"/>
  <c r="U458" i="4"/>
  <c r="U464" i="4"/>
  <c r="R510" i="4"/>
  <c r="A518" i="4"/>
  <c r="R513" i="4"/>
  <c r="R516" i="4"/>
  <c r="G466" i="4" l="1"/>
  <c r="H515" i="4"/>
  <c r="I516" i="4"/>
  <c r="JO20" i="1"/>
  <c r="JO21" i="1"/>
  <c r="P453" i="4"/>
  <c r="C454" i="4"/>
  <c r="B454" i="4" s="1"/>
  <c r="F518" i="4"/>
  <c r="E518" i="4"/>
  <c r="D518" i="4"/>
  <c r="Q518" i="4" s="1"/>
  <c r="U468" i="4"/>
  <c r="U462" i="4"/>
  <c r="U459" i="4"/>
  <c r="U465" i="4"/>
  <c r="V454" i="4"/>
  <c r="R517" i="4"/>
  <c r="A519" i="4"/>
  <c r="R514" i="4"/>
  <c r="IL5" i="1"/>
  <c r="IL84" i="1" s="1"/>
  <c r="IK5" i="1"/>
  <c r="IK84" i="1" s="1"/>
  <c r="H516" i="4" l="1"/>
  <c r="I517" i="4"/>
  <c r="G467" i="4"/>
  <c r="P454" i="4"/>
  <c r="C455" i="4"/>
  <c r="B455" i="4" s="1"/>
  <c r="F519" i="4"/>
  <c r="E519" i="4"/>
  <c r="R519" i="4" s="1"/>
  <c r="D519" i="4"/>
  <c r="Q519" i="4" s="1"/>
  <c r="V455" i="4"/>
  <c r="U469" i="4"/>
  <c r="U463" i="4"/>
  <c r="U466" i="4"/>
  <c r="U472" i="4"/>
  <c r="A520" i="4"/>
  <c r="R518" i="4"/>
  <c r="IL13" i="1"/>
  <c r="IK13" i="1"/>
  <c r="IK17" i="1" s="1"/>
  <c r="IL16" i="1" l="1"/>
  <c r="IL17" i="1"/>
  <c r="G468" i="4"/>
  <c r="H517" i="4"/>
  <c r="I518" i="4"/>
  <c r="IL19" i="1"/>
  <c r="IL18" i="1"/>
  <c r="P455" i="4"/>
  <c r="C456" i="4"/>
  <c r="B456" i="4" s="1"/>
  <c r="E520" i="4"/>
  <c r="R520" i="4" s="1"/>
  <c r="D520" i="4"/>
  <c r="Q520" i="4" s="1"/>
  <c r="F520" i="4"/>
  <c r="U476" i="4"/>
  <c r="U470" i="4"/>
  <c r="U467" i="4"/>
  <c r="U473" i="4"/>
  <c r="V456" i="4"/>
  <c r="S439" i="4"/>
  <c r="A521" i="4"/>
  <c r="IK16" i="1"/>
  <c r="KX5" i="1"/>
  <c r="KX84" i="1" s="1"/>
  <c r="H518" i="4" l="1"/>
  <c r="I519" i="4"/>
  <c r="G469" i="4"/>
  <c r="IK19" i="1"/>
  <c r="IK18" i="1"/>
  <c r="P456" i="4"/>
  <c r="C457" i="4"/>
  <c r="B457" i="4" s="1"/>
  <c r="F521" i="4"/>
  <c r="E521" i="4"/>
  <c r="R521" i="4" s="1"/>
  <c r="D521" i="4"/>
  <c r="Q521" i="4" s="1"/>
  <c r="V457" i="4"/>
  <c r="U477" i="4"/>
  <c r="U471" i="4"/>
  <c r="U474" i="4"/>
  <c r="U480" i="4"/>
  <c r="S440" i="4"/>
  <c r="A522" i="4"/>
  <c r="DL5" i="1"/>
  <c r="DL84" i="1" s="1"/>
  <c r="DK5" i="1"/>
  <c r="DK84" i="1" s="1"/>
  <c r="G470" i="4" l="1"/>
  <c r="H519" i="4"/>
  <c r="I520" i="4"/>
  <c r="IK21" i="1"/>
  <c r="IK20" i="1"/>
  <c r="IL21" i="1"/>
  <c r="IL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E5" i="1"/>
  <c r="JE84"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6" i="3"/>
  <c r="E36" i="3"/>
  <c r="C36" i="3"/>
  <c r="B36" i="3"/>
  <c r="G474" i="4" l="1"/>
  <c r="H523" i="4"/>
  <c r="I524" i="4"/>
  <c r="P461" i="4"/>
  <c r="C462" i="4"/>
  <c r="B462" i="4" s="1"/>
  <c r="F526" i="4"/>
  <c r="E526" i="4"/>
  <c r="R526" i="4" s="1"/>
  <c r="D526" i="4"/>
  <c r="Q526" i="4" s="1"/>
  <c r="U500" i="4"/>
  <c r="U494" i="4"/>
  <c r="U491" i="4"/>
  <c r="U497" i="4"/>
  <c r="V462" i="4"/>
  <c r="S445" i="4"/>
  <c r="A527" i="4"/>
  <c r="KY5" i="1"/>
  <c r="KY84" i="1" s="1"/>
  <c r="H524" i="4" l="1"/>
  <c r="I525" i="4"/>
  <c r="G475" i="4"/>
  <c r="P462" i="4"/>
  <c r="C463" i="4"/>
  <c r="B463" i="4" s="1"/>
  <c r="F527" i="4"/>
  <c r="E527" i="4"/>
  <c r="R527" i="4" s="1"/>
  <c r="D527" i="4"/>
  <c r="Q527" i="4" s="1"/>
  <c r="V463" i="4"/>
  <c r="U501" i="4"/>
  <c r="U495" i="4"/>
  <c r="U498" i="4"/>
  <c r="U504" i="4"/>
  <c r="S446" i="4"/>
  <c r="A528" i="4"/>
  <c r="KZ5" i="1"/>
  <c r="KZ84" i="1" s="1"/>
  <c r="LA5" i="1"/>
  <c r="LA84" i="1" s="1"/>
  <c r="G476" i="4" l="1"/>
  <c r="H525" i="4"/>
  <c r="I526" i="4"/>
  <c r="P463" i="4"/>
  <c r="C464" i="4"/>
  <c r="B464" i="4" s="1"/>
  <c r="F528" i="4"/>
  <c r="E528" i="4"/>
  <c r="R528" i="4" s="1"/>
  <c r="D528" i="4"/>
  <c r="Q528" i="4" s="1"/>
  <c r="U508" i="4"/>
  <c r="U502" i="4"/>
  <c r="U499" i="4"/>
  <c r="U505" i="4"/>
  <c r="V464" i="4"/>
  <c r="S447" i="4"/>
  <c r="A529" i="4"/>
  <c r="KZ13" i="1"/>
  <c r="KZ17" i="1" s="1"/>
  <c r="LA13" i="1"/>
  <c r="LA17" i="1" s="1"/>
  <c r="H526" i="4" l="1"/>
  <c r="I527" i="4"/>
  <c r="G477" i="4"/>
  <c r="P464" i="4"/>
  <c r="C465" i="4"/>
  <c r="B465" i="4" s="1"/>
  <c r="F529" i="4"/>
  <c r="E529" i="4"/>
  <c r="R529" i="4" s="1"/>
  <c r="D529" i="4"/>
  <c r="Q529" i="4" s="1"/>
  <c r="V465" i="4"/>
  <c r="U509" i="4"/>
  <c r="U503" i="4"/>
  <c r="U506" i="4"/>
  <c r="U512" i="4"/>
  <c r="S448" i="4"/>
  <c r="A530" i="4"/>
  <c r="LA16" i="1"/>
  <c r="KZ16" i="1"/>
  <c r="F54" i="3"/>
  <c r="F53" i="3"/>
  <c r="F52" i="3"/>
  <c r="F39" i="3"/>
  <c r="F38" i="3"/>
  <c r="F37" i="3"/>
  <c r="F35" i="3"/>
  <c r="F34" i="3"/>
  <c r="E54" i="3"/>
  <c r="E53" i="3"/>
  <c r="E52" i="3"/>
  <c r="E39" i="3"/>
  <c r="E38" i="3"/>
  <c r="E37" i="3"/>
  <c r="E35" i="3"/>
  <c r="E34" i="3"/>
  <c r="G478" i="4" l="1"/>
  <c r="H527" i="4"/>
  <c r="I528" i="4"/>
  <c r="KZ18" i="1"/>
  <c r="KZ19" i="1"/>
  <c r="LA18" i="1"/>
  <c r="LA19" i="1"/>
  <c r="P465" i="4"/>
  <c r="C466" i="4"/>
  <c r="B466" i="4" s="1"/>
  <c r="F530" i="4"/>
  <c r="E530" i="4"/>
  <c r="R530" i="4" s="1"/>
  <c r="D530" i="4"/>
  <c r="Q530" i="4" s="1"/>
  <c r="U516" i="4"/>
  <c r="U510" i="4"/>
  <c r="U507" i="4"/>
  <c r="U513" i="4"/>
  <c r="V466" i="4"/>
  <c r="S449" i="4"/>
  <c r="A531" i="4"/>
  <c r="IW14" i="1"/>
  <c r="A5" i="1"/>
  <c r="IW52" i="1" l="1"/>
  <c r="IW63" i="1"/>
  <c r="IW53" i="1"/>
  <c r="IW54" i="1"/>
  <c r="IW55" i="1"/>
  <c r="IW56" i="1"/>
  <c r="IW57" i="1"/>
  <c r="IW58" i="1"/>
  <c r="IW59" i="1"/>
  <c r="IW41" i="1"/>
  <c r="IW42" i="1" s="1"/>
  <c r="IW74" i="1"/>
  <c r="B16" i="1"/>
  <c r="B17" i="1"/>
  <c r="CX17" i="1" s="1"/>
  <c r="IW30" i="1"/>
  <c r="IW24" i="1"/>
  <c r="K14" i="1"/>
  <c r="DX14" i="1"/>
  <c r="DX63" i="1" s="1"/>
  <c r="BY14" i="1"/>
  <c r="BX14" i="1"/>
  <c r="BW14" i="1"/>
  <c r="BV14" i="1"/>
  <c r="BU14" i="1"/>
  <c r="BT14" i="1"/>
  <c r="BS14" i="1"/>
  <c r="BR14" i="1"/>
  <c r="BQ14" i="1"/>
  <c r="BP14" i="1"/>
  <c r="BP63" i="1" s="1"/>
  <c r="KI14" i="1"/>
  <c r="KI74" i="1" s="1"/>
  <c r="IV14" i="1"/>
  <c r="BF14" i="1"/>
  <c r="KS14" i="1"/>
  <c r="KS74" i="1" s="1"/>
  <c r="CO14" i="1"/>
  <c r="CN14" i="1"/>
  <c r="CM14" i="1"/>
  <c r="CW14" i="1"/>
  <c r="CV14" i="1"/>
  <c r="CR14" i="1"/>
  <c r="CQ14" i="1"/>
  <c r="CP14" i="1"/>
  <c r="CS14" i="1"/>
  <c r="JN14" i="1"/>
  <c r="H528" i="4"/>
  <c r="I529" i="4"/>
  <c r="G479" i="4"/>
  <c r="KR24" i="1"/>
  <c r="LC14" i="1"/>
  <c r="LA20" i="1"/>
  <c r="LA21" i="1"/>
  <c r="KZ20" i="1"/>
  <c r="KZ21" i="1"/>
  <c r="CI14" i="1"/>
  <c r="P466" i="4"/>
  <c r="C467" i="4"/>
  <c r="B467" i="4" s="1"/>
  <c r="D531" i="4"/>
  <c r="Q531" i="4" s="1"/>
  <c r="F531" i="4"/>
  <c r="E531" i="4"/>
  <c r="R531" i="4" s="1"/>
  <c r="V467" i="4"/>
  <c r="U517" i="4"/>
  <c r="U511" i="4"/>
  <c r="U514" i="4"/>
  <c r="U520" i="4"/>
  <c r="S450" i="4"/>
  <c r="DW14" i="1"/>
  <c r="DW63" i="1" s="1"/>
  <c r="A532" i="4"/>
  <c r="LB14" i="1"/>
  <c r="LB63" i="1" s="1"/>
  <c r="CH14" i="1"/>
  <c r="CH74" i="1" s="1"/>
  <c r="KO14" i="1"/>
  <c r="KN14" i="1"/>
  <c r="KM14" i="1"/>
  <c r="HW14" i="1"/>
  <c r="JK14" i="1"/>
  <c r="JL14" i="1"/>
  <c r="JM14" i="1"/>
  <c r="LU14" i="1"/>
  <c r="LU63" i="1" s="1"/>
  <c r="LL14" i="1"/>
  <c r="LK14" i="1"/>
  <c r="LK63" i="1" s="1"/>
  <c r="KL14" i="1"/>
  <c r="KH14" i="1"/>
  <c r="KH74" i="1" s="1"/>
  <c r="KJ14" i="1"/>
  <c r="KJ74" i="1" s="1"/>
  <c r="KG14" i="1"/>
  <c r="KG74" i="1" s="1"/>
  <c r="JQ14" i="1"/>
  <c r="JQ74" i="1" s="1"/>
  <c r="JP74" i="1" s="1" a="1"/>
  <c r="JP74" i="1" s="1"/>
  <c r="CG14" i="1"/>
  <c r="CG74" i="1" s="1"/>
  <c r="CD14" i="1"/>
  <c r="ID14" i="1"/>
  <c r="BJ14" i="1"/>
  <c r="BN14" i="1"/>
  <c r="BD14" i="1"/>
  <c r="BH14" i="1"/>
  <c r="KV14" i="1"/>
  <c r="KV74" i="1" s="1"/>
  <c r="JP14" i="1"/>
  <c r="OB14" i="1"/>
  <c r="CU14" i="1"/>
  <c r="DR14" i="1"/>
  <c r="KW14" i="1"/>
  <c r="DV14" i="1"/>
  <c r="BK14" i="1"/>
  <c r="BI14" i="1"/>
  <c r="BM14" i="1"/>
  <c r="JO14" i="1"/>
  <c r="IK14" i="1"/>
  <c r="IH14" i="1"/>
  <c r="HY14" i="1"/>
  <c r="KY14" i="1"/>
  <c r="JF14" i="1"/>
  <c r="KX14" i="1"/>
  <c r="IG14" i="1"/>
  <c r="LH24" i="1"/>
  <c r="JY14" i="1"/>
  <c r="KZ14" i="1"/>
  <c r="JD14" i="1"/>
  <c r="JE14" i="1"/>
  <c r="IL14" i="1"/>
  <c r="LA14" i="1"/>
  <c r="LA63" i="1" s="1"/>
  <c r="BI52" i="1" l="1"/>
  <c r="BI63" i="1"/>
  <c r="IL52" i="1"/>
  <c r="IL63" i="1"/>
  <c r="BK52" i="1"/>
  <c r="BK53" i="1" s="1"/>
  <c r="BK63" i="1"/>
  <c r="BH52" i="1"/>
  <c r="BH54" i="1" s="1"/>
  <c r="BH63" i="1"/>
  <c r="CS52" i="1"/>
  <c r="CS63" i="1"/>
  <c r="BS52" i="1"/>
  <c r="BS63" i="1"/>
  <c r="DV52" i="1"/>
  <c r="DV55" i="1" s="1"/>
  <c r="DV63" i="1"/>
  <c r="BD52" i="1"/>
  <c r="BD58" i="1" s="1"/>
  <c r="BD63" i="1"/>
  <c r="DW64" i="1"/>
  <c r="DW65" i="1"/>
  <c r="DW66" i="1"/>
  <c r="DW67" i="1"/>
  <c r="DW68" i="1"/>
  <c r="DW69" i="1"/>
  <c r="DW70" i="1"/>
  <c r="BT52" i="1"/>
  <c r="BT56" i="1" s="1"/>
  <c r="BT63" i="1"/>
  <c r="LA64" i="1"/>
  <c r="LA65" i="1"/>
  <c r="LA66" i="1"/>
  <c r="LA67" i="1"/>
  <c r="LA68" i="1"/>
  <c r="LA69" i="1"/>
  <c r="LA70" i="1"/>
  <c r="BN52" i="1"/>
  <c r="BN63" i="1"/>
  <c r="BF52" i="1"/>
  <c r="BF63" i="1"/>
  <c r="BU52" i="1"/>
  <c r="BU56" i="1" s="1"/>
  <c r="BU63" i="1"/>
  <c r="IV52" i="1"/>
  <c r="IV54" i="1" s="1"/>
  <c r="IV63" i="1"/>
  <c r="BV52" i="1"/>
  <c r="BV63" i="1"/>
  <c r="IH52" i="1"/>
  <c r="IH63" i="1"/>
  <c r="IK52" i="1"/>
  <c r="IK53" i="1" s="1"/>
  <c r="IK63" i="1"/>
  <c r="CU52" i="1"/>
  <c r="CU59" i="1" s="1"/>
  <c r="CU63" i="1"/>
  <c r="CU70" i="1" s="1"/>
  <c r="ID52" i="1"/>
  <c r="ID63" i="1"/>
  <c r="LK64" i="1"/>
  <c r="LK65" i="1"/>
  <c r="LK66" i="1"/>
  <c r="LK67" i="1"/>
  <c r="LK68" i="1"/>
  <c r="LK69" i="1"/>
  <c r="LK70" i="1"/>
  <c r="CV52" i="1"/>
  <c r="CV59" i="1" s="1"/>
  <c r="CV63" i="1"/>
  <c r="CV70" i="1" s="1"/>
  <c r="BW52" i="1"/>
  <c r="BW63" i="1"/>
  <c r="OB52" i="1"/>
  <c r="OB54" i="1" s="1"/>
  <c r="OB63" i="1"/>
  <c r="CI52" i="1"/>
  <c r="CI53" i="1" s="1"/>
  <c r="CI63" i="1"/>
  <c r="CW52" i="1"/>
  <c r="CW59" i="1" s="1"/>
  <c r="CW63" i="1"/>
  <c r="CW70" i="1" s="1"/>
  <c r="BP64" i="1"/>
  <c r="BP65" i="1"/>
  <c r="BP66" i="1"/>
  <c r="BP67" i="1"/>
  <c r="BP68" i="1"/>
  <c r="BP69" i="1"/>
  <c r="BP70" i="1"/>
  <c r="BX52" i="1"/>
  <c r="BX63" i="1"/>
  <c r="BJ52" i="1"/>
  <c r="BJ57" i="1" s="1"/>
  <c r="BJ63" i="1"/>
  <c r="IG52" i="1"/>
  <c r="IG54" i="1" s="1"/>
  <c r="IG63" i="1"/>
  <c r="BM52" i="1"/>
  <c r="BM63" i="1"/>
  <c r="LU64" i="1"/>
  <c r="LU65" i="1"/>
  <c r="LU66" i="1"/>
  <c r="LU67" i="1"/>
  <c r="LU68" i="1"/>
  <c r="LU69" i="1"/>
  <c r="LU70" i="1"/>
  <c r="BQ52" i="1"/>
  <c r="BQ53" i="1" s="1"/>
  <c r="BQ63" i="1"/>
  <c r="BY52" i="1"/>
  <c r="BY63" i="1"/>
  <c r="IW64" i="1"/>
  <c r="IW65" i="1"/>
  <c r="IW66" i="1"/>
  <c r="IW67" i="1"/>
  <c r="IW68" i="1"/>
  <c r="IW69" i="1"/>
  <c r="IW70" i="1"/>
  <c r="DR52" i="1"/>
  <c r="DR58" i="1" s="1"/>
  <c r="DR63" i="1"/>
  <c r="LB64" i="1"/>
  <c r="LB65" i="1"/>
  <c r="LB66" i="1"/>
  <c r="LB67" i="1"/>
  <c r="LB68" i="1"/>
  <c r="LB69" i="1"/>
  <c r="LB70" i="1"/>
  <c r="BR52" i="1"/>
  <c r="BR59" i="1" s="1"/>
  <c r="BR63" i="1"/>
  <c r="DX64" i="1"/>
  <c r="DX65" i="1"/>
  <c r="DX66" i="1"/>
  <c r="DX67" i="1"/>
  <c r="DX68" i="1"/>
  <c r="DX69" i="1"/>
  <c r="DX70" i="1"/>
  <c r="IG53" i="1"/>
  <c r="IG56" i="1"/>
  <c r="LU41" i="1"/>
  <c r="LU52" i="1"/>
  <c r="BY53" i="1"/>
  <c r="BY54" i="1"/>
  <c r="BY55" i="1"/>
  <c r="BY56" i="1"/>
  <c r="BY57" i="1"/>
  <c r="BY58" i="1"/>
  <c r="BY59" i="1"/>
  <c r="LA41" i="1"/>
  <c r="LA45" i="1" s="1"/>
  <c r="LA52" i="1"/>
  <c r="LB41" i="1"/>
  <c r="LB52" i="1"/>
  <c r="BR53" i="1"/>
  <c r="BR57" i="1"/>
  <c r="DX41" i="1"/>
  <c r="DX44" i="1" s="1"/>
  <c r="DX52" i="1"/>
  <c r="BM53" i="1"/>
  <c r="BM54" i="1"/>
  <c r="BM55" i="1"/>
  <c r="BM56" i="1"/>
  <c r="BM57" i="1"/>
  <c r="BM58" i="1"/>
  <c r="BM59" i="1"/>
  <c r="IL53" i="1"/>
  <c r="IL54" i="1"/>
  <c r="IL55" i="1"/>
  <c r="IL56" i="1"/>
  <c r="IL57" i="1"/>
  <c r="IL58" i="1"/>
  <c r="IL59" i="1"/>
  <c r="BH53" i="1"/>
  <c r="CS53" i="1"/>
  <c r="CS54" i="1"/>
  <c r="CS55" i="1"/>
  <c r="CS56" i="1"/>
  <c r="CS57" i="1"/>
  <c r="CS58" i="1"/>
  <c r="CS59" i="1"/>
  <c r="BS53" i="1"/>
  <c r="BS54" i="1"/>
  <c r="BS55" i="1"/>
  <c r="BS56" i="1"/>
  <c r="BS57" i="1"/>
  <c r="BS58" i="1"/>
  <c r="BS59" i="1"/>
  <c r="DV59" i="1"/>
  <c r="BD56" i="1"/>
  <c r="BD57" i="1"/>
  <c r="DW41" i="1"/>
  <c r="DW45" i="1" s="1"/>
  <c r="DW52" i="1"/>
  <c r="BI53" i="1"/>
  <c r="BI54" i="1"/>
  <c r="BI55" i="1"/>
  <c r="BI56" i="1"/>
  <c r="BI57" i="1"/>
  <c r="BI58" i="1"/>
  <c r="BI59" i="1"/>
  <c r="BK57" i="1"/>
  <c r="BN53" i="1"/>
  <c r="BN54" i="1"/>
  <c r="BN55" i="1"/>
  <c r="BN56" i="1"/>
  <c r="BN57" i="1"/>
  <c r="BN58" i="1"/>
  <c r="BN59" i="1"/>
  <c r="BF53" i="1"/>
  <c r="BF54" i="1"/>
  <c r="BF55" i="1"/>
  <c r="BF56" i="1"/>
  <c r="BF57" i="1"/>
  <c r="BF58" i="1"/>
  <c r="BF59" i="1"/>
  <c r="BJ53" i="1"/>
  <c r="IV53" i="1"/>
  <c r="BV53" i="1"/>
  <c r="BV54" i="1"/>
  <c r="BV55" i="1"/>
  <c r="BV56" i="1"/>
  <c r="BV57" i="1"/>
  <c r="BV58" i="1"/>
  <c r="BV59" i="1"/>
  <c r="DR54" i="1"/>
  <c r="ID53" i="1"/>
  <c r="ID54" i="1"/>
  <c r="ID55" i="1"/>
  <c r="ID56" i="1"/>
  <c r="ID57" i="1"/>
  <c r="ID58" i="1"/>
  <c r="ID59" i="1"/>
  <c r="LK41" i="1"/>
  <c r="LK52" i="1"/>
  <c r="BW53" i="1"/>
  <c r="BW54" i="1"/>
  <c r="BW55" i="1"/>
  <c r="BW56" i="1"/>
  <c r="BW57" i="1"/>
  <c r="BW58" i="1"/>
  <c r="BW59" i="1"/>
  <c r="IH53" i="1"/>
  <c r="IH54" i="1"/>
  <c r="IH55" i="1"/>
  <c r="IH56" i="1"/>
  <c r="IH57" i="1"/>
  <c r="IH58" i="1"/>
  <c r="IH59" i="1"/>
  <c r="IK56" i="1"/>
  <c r="OB53" i="1"/>
  <c r="OB57" i="1"/>
  <c r="OB59" i="1"/>
  <c r="BP41" i="1"/>
  <c r="BP42" i="1" s="1"/>
  <c r="BP52" i="1"/>
  <c r="BX53" i="1"/>
  <c r="BX54" i="1"/>
  <c r="BX55" i="1"/>
  <c r="BX56" i="1"/>
  <c r="BX57" i="1"/>
  <c r="BX58" i="1"/>
  <c r="BX59" i="1"/>
  <c r="IW48" i="1"/>
  <c r="IW47" i="1"/>
  <c r="IW44" i="1"/>
  <c r="CQ16" i="1"/>
  <c r="CQ20" i="1" s="1"/>
  <c r="CX16" i="1"/>
  <c r="IW46" i="1"/>
  <c r="IW45" i="1"/>
  <c r="IW43" i="1"/>
  <c r="BM41" i="1"/>
  <c r="BM43" i="1" s="1"/>
  <c r="BM74" i="1"/>
  <c r="BQ41" i="1"/>
  <c r="BQ43" i="1" s="1"/>
  <c r="BQ74" i="1"/>
  <c r="BQ75" i="1"/>
  <c r="BQ76" i="1"/>
  <c r="BY41" i="1"/>
  <c r="BY47" i="1" s="1"/>
  <c r="BY74" i="1"/>
  <c r="BY75" i="1"/>
  <c r="BY76" i="1"/>
  <c r="BR41" i="1"/>
  <c r="BR45" i="1" s="1"/>
  <c r="BR74" i="1"/>
  <c r="BR75" i="1"/>
  <c r="BR76" i="1"/>
  <c r="IH41" i="1"/>
  <c r="IH46" i="1" s="1"/>
  <c r="IH74" i="1"/>
  <c r="BK41" i="1"/>
  <c r="BK42" i="1" s="1"/>
  <c r="BK74" i="1"/>
  <c r="BH41" i="1"/>
  <c r="BH47" i="1" s="1"/>
  <c r="BH74" i="1"/>
  <c r="CS41" i="1"/>
  <c r="CS42" i="1" s="1"/>
  <c r="CS74" i="1"/>
  <c r="BS41" i="1"/>
  <c r="BS42" i="1" s="1"/>
  <c r="BS74" i="1"/>
  <c r="BS75" i="1"/>
  <c r="BS76" i="1"/>
  <c r="DR41" i="1"/>
  <c r="DR46" i="1" s="1"/>
  <c r="DR74" i="1"/>
  <c r="IG41" i="1"/>
  <c r="IG43" i="1" s="1"/>
  <c r="IG74" i="1"/>
  <c r="IL41" i="1"/>
  <c r="IL46" i="1" s="1"/>
  <c r="IL74" i="1"/>
  <c r="DV41" i="1"/>
  <c r="DV42" i="1" s="1"/>
  <c r="DV74" i="1"/>
  <c r="BD41" i="1"/>
  <c r="BD42" i="1" s="1"/>
  <c r="BD74" i="1"/>
  <c r="BT41" i="1"/>
  <c r="BT47" i="1" s="1"/>
  <c r="BT74" i="1"/>
  <c r="BT75" i="1"/>
  <c r="BT76" i="1"/>
  <c r="IW76" i="1"/>
  <c r="IW75" i="1"/>
  <c r="BI41" i="1"/>
  <c r="BI48" i="1" s="1"/>
  <c r="BI74" i="1"/>
  <c r="BN41" i="1"/>
  <c r="BN42" i="1" s="1"/>
  <c r="BN74" i="1"/>
  <c r="BF41" i="1"/>
  <c r="BF43" i="1" s="1"/>
  <c r="BF74" i="1"/>
  <c r="BU41" i="1"/>
  <c r="BU45" i="1" s="1"/>
  <c r="BU75" i="1"/>
  <c r="BU74" i="1"/>
  <c r="BU76" i="1"/>
  <c r="KR76" i="1"/>
  <c r="KR75" i="1"/>
  <c r="IV41" i="1"/>
  <c r="IV44" i="1" s="1"/>
  <c r="IV74" i="1"/>
  <c r="BV41" i="1"/>
  <c r="BV46" i="1" s="1"/>
  <c r="BV74" i="1"/>
  <c r="BV75" i="1"/>
  <c r="BV76" i="1"/>
  <c r="IK41" i="1"/>
  <c r="IK43" i="1" s="1"/>
  <c r="IK74" i="1"/>
  <c r="CV41" i="1"/>
  <c r="CV48" i="1" s="1"/>
  <c r="CV74" i="1"/>
  <c r="BW41" i="1"/>
  <c r="BW42" i="1" s="1"/>
  <c r="BW74" i="1"/>
  <c r="BW75" i="1"/>
  <c r="BW76" i="1"/>
  <c r="BJ41" i="1"/>
  <c r="BJ46" i="1" s="1"/>
  <c r="BJ74" i="1"/>
  <c r="CU41" i="1"/>
  <c r="CU48" i="1" s="1"/>
  <c r="CU74" i="1"/>
  <c r="ID41" i="1"/>
  <c r="ID47" i="1" s="1"/>
  <c r="ID74" i="1"/>
  <c r="LH75" i="1"/>
  <c r="LH76" i="1"/>
  <c r="OB41" i="1"/>
  <c r="OB42" i="1" s="1"/>
  <c r="OB74" i="1"/>
  <c r="CI41" i="1"/>
  <c r="CI42" i="1" s="1"/>
  <c r="CI74" i="1"/>
  <c r="CW41" i="1"/>
  <c r="CW48" i="1" s="1"/>
  <c r="CW74" i="1"/>
  <c r="BX41" i="1"/>
  <c r="BX43" i="1" s="1"/>
  <c r="BX74" i="1"/>
  <c r="BX75" i="1"/>
  <c r="BX76" i="1"/>
  <c r="CP16" i="1"/>
  <c r="CP18" i="1" s="1"/>
  <c r="CR16" i="1"/>
  <c r="CR18" i="1" s="1"/>
  <c r="BB16" i="1"/>
  <c r="BB20" i="1" s="1"/>
  <c r="CS16" i="1"/>
  <c r="CS18" i="1" s="1"/>
  <c r="CM16" i="1"/>
  <c r="CM18" i="1" s="1"/>
  <c r="CN16" i="1"/>
  <c r="CN19" i="1" s="1"/>
  <c r="CO16" i="1"/>
  <c r="CO18" i="1" s="1"/>
  <c r="LA42" i="1"/>
  <c r="LA44" i="1"/>
  <c r="LA46" i="1"/>
  <c r="DW44" i="1"/>
  <c r="LB42" i="1"/>
  <c r="LB43" i="1"/>
  <c r="LB44" i="1"/>
  <c r="LB45" i="1"/>
  <c r="LB46" i="1"/>
  <c r="LB47" i="1"/>
  <c r="LB48" i="1"/>
  <c r="LK42" i="1"/>
  <c r="LK43" i="1"/>
  <c r="LK44" i="1"/>
  <c r="LK45" i="1"/>
  <c r="LK46" i="1"/>
  <c r="LK47" i="1"/>
  <c r="LK48" i="1"/>
  <c r="LU42" i="1"/>
  <c r="LU43" i="1"/>
  <c r="LU44" i="1"/>
  <c r="LU45" i="1"/>
  <c r="LU46" i="1"/>
  <c r="LU47" i="1"/>
  <c r="LU48" i="1"/>
  <c r="CP17" i="1"/>
  <c r="CS17" i="1"/>
  <c r="CO17" i="1"/>
  <c r="BB17" i="1"/>
  <c r="CN17" i="1"/>
  <c r="CM17" i="1"/>
  <c r="CR17" i="1"/>
  <c r="CQ17" i="1"/>
  <c r="BQ25" i="1"/>
  <c r="BQ26" i="1"/>
  <c r="BY25" i="1"/>
  <c r="BY26" i="1"/>
  <c r="BR25" i="1"/>
  <c r="BR26" i="1"/>
  <c r="BS25" i="1"/>
  <c r="BS26" i="1"/>
  <c r="BT25" i="1"/>
  <c r="BT26" i="1"/>
  <c r="BU25" i="1"/>
  <c r="BU26" i="1"/>
  <c r="BV25" i="1"/>
  <c r="BV26" i="1"/>
  <c r="BW25" i="1"/>
  <c r="BW26" i="1"/>
  <c r="BX25" i="1"/>
  <c r="BX26" i="1"/>
  <c r="JO24" i="1"/>
  <c r="LU30" i="1"/>
  <c r="LK30" i="1"/>
  <c r="D14" i="1"/>
  <c r="IV30" i="1"/>
  <c r="IV24" i="1"/>
  <c r="IW26" i="1"/>
  <c r="IW25" i="1"/>
  <c r="IW31" i="1"/>
  <c r="IW32" i="1"/>
  <c r="IW33" i="1"/>
  <c r="IW34" i="1"/>
  <c r="IW35" i="1"/>
  <c r="IW36" i="1"/>
  <c r="IW37" i="1"/>
  <c r="DX30" i="1"/>
  <c r="BD30" i="1"/>
  <c r="BD24" i="1"/>
  <c r="BH30" i="1"/>
  <c r="BH24" i="1"/>
  <c r="BN30" i="1"/>
  <c r="BN24" i="1"/>
  <c r="BJ30" i="1"/>
  <c r="BJ24" i="1"/>
  <c r="BV24" i="1"/>
  <c r="BV30" i="1"/>
  <c r="BQ24" i="1"/>
  <c r="BQ30" i="1"/>
  <c r="BW24" i="1"/>
  <c r="BW30" i="1"/>
  <c r="BX24" i="1"/>
  <c r="BX30" i="1"/>
  <c r="BT24" i="1"/>
  <c r="BT30" i="1"/>
  <c r="BY24" i="1"/>
  <c r="BY30" i="1"/>
  <c r="BR24" i="1"/>
  <c r="BR30" i="1"/>
  <c r="BP30" i="1"/>
  <c r="BU24" i="1"/>
  <c r="BU30" i="1"/>
  <c r="BS24" i="1"/>
  <c r="BS30" i="1"/>
  <c r="KI24" i="1"/>
  <c r="BF24" i="1"/>
  <c r="KS24" i="1"/>
  <c r="BF30" i="1"/>
  <c r="LA30" i="1"/>
  <c r="IG30" i="1"/>
  <c r="IG24" i="1"/>
  <c r="IH30" i="1"/>
  <c r="IH24" i="1"/>
  <c r="LB30" i="1"/>
  <c r="CV30" i="1"/>
  <c r="CV24" i="1"/>
  <c r="CW30" i="1"/>
  <c r="CW24" i="1"/>
  <c r="CS24" i="1"/>
  <c r="CS30" i="1"/>
  <c r="CI30" i="1"/>
  <c r="G480" i="4"/>
  <c r="H529" i="4"/>
  <c r="I530" i="4"/>
  <c r="KR25" i="1"/>
  <c r="KR26" i="1"/>
  <c r="KR33" i="1"/>
  <c r="KR36" i="1"/>
  <c r="KR37" i="1"/>
  <c r="KQ24" i="1"/>
  <c r="BB30" i="1"/>
  <c r="BB24" i="1"/>
  <c r="CI24" i="1"/>
  <c r="AT24" i="1"/>
  <c r="P467" i="4"/>
  <c r="C468" i="4"/>
  <c r="B468" i="4" s="1"/>
  <c r="F532" i="4"/>
  <c r="E532" i="4"/>
  <c r="R532" i="4" s="1"/>
  <c r="D532" i="4"/>
  <c r="Q532" i="4" s="1"/>
  <c r="U524" i="4"/>
  <c r="U518" i="4"/>
  <c r="U515" i="4"/>
  <c r="U521" i="4"/>
  <c r="V468" i="4"/>
  <c r="S451" i="4"/>
  <c r="DW30" i="1"/>
  <c r="JQ24" i="1"/>
  <c r="A533" i="4"/>
  <c r="CH24" i="1"/>
  <c r="DV30" i="1"/>
  <c r="IL30" i="1"/>
  <c r="MG30" i="1"/>
  <c r="CU30" i="1"/>
  <c r="OB30" i="1"/>
  <c r="ID30" i="1"/>
  <c r="DR30" i="1"/>
  <c r="IK30" i="1"/>
  <c r="BE30" i="1"/>
  <c r="BI30" i="1"/>
  <c r="BK30" i="1"/>
  <c r="BM30" i="1"/>
  <c r="OB24" i="1"/>
  <c r="MG24" i="1"/>
  <c r="CU24" i="1"/>
  <c r="CG24" i="1"/>
  <c r="IK24" i="1"/>
  <c r="KH24" i="1"/>
  <c r="DR24" i="1"/>
  <c r="BM24" i="1"/>
  <c r="BI24" i="1"/>
  <c r="BK24" i="1"/>
  <c r="CK24" i="1"/>
  <c r="CJ24" i="1"/>
  <c r="KV24" i="1"/>
  <c r="KG24" i="1"/>
  <c r="KJ24" i="1"/>
  <c r="DV24" i="1"/>
  <c r="IL24" i="1"/>
  <c r="ID24" i="1"/>
  <c r="LY24" i="1"/>
  <c r="LH26" i="1"/>
  <c r="LH25" i="1"/>
  <c r="B34" i="3"/>
  <c r="IK59" i="1" l="1"/>
  <c r="DR57" i="1"/>
  <c r="BJ56" i="1"/>
  <c r="BU55" i="1"/>
  <c r="DV54" i="1"/>
  <c r="IK58" i="1"/>
  <c r="DR56" i="1"/>
  <c r="BJ55" i="1"/>
  <c r="BU54" i="1"/>
  <c r="BK59" i="1"/>
  <c r="DV53" i="1"/>
  <c r="IK57" i="1"/>
  <c r="DR55" i="1"/>
  <c r="BJ54" i="1"/>
  <c r="BU53" i="1"/>
  <c r="BK58" i="1"/>
  <c r="IK55" i="1"/>
  <c r="DR53" i="1"/>
  <c r="BU59" i="1"/>
  <c r="BK56" i="1"/>
  <c r="DV58" i="1"/>
  <c r="IK54" i="1"/>
  <c r="BJ59" i="1"/>
  <c r="BU58" i="1"/>
  <c r="BK55" i="1"/>
  <c r="DV57" i="1"/>
  <c r="DR59" i="1"/>
  <c r="BJ58" i="1"/>
  <c r="BU57" i="1"/>
  <c r="BK54" i="1"/>
  <c r="DV56" i="1"/>
  <c r="DW43" i="1"/>
  <c r="DW42" i="1"/>
  <c r="DX43" i="1"/>
  <c r="DW48" i="1"/>
  <c r="DW47" i="1"/>
  <c r="DW46" i="1"/>
  <c r="IV59" i="1"/>
  <c r="BD55" i="1"/>
  <c r="BH59" i="1"/>
  <c r="DX48" i="1"/>
  <c r="IV58" i="1"/>
  <c r="BT55" i="1"/>
  <c r="BD54" i="1"/>
  <c r="BH58" i="1"/>
  <c r="DX47" i="1"/>
  <c r="IV57" i="1"/>
  <c r="BD53" i="1"/>
  <c r="BH57" i="1"/>
  <c r="DX42" i="1"/>
  <c r="DX46" i="1"/>
  <c r="IV56" i="1"/>
  <c r="BH56" i="1"/>
  <c r="DX45" i="1"/>
  <c r="IV55" i="1"/>
  <c r="BD59" i="1"/>
  <c r="BH55" i="1"/>
  <c r="BP48" i="1"/>
  <c r="LA43" i="1"/>
  <c r="CI59" i="1"/>
  <c r="OB58" i="1"/>
  <c r="BT54" i="1"/>
  <c r="BR54" i="1"/>
  <c r="CI58" i="1"/>
  <c r="BT53" i="1"/>
  <c r="BP46" i="1"/>
  <c r="CI57" i="1"/>
  <c r="OB56" i="1"/>
  <c r="BP45" i="1"/>
  <c r="LA48" i="1"/>
  <c r="CI56" i="1"/>
  <c r="OB55" i="1"/>
  <c r="BT59" i="1"/>
  <c r="BP47" i="1"/>
  <c r="BP44" i="1"/>
  <c r="LA47" i="1"/>
  <c r="CI55" i="1"/>
  <c r="BT58" i="1"/>
  <c r="CI54" i="1"/>
  <c r="BT57" i="1"/>
  <c r="BP43" i="1"/>
  <c r="BQ55" i="1"/>
  <c r="BR58" i="1"/>
  <c r="BR56" i="1"/>
  <c r="IG59" i="1"/>
  <c r="IG58" i="1"/>
  <c r="IG57" i="1"/>
  <c r="BR64" i="1"/>
  <c r="BR65" i="1"/>
  <c r="BR66" i="1"/>
  <c r="BR67" i="1"/>
  <c r="BR68" i="1"/>
  <c r="BR69" i="1"/>
  <c r="BR70" i="1"/>
  <c r="OB64" i="1"/>
  <c r="OB65" i="1"/>
  <c r="OB66" i="1"/>
  <c r="OB67" i="1"/>
  <c r="OB68" i="1"/>
  <c r="OB69" i="1"/>
  <c r="OB70" i="1"/>
  <c r="IV64" i="1"/>
  <c r="IV65" i="1"/>
  <c r="IV66" i="1"/>
  <c r="IV67" i="1"/>
  <c r="IV68" i="1"/>
  <c r="IV69" i="1"/>
  <c r="IV70" i="1"/>
  <c r="BD64" i="1"/>
  <c r="BD65" i="1"/>
  <c r="BD66" i="1"/>
  <c r="BD67" i="1"/>
  <c r="BD68" i="1"/>
  <c r="BD69" i="1"/>
  <c r="BD70" i="1"/>
  <c r="BH64" i="1"/>
  <c r="BH65" i="1"/>
  <c r="BH66" i="1"/>
  <c r="BH67" i="1"/>
  <c r="BH68" i="1"/>
  <c r="BH69" i="1"/>
  <c r="BH70" i="1"/>
  <c r="BQ59" i="1"/>
  <c r="DR64" i="1"/>
  <c r="DR65" i="1"/>
  <c r="DR66" i="1"/>
  <c r="DR67" i="1"/>
  <c r="DR68" i="1"/>
  <c r="DR69" i="1"/>
  <c r="DR70" i="1"/>
  <c r="BJ64" i="1"/>
  <c r="BJ65" i="1"/>
  <c r="BJ66" i="1"/>
  <c r="BJ67" i="1"/>
  <c r="BJ68" i="1"/>
  <c r="BJ69" i="1"/>
  <c r="BJ70" i="1"/>
  <c r="BM64" i="1"/>
  <c r="BM65" i="1"/>
  <c r="BM66" i="1"/>
  <c r="BM67" i="1"/>
  <c r="BM68" i="1"/>
  <c r="BM69" i="1"/>
  <c r="BM70" i="1"/>
  <c r="BQ58" i="1"/>
  <c r="BY64" i="1"/>
  <c r="BY65" i="1"/>
  <c r="BY66" i="1"/>
  <c r="BY67" i="1"/>
  <c r="BY68" i="1"/>
  <c r="BY69" i="1"/>
  <c r="BY70" i="1"/>
  <c r="BW64" i="1"/>
  <c r="BW65" i="1"/>
  <c r="BW66" i="1"/>
  <c r="BW67" i="1"/>
  <c r="BW68" i="1"/>
  <c r="BW69" i="1"/>
  <c r="BW70" i="1"/>
  <c r="IK64" i="1"/>
  <c r="IK65" i="1"/>
  <c r="IK66" i="1"/>
  <c r="IK67" i="1"/>
  <c r="IK68" i="1"/>
  <c r="IK69" i="1"/>
  <c r="IK70" i="1"/>
  <c r="BU64" i="1"/>
  <c r="BU65" i="1"/>
  <c r="BU66" i="1"/>
  <c r="BU67" i="1"/>
  <c r="BU68" i="1"/>
  <c r="BU69" i="1"/>
  <c r="BU70" i="1"/>
  <c r="DV64" i="1"/>
  <c r="DV65" i="1"/>
  <c r="DV66" i="1"/>
  <c r="DV67" i="1"/>
  <c r="DV68" i="1"/>
  <c r="DV69" i="1"/>
  <c r="DV70" i="1"/>
  <c r="BK64" i="1"/>
  <c r="BK65" i="1"/>
  <c r="BK66" i="1"/>
  <c r="BK67" i="1"/>
  <c r="BK68" i="1"/>
  <c r="BK69" i="1"/>
  <c r="BK70" i="1"/>
  <c r="BR55" i="1"/>
  <c r="BQ57" i="1"/>
  <c r="BX64" i="1"/>
  <c r="BX65" i="1"/>
  <c r="BX66" i="1"/>
  <c r="BX67" i="1"/>
  <c r="BX68" i="1"/>
  <c r="BX69" i="1"/>
  <c r="BX70" i="1"/>
  <c r="BQ56" i="1"/>
  <c r="BQ64" i="1"/>
  <c r="BQ65" i="1"/>
  <c r="BQ66" i="1"/>
  <c r="BQ67" i="1"/>
  <c r="BQ68" i="1"/>
  <c r="BQ69" i="1"/>
  <c r="BQ70" i="1"/>
  <c r="IH64" i="1"/>
  <c r="IH65" i="1"/>
  <c r="IH66" i="1"/>
  <c r="IH67" i="1"/>
  <c r="IH68" i="1"/>
  <c r="IH69" i="1"/>
  <c r="IH70" i="1"/>
  <c r="BF64" i="1"/>
  <c r="BF65" i="1"/>
  <c r="BF66" i="1"/>
  <c r="BF67" i="1"/>
  <c r="BF68" i="1"/>
  <c r="BF69" i="1"/>
  <c r="BF70" i="1"/>
  <c r="BS64" i="1"/>
  <c r="BS65" i="1"/>
  <c r="BS66" i="1"/>
  <c r="BS67" i="1"/>
  <c r="BS68" i="1"/>
  <c r="BS69" i="1"/>
  <c r="BS70" i="1"/>
  <c r="IL64" i="1"/>
  <c r="IL65" i="1"/>
  <c r="IL66" i="1"/>
  <c r="IL67" i="1"/>
  <c r="IL68" i="1"/>
  <c r="IL69" i="1"/>
  <c r="IL70" i="1"/>
  <c r="BQ54" i="1"/>
  <c r="IG55" i="1"/>
  <c r="CI64" i="1"/>
  <c r="CI65" i="1"/>
  <c r="CI66" i="1"/>
  <c r="CI67" i="1"/>
  <c r="CI68" i="1"/>
  <c r="CI69" i="1"/>
  <c r="CI70" i="1"/>
  <c r="ID64" i="1"/>
  <c r="ID65" i="1"/>
  <c r="ID66" i="1"/>
  <c r="ID67" i="1"/>
  <c r="ID68" i="1"/>
  <c r="ID69" i="1"/>
  <c r="ID70" i="1"/>
  <c r="BV64" i="1"/>
  <c r="BV65" i="1"/>
  <c r="BV66" i="1"/>
  <c r="BV67" i="1"/>
  <c r="BV68" i="1"/>
  <c r="BV69" i="1"/>
  <c r="BV70" i="1"/>
  <c r="BN64" i="1"/>
  <c r="BN65" i="1"/>
  <c r="BN66" i="1"/>
  <c r="BN67" i="1"/>
  <c r="BN68" i="1"/>
  <c r="BN69" i="1"/>
  <c r="BN70" i="1"/>
  <c r="CS64" i="1"/>
  <c r="CS65" i="1"/>
  <c r="CS66" i="1"/>
  <c r="CS67" i="1"/>
  <c r="CS68" i="1"/>
  <c r="CS69" i="1"/>
  <c r="CS70" i="1"/>
  <c r="BI64" i="1"/>
  <c r="BI65" i="1"/>
  <c r="BI66" i="1"/>
  <c r="BI67" i="1"/>
  <c r="BI68" i="1"/>
  <c r="BI69" i="1"/>
  <c r="BI70" i="1"/>
  <c r="IG64" i="1"/>
  <c r="IG65" i="1"/>
  <c r="IG66" i="1"/>
  <c r="IG67" i="1"/>
  <c r="IG68" i="1"/>
  <c r="IG69" i="1"/>
  <c r="IG70" i="1"/>
  <c r="BT64" i="1"/>
  <c r="BT65" i="1"/>
  <c r="BT66" i="1"/>
  <c r="BT67" i="1"/>
  <c r="BT68" i="1"/>
  <c r="BT69" i="1"/>
  <c r="BT70" i="1"/>
  <c r="DW53" i="1"/>
  <c r="DW54" i="1"/>
  <c r="DW55" i="1"/>
  <c r="DW56" i="1"/>
  <c r="DW57" i="1"/>
  <c r="DW58" i="1"/>
  <c r="DW59" i="1"/>
  <c r="LK53" i="1"/>
  <c r="LK54" i="1"/>
  <c r="LK55" i="1"/>
  <c r="LK56" i="1"/>
  <c r="LK57" i="1"/>
  <c r="LK58" i="1"/>
  <c r="LK59" i="1"/>
  <c r="DX53" i="1"/>
  <c r="DX54" i="1"/>
  <c r="DX55" i="1"/>
  <c r="DX56" i="1"/>
  <c r="DX57" i="1"/>
  <c r="DX58" i="1"/>
  <c r="DX59" i="1"/>
  <c r="BP53" i="1"/>
  <c r="BP54" i="1"/>
  <c r="BP55" i="1"/>
  <c r="BP56" i="1"/>
  <c r="BP57" i="1"/>
  <c r="BP58" i="1"/>
  <c r="BP59" i="1"/>
  <c r="LB53" i="1"/>
  <c r="LB54" i="1"/>
  <c r="LB55" i="1"/>
  <c r="LB56" i="1"/>
  <c r="LB57" i="1"/>
  <c r="LB58" i="1"/>
  <c r="LB59" i="1"/>
  <c r="LA53" i="1"/>
  <c r="LA54" i="1"/>
  <c r="LA55" i="1"/>
  <c r="LA56" i="1"/>
  <c r="LA57" i="1"/>
  <c r="LA58" i="1"/>
  <c r="LA59" i="1"/>
  <c r="LU53" i="1"/>
  <c r="LU54" i="1"/>
  <c r="LU55" i="1"/>
  <c r="LU56" i="1"/>
  <c r="LU57" i="1"/>
  <c r="LU58" i="1"/>
  <c r="LU59" i="1"/>
  <c r="BM48" i="1"/>
  <c r="DV47" i="1"/>
  <c r="BV43" i="1"/>
  <c r="CQ18" i="1"/>
  <c r="CQ19" i="1"/>
  <c r="CQ21" i="1"/>
  <c r="BW46" i="1"/>
  <c r="ID44" i="1"/>
  <c r="BU42" i="1"/>
  <c r="BK47" i="1"/>
  <c r="BH42" i="1"/>
  <c r="BV42" i="1"/>
  <c r="BK46" i="1"/>
  <c r="BB19" i="1"/>
  <c r="BM42" i="1"/>
  <c r="BW48" i="1"/>
  <c r="ID46" i="1"/>
  <c r="BV45" i="1"/>
  <c r="BU44" i="1"/>
  <c r="BM47" i="1"/>
  <c r="BB18" i="1"/>
  <c r="BW47" i="1"/>
  <c r="ID45" i="1"/>
  <c r="BV44" i="1"/>
  <c r="BU43" i="1"/>
  <c r="DV48" i="1"/>
  <c r="BK48" i="1"/>
  <c r="BW45" i="1"/>
  <c r="BM46" i="1"/>
  <c r="BW44" i="1"/>
  <c r="ID42" i="1"/>
  <c r="BU48" i="1"/>
  <c r="DV45" i="1"/>
  <c r="BK45" i="1"/>
  <c r="ID43" i="1"/>
  <c r="BM45" i="1"/>
  <c r="BW43" i="1"/>
  <c r="BV48" i="1"/>
  <c r="BU47" i="1"/>
  <c r="DV44" i="1"/>
  <c r="BK44" i="1"/>
  <c r="BB21" i="1"/>
  <c r="BM44" i="1"/>
  <c r="ID48" i="1"/>
  <c r="BV47" i="1"/>
  <c r="BU46" i="1"/>
  <c r="DV43" i="1"/>
  <c r="BK43" i="1"/>
  <c r="DV46" i="1"/>
  <c r="CX20" i="1"/>
  <c r="CX18" i="1"/>
  <c r="CX21" i="1"/>
  <c r="CX19" i="1"/>
  <c r="BJ42" i="1"/>
  <c r="BN47" i="1"/>
  <c r="BQ48" i="1"/>
  <c r="BR44" i="1"/>
  <c r="CM21" i="1"/>
  <c r="BQ42" i="1"/>
  <c r="BX46" i="1"/>
  <c r="DR43" i="1"/>
  <c r="BH46" i="1"/>
  <c r="CM20" i="1"/>
  <c r="BX42" i="1"/>
  <c r="BR48" i="1"/>
  <c r="BH45" i="1"/>
  <c r="CM19" i="1"/>
  <c r="BQ47" i="1"/>
  <c r="BR43" i="1"/>
  <c r="BD48" i="1"/>
  <c r="BQ46" i="1"/>
  <c r="BR42" i="1"/>
  <c r="BD47" i="1"/>
  <c r="BQ45" i="1"/>
  <c r="BD45" i="1"/>
  <c r="BI47" i="1"/>
  <c r="BQ44" i="1"/>
  <c r="DR45" i="1"/>
  <c r="BI46" i="1"/>
  <c r="BX48" i="1"/>
  <c r="DR44" i="1"/>
  <c r="BI43" i="1"/>
  <c r="BI45" i="1"/>
  <c r="BH44" i="1"/>
  <c r="BX47" i="1"/>
  <c r="DR42" i="1"/>
  <c r="BD46" i="1"/>
  <c r="BI44" i="1"/>
  <c r="BH43" i="1"/>
  <c r="BX45" i="1"/>
  <c r="DR48" i="1"/>
  <c r="BR47" i="1"/>
  <c r="BD44" i="1"/>
  <c r="BI42" i="1"/>
  <c r="BX44" i="1"/>
  <c r="DR47" i="1"/>
  <c r="BR46" i="1"/>
  <c r="BD43" i="1"/>
  <c r="BH48" i="1"/>
  <c r="CS20" i="1"/>
  <c r="IG48" i="1"/>
  <c r="CI45" i="1"/>
  <c r="IG42" i="1"/>
  <c r="BS47" i="1"/>
  <c r="BY43" i="1"/>
  <c r="CS46" i="1"/>
  <c r="IV43" i="1"/>
  <c r="BT44" i="1"/>
  <c r="BF48" i="1"/>
  <c r="BS46" i="1"/>
  <c r="IL45" i="1"/>
  <c r="BF47" i="1"/>
  <c r="IL43" i="1"/>
  <c r="BF42" i="1"/>
  <c r="IL42" i="1"/>
  <c r="IH45" i="1"/>
  <c r="BY46" i="1"/>
  <c r="CI48" i="1"/>
  <c r="IH43" i="1"/>
  <c r="BY44" i="1"/>
  <c r="CI46" i="1"/>
  <c r="IH42" i="1"/>
  <c r="IV48" i="1"/>
  <c r="BT46" i="1"/>
  <c r="CS48" i="1"/>
  <c r="BY45" i="1"/>
  <c r="OB46" i="1"/>
  <c r="CI47" i="1"/>
  <c r="IH44" i="1"/>
  <c r="IV42" i="1"/>
  <c r="BN48" i="1"/>
  <c r="BT45" i="1"/>
  <c r="BS48" i="1"/>
  <c r="CS47" i="1"/>
  <c r="IL44" i="1"/>
  <c r="IG47" i="1"/>
  <c r="BT43" i="1"/>
  <c r="CS45" i="1"/>
  <c r="CN20" i="1"/>
  <c r="CP20" i="1"/>
  <c r="BY42" i="1"/>
  <c r="IG46" i="1"/>
  <c r="CI44" i="1"/>
  <c r="IK47" i="1"/>
  <c r="IV47" i="1"/>
  <c r="BF46" i="1"/>
  <c r="BN45" i="1"/>
  <c r="BT42" i="1"/>
  <c r="BS45" i="1"/>
  <c r="CS44" i="1"/>
  <c r="CO19" i="1"/>
  <c r="BN46" i="1"/>
  <c r="CN21" i="1"/>
  <c r="CP21" i="1"/>
  <c r="IG45" i="1"/>
  <c r="CI43" i="1"/>
  <c r="IK42" i="1"/>
  <c r="IH48" i="1"/>
  <c r="IV46" i="1"/>
  <c r="BF45" i="1"/>
  <c r="BN44" i="1"/>
  <c r="BS44" i="1"/>
  <c r="CS43" i="1"/>
  <c r="IL48" i="1"/>
  <c r="CN18" i="1"/>
  <c r="CP19" i="1"/>
  <c r="BY48" i="1"/>
  <c r="IG44" i="1"/>
  <c r="IH47" i="1"/>
  <c r="IV45" i="1"/>
  <c r="BF44" i="1"/>
  <c r="BN43" i="1"/>
  <c r="BT48" i="1"/>
  <c r="BS43" i="1"/>
  <c r="IL47" i="1"/>
  <c r="BJ45" i="1"/>
  <c r="CO20" i="1"/>
  <c r="OB48" i="1"/>
  <c r="BJ44" i="1"/>
  <c r="CO21" i="1"/>
  <c r="OB47" i="1"/>
  <c r="IK48" i="1"/>
  <c r="BJ43" i="1"/>
  <c r="OB45" i="1"/>
  <c r="IK46" i="1"/>
  <c r="OB44" i="1"/>
  <c r="IK45" i="1"/>
  <c r="BJ48" i="1"/>
  <c r="OB43" i="1"/>
  <c r="IK44" i="1"/>
  <c r="BJ47" i="1"/>
  <c r="CR21" i="1"/>
  <c r="LY75" i="1"/>
  <c r="LY76" i="1"/>
  <c r="CK75" i="1"/>
  <c r="CK76" i="1"/>
  <c r="CU76" i="1"/>
  <c r="CU75" i="1"/>
  <c r="BB75" i="1"/>
  <c r="BB76" i="1"/>
  <c r="CV75" i="1"/>
  <c r="CV76" i="1"/>
  <c r="CR20" i="1"/>
  <c r="CJ76" i="1"/>
  <c r="CJ75" i="1"/>
  <c r="CI76" i="1"/>
  <c r="CI75" i="1"/>
  <c r="ID76" i="1"/>
  <c r="ID75" i="1"/>
  <c r="JQ75" i="1"/>
  <c r="JP75" i="1" s="1" a="1"/>
  <c r="JP75" i="1" s="1"/>
  <c r="JQ76" i="1"/>
  <c r="JP76" i="1" s="1" a="1"/>
  <c r="JP76" i="1" s="1"/>
  <c r="KS75" i="1"/>
  <c r="KS76" i="1"/>
  <c r="BN76" i="1"/>
  <c r="BN75" i="1"/>
  <c r="IV76" i="1"/>
  <c r="IV75" i="1"/>
  <c r="CR19" i="1"/>
  <c r="MG76" i="1"/>
  <c r="MG75" i="1"/>
  <c r="BI76" i="1"/>
  <c r="BI75" i="1"/>
  <c r="KQ75" i="1"/>
  <c r="KQ76" i="1"/>
  <c r="BF75" i="1"/>
  <c r="BF76" i="1"/>
  <c r="CH75" i="1"/>
  <c r="CH76" i="1"/>
  <c r="BK75" i="1"/>
  <c r="BK76" i="1"/>
  <c r="IL76" i="1"/>
  <c r="IL75" i="1"/>
  <c r="OB76" i="1"/>
  <c r="OB75" i="1"/>
  <c r="DV75" i="1"/>
  <c r="DV76" i="1"/>
  <c r="BM76" i="1"/>
  <c r="BM75" i="1"/>
  <c r="IH75" i="1"/>
  <c r="IH76" i="1"/>
  <c r="KI76" i="1"/>
  <c r="KI75" i="1"/>
  <c r="BH75" i="1"/>
  <c r="BH76" i="1"/>
  <c r="CG75" i="1"/>
  <c r="CG76" i="1"/>
  <c r="BJ75" i="1"/>
  <c r="BJ76" i="1"/>
  <c r="DR75" i="1"/>
  <c r="DR76" i="1"/>
  <c r="KH76" i="1"/>
  <c r="KH75" i="1"/>
  <c r="CS76" i="1"/>
  <c r="CS75" i="1"/>
  <c r="IG75" i="1"/>
  <c r="IG76" i="1"/>
  <c r="BD76" i="1"/>
  <c r="BD75" i="1"/>
  <c r="KJ75" i="1"/>
  <c r="KJ76" i="1"/>
  <c r="KG76" i="1"/>
  <c r="KG75" i="1"/>
  <c r="KV76" i="1"/>
  <c r="KV75" i="1"/>
  <c r="IK75" i="1"/>
  <c r="IK76" i="1"/>
  <c r="CW76" i="1"/>
  <c r="CW75" i="1"/>
  <c r="CS21" i="1"/>
  <c r="CS19" i="1"/>
  <c r="JP24" i="1" a="1"/>
  <c r="JP24" i="1" s="1"/>
  <c r="LU34" i="1"/>
  <c r="LU36" i="1"/>
  <c r="LU32" i="1"/>
  <c r="LK36" i="1"/>
  <c r="LK34" i="1"/>
  <c r="LK32" i="1"/>
  <c r="LK35" i="1"/>
  <c r="LK33" i="1"/>
  <c r="LK31" i="1"/>
  <c r="LU37" i="1"/>
  <c r="LU35" i="1"/>
  <c r="LU33" i="1"/>
  <c r="LU31" i="1"/>
  <c r="LK37" i="1"/>
  <c r="DX37" i="1"/>
  <c r="DW37" i="1"/>
  <c r="LZ24" i="1"/>
  <c r="LZ30" i="1"/>
  <c r="MA24" i="1"/>
  <c r="MA30" i="1"/>
  <c r="MB24" i="1"/>
  <c r="MB30" i="1"/>
  <c r="MC24" i="1"/>
  <c r="MC30" i="1"/>
  <c r="MD24" i="1"/>
  <c r="MD30" i="1"/>
  <c r="ME30" i="1"/>
  <c r="ME24" i="1"/>
  <c r="MF30" i="1"/>
  <c r="MF24" i="1"/>
  <c r="IV26" i="1"/>
  <c r="IV25" i="1"/>
  <c r="IV31" i="1"/>
  <c r="IV32" i="1"/>
  <c r="IV33" i="1"/>
  <c r="IV34" i="1"/>
  <c r="IV35" i="1"/>
  <c r="IV36" i="1"/>
  <c r="IV37" i="1"/>
  <c r="DX31" i="1"/>
  <c r="DX32" i="1"/>
  <c r="DX33" i="1"/>
  <c r="DX34" i="1"/>
  <c r="DX35" i="1"/>
  <c r="DX36" i="1"/>
  <c r="KI25" i="1"/>
  <c r="KI26" i="1"/>
  <c r="BJ31" i="1"/>
  <c r="BJ32" i="1"/>
  <c r="BJ33" i="1"/>
  <c r="BJ34" i="1"/>
  <c r="BJ35" i="1"/>
  <c r="BJ36" i="1"/>
  <c r="BJ37" i="1"/>
  <c r="BN25" i="1"/>
  <c r="BN26" i="1"/>
  <c r="BN31" i="1"/>
  <c r="BN32" i="1"/>
  <c r="BN33" i="1"/>
  <c r="BN34" i="1"/>
  <c r="BN35" i="1"/>
  <c r="BN36" i="1"/>
  <c r="BN37" i="1"/>
  <c r="BH25" i="1"/>
  <c r="BH26" i="1"/>
  <c r="BH31" i="1"/>
  <c r="BH32" i="1"/>
  <c r="BH33" i="1"/>
  <c r="BH34" i="1"/>
  <c r="BH35" i="1"/>
  <c r="BH36" i="1"/>
  <c r="BH37" i="1"/>
  <c r="BD25" i="1"/>
  <c r="BD26" i="1"/>
  <c r="BD31" i="1"/>
  <c r="BD32" i="1"/>
  <c r="BD33" i="1"/>
  <c r="BD34" i="1"/>
  <c r="BD35" i="1"/>
  <c r="BD36" i="1"/>
  <c r="BD37" i="1"/>
  <c r="BJ25" i="1"/>
  <c r="BJ26" i="1"/>
  <c r="BT31" i="1"/>
  <c r="BT32" i="1"/>
  <c r="BT33" i="1"/>
  <c r="BT34" i="1"/>
  <c r="BT35" i="1"/>
  <c r="BT36" i="1"/>
  <c r="BT37" i="1"/>
  <c r="BX31" i="1"/>
  <c r="BX32" i="1"/>
  <c r="BX33" i="1"/>
  <c r="BX34" i="1"/>
  <c r="BX35" i="1"/>
  <c r="BX36" i="1"/>
  <c r="BX37" i="1"/>
  <c r="BW31" i="1"/>
  <c r="BW32" i="1"/>
  <c r="BW33" i="1"/>
  <c r="BW34" i="1"/>
  <c r="BW35" i="1"/>
  <c r="BW36" i="1"/>
  <c r="BW37" i="1"/>
  <c r="BQ31" i="1"/>
  <c r="BQ32" i="1"/>
  <c r="BQ33" i="1"/>
  <c r="BQ34" i="1"/>
  <c r="BQ35" i="1"/>
  <c r="BQ36" i="1"/>
  <c r="BQ37" i="1"/>
  <c r="BS31" i="1"/>
  <c r="BS32" i="1"/>
  <c r="BS33" i="1"/>
  <c r="BS34" i="1"/>
  <c r="BS35" i="1"/>
  <c r="BS36" i="1"/>
  <c r="BS37" i="1"/>
  <c r="BU31" i="1"/>
  <c r="BU32" i="1"/>
  <c r="BU33" i="1"/>
  <c r="BU34" i="1"/>
  <c r="BU35" i="1"/>
  <c r="BU36" i="1"/>
  <c r="BU37" i="1"/>
  <c r="BP31" i="1"/>
  <c r="BP32" i="1"/>
  <c r="BP33" i="1"/>
  <c r="BP34" i="1"/>
  <c r="BP35" i="1"/>
  <c r="BP36" i="1"/>
  <c r="BP37" i="1"/>
  <c r="BR31" i="1"/>
  <c r="BR32" i="1"/>
  <c r="BR33" i="1"/>
  <c r="BR34" i="1"/>
  <c r="BR35" i="1"/>
  <c r="BR36" i="1"/>
  <c r="BR37" i="1"/>
  <c r="BY31" i="1"/>
  <c r="BY32" i="1"/>
  <c r="BY33" i="1"/>
  <c r="BY34" i="1"/>
  <c r="BY35" i="1"/>
  <c r="BY36" i="1"/>
  <c r="BY37" i="1"/>
  <c r="BV31" i="1"/>
  <c r="BV32" i="1"/>
  <c r="BV33" i="1"/>
  <c r="BV34" i="1"/>
  <c r="BV35" i="1"/>
  <c r="BV36" i="1"/>
  <c r="BV37" i="1"/>
  <c r="BF33" i="1"/>
  <c r="BF32" i="1"/>
  <c r="BF25" i="1"/>
  <c r="BF26" i="1"/>
  <c r="BF31" i="1"/>
  <c r="BF37" i="1"/>
  <c r="BF36" i="1"/>
  <c r="BF35" i="1"/>
  <c r="BF34" i="1"/>
  <c r="KS25" i="1"/>
  <c r="KS26" i="1"/>
  <c r="IG31" i="1"/>
  <c r="IG32" i="1"/>
  <c r="IG33" i="1"/>
  <c r="IG34" i="1"/>
  <c r="IG35" i="1"/>
  <c r="IG36" i="1"/>
  <c r="IG37" i="1"/>
  <c r="LA31" i="1"/>
  <c r="LA32" i="1"/>
  <c r="LA33" i="1"/>
  <c r="LA34" i="1"/>
  <c r="LA35" i="1"/>
  <c r="LA36" i="1"/>
  <c r="LA37" i="1"/>
  <c r="IH31" i="1"/>
  <c r="IH32" i="1"/>
  <c r="IH33" i="1"/>
  <c r="IH34" i="1"/>
  <c r="IH35" i="1"/>
  <c r="IH36" i="1"/>
  <c r="IH37" i="1"/>
  <c r="LB31" i="1"/>
  <c r="LB32" i="1"/>
  <c r="LB33" i="1"/>
  <c r="LB34" i="1"/>
  <c r="LB35" i="1"/>
  <c r="LB36" i="1"/>
  <c r="LB37" i="1"/>
  <c r="IG26" i="1"/>
  <c r="IG25" i="1"/>
  <c r="IH26" i="1"/>
  <c r="IH25" i="1"/>
  <c r="DW34" i="1"/>
  <c r="DW35" i="1"/>
  <c r="BK34" i="1"/>
  <c r="BK35" i="1"/>
  <c r="BI34" i="1"/>
  <c r="BI35" i="1"/>
  <c r="CI34" i="1"/>
  <c r="CI35" i="1"/>
  <c r="CS34" i="1"/>
  <c r="CS35" i="1"/>
  <c r="BE34" i="1"/>
  <c r="BE35" i="1"/>
  <c r="IL34" i="1"/>
  <c r="IL35" i="1"/>
  <c r="ID34" i="1"/>
  <c r="ID35" i="1"/>
  <c r="OB34" i="1"/>
  <c r="OB35" i="1"/>
  <c r="IK34" i="1"/>
  <c r="IK35" i="1"/>
  <c r="DR34" i="1"/>
  <c r="DR35" i="1"/>
  <c r="BB34" i="1"/>
  <c r="BB35" i="1"/>
  <c r="DV34" i="1"/>
  <c r="DV35" i="1"/>
  <c r="KQ34" i="1"/>
  <c r="KQ35" i="1"/>
  <c r="MG34" i="1"/>
  <c r="MG35" i="1"/>
  <c r="BM34" i="1"/>
  <c r="BM35" i="1"/>
  <c r="AJ30" i="1"/>
  <c r="CW26" i="1"/>
  <c r="CW25" i="1"/>
  <c r="CW37" i="1"/>
  <c r="CV26" i="1"/>
  <c r="CV25" i="1"/>
  <c r="CV37" i="1"/>
  <c r="CS31" i="1"/>
  <c r="CS32" i="1"/>
  <c r="CS33" i="1"/>
  <c r="CS36" i="1"/>
  <c r="CS37" i="1"/>
  <c r="CS25" i="1"/>
  <c r="CS26" i="1"/>
  <c r="CI31" i="1"/>
  <c r="CI32" i="1"/>
  <c r="CI33" i="1"/>
  <c r="CI36" i="1"/>
  <c r="CI37" i="1"/>
  <c r="H530" i="4"/>
  <c r="I531" i="4"/>
  <c r="G481" i="4"/>
  <c r="KQ25" i="1"/>
  <c r="KQ26" i="1"/>
  <c r="KQ31" i="1"/>
  <c r="KQ32" i="1"/>
  <c r="KQ33" i="1"/>
  <c r="KQ36" i="1"/>
  <c r="KQ37" i="1"/>
  <c r="CI25" i="1"/>
  <c r="JQ26" i="1"/>
  <c r="JP26" i="1" s="1" a="1"/>
  <c r="JP26" i="1" s="1"/>
  <c r="CI26" i="1"/>
  <c r="BB31" i="1"/>
  <c r="BB32" i="1"/>
  <c r="BB33" i="1"/>
  <c r="BB36" i="1"/>
  <c r="BB37" i="1"/>
  <c r="BB26" i="1"/>
  <c r="BB25" i="1"/>
  <c r="AT26" i="1"/>
  <c r="AT25" i="1"/>
  <c r="P468" i="4"/>
  <c r="C469" i="4"/>
  <c r="B469" i="4" s="1"/>
  <c r="F533" i="4"/>
  <c r="E533" i="4"/>
  <c r="R533" i="4" s="1"/>
  <c r="D533" i="4"/>
  <c r="Q533" i="4" s="1"/>
  <c r="V469" i="4"/>
  <c r="U525" i="4"/>
  <c r="U519" i="4"/>
  <c r="U522" i="4"/>
  <c r="U528" i="4"/>
  <c r="S452" i="4"/>
  <c r="DW31" i="1"/>
  <c r="DW32" i="1"/>
  <c r="DW33" i="1"/>
  <c r="DW36" i="1"/>
  <c r="JQ25" i="1"/>
  <c r="JP25" i="1" s="1" a="1"/>
  <c r="JP25" i="1" s="1"/>
  <c r="CE26" i="1"/>
  <c r="CF26" i="1"/>
  <c r="A534" i="4"/>
  <c r="CH26" i="1"/>
  <c r="CH25" i="1"/>
  <c r="BK36" i="1"/>
  <c r="BK31" i="1"/>
  <c r="BK33" i="1"/>
  <c r="BK32" i="1"/>
  <c r="BK37" i="1"/>
  <c r="CJ33" i="1"/>
  <c r="CJ32" i="1"/>
  <c r="CJ31" i="1"/>
  <c r="CJ36" i="1"/>
  <c r="BI36" i="1"/>
  <c r="BI31" i="1"/>
  <c r="BI33" i="1"/>
  <c r="BI32" i="1"/>
  <c r="BI37" i="1"/>
  <c r="KJ37" i="1"/>
  <c r="KJ31" i="1"/>
  <c r="KJ36" i="1"/>
  <c r="KJ32" i="1"/>
  <c r="KJ33" i="1"/>
  <c r="CG33" i="1"/>
  <c r="CG31" i="1"/>
  <c r="CG36" i="1"/>
  <c r="CG32" i="1"/>
  <c r="IK36" i="1"/>
  <c r="IK33" i="1"/>
  <c r="IK32" i="1"/>
  <c r="IK31" i="1"/>
  <c r="IK37" i="1"/>
  <c r="IL36" i="1"/>
  <c r="IL32" i="1"/>
  <c r="IL31" i="1"/>
  <c r="IL33" i="1"/>
  <c r="IL37" i="1"/>
  <c r="DR33" i="1"/>
  <c r="DR32" i="1"/>
  <c r="DR31" i="1"/>
  <c r="DR36" i="1"/>
  <c r="DR37" i="1"/>
  <c r="BE37" i="1"/>
  <c r="BE32" i="1"/>
  <c r="BE36" i="1"/>
  <c r="BE33" i="1"/>
  <c r="BE31" i="1"/>
  <c r="MG32" i="1"/>
  <c r="MG31" i="1"/>
  <c r="MG33" i="1"/>
  <c r="MG36" i="1"/>
  <c r="MG37" i="1"/>
  <c r="DV36" i="1"/>
  <c r="DV32" i="1"/>
  <c r="DV33" i="1"/>
  <c r="DV31" i="1"/>
  <c r="DV37" i="1"/>
  <c r="ID33" i="1"/>
  <c r="ID31" i="1"/>
  <c r="ID32" i="1"/>
  <c r="ID36" i="1"/>
  <c r="ID37" i="1"/>
  <c r="BM33" i="1"/>
  <c r="BM32" i="1"/>
  <c r="BM36" i="1"/>
  <c r="BM31" i="1"/>
  <c r="BM37" i="1"/>
  <c r="OB36" i="1"/>
  <c r="OB31" i="1"/>
  <c r="OB32" i="1"/>
  <c r="OB33" i="1"/>
  <c r="OB37" i="1"/>
  <c r="LY31" i="1"/>
  <c r="LY36" i="1"/>
  <c r="LY32" i="1"/>
  <c r="LY33" i="1"/>
  <c r="LY37" i="1"/>
  <c r="KG33" i="1"/>
  <c r="KG31" i="1"/>
  <c r="KG32" i="1"/>
  <c r="KG36" i="1"/>
  <c r="KG37" i="1"/>
  <c r="CK32" i="1"/>
  <c r="CK31" i="1"/>
  <c r="CK36" i="1"/>
  <c r="CK33" i="1"/>
  <c r="CU37" i="1"/>
  <c r="IK25" i="1"/>
  <c r="CK25" i="1"/>
  <c r="CJ26" i="1"/>
  <c r="CK26" i="1"/>
  <c r="CG26" i="1"/>
  <c r="OB25" i="1"/>
  <c r="KH26" i="1"/>
  <c r="KV26" i="1"/>
  <c r="IK26" i="1"/>
  <c r="ID25" i="1"/>
  <c r="KH25" i="1"/>
  <c r="OB26" i="1"/>
  <c r="CJ25" i="1"/>
  <c r="CG25" i="1"/>
  <c r="MG25" i="1"/>
  <c r="BI25" i="1"/>
  <c r="DR25" i="1"/>
  <c r="CC26" i="1"/>
  <c r="BM25" i="1"/>
  <c r="DV26" i="1"/>
  <c r="BI26" i="1"/>
  <c r="BM26" i="1"/>
  <c r="DR26" i="1"/>
  <c r="KJ26" i="1"/>
  <c r="KJ25" i="1"/>
  <c r="KV25" i="1"/>
  <c r="DV25" i="1"/>
  <c r="KG25" i="1"/>
  <c r="BK26" i="1"/>
  <c r="MG26" i="1"/>
  <c r="IL25" i="1"/>
  <c r="CU26" i="1"/>
  <c r="KG26" i="1"/>
  <c r="CU25" i="1"/>
  <c r="LY26" i="1"/>
  <c r="BK25" i="1"/>
  <c r="IL26" i="1"/>
  <c r="ID26" i="1"/>
  <c r="LY25" i="1"/>
  <c r="MF75" i="1" l="1"/>
  <c r="MF76" i="1"/>
  <c r="MC75" i="1"/>
  <c r="MC76" i="1"/>
  <c r="MB75" i="1"/>
  <c r="MB76" i="1"/>
  <c r="ME75" i="1"/>
  <c r="ME76" i="1"/>
  <c r="MA75" i="1"/>
  <c r="MA76" i="1"/>
  <c r="MD76" i="1"/>
  <c r="MD75" i="1"/>
  <c r="LZ76" i="1"/>
  <c r="LZ75" i="1"/>
  <c r="MF26" i="1"/>
  <c r="MF25" i="1"/>
  <c r="MF31" i="1"/>
  <c r="MF32" i="1"/>
  <c r="MF33" i="1"/>
  <c r="MF34" i="1"/>
  <c r="MF35" i="1"/>
  <c r="MF36" i="1"/>
  <c r="MF37" i="1"/>
  <c r="ME25" i="1"/>
  <c r="ME26" i="1"/>
  <c r="ME31" i="1"/>
  <c r="ME32" i="1"/>
  <c r="ME33" i="1"/>
  <c r="ME34" i="1"/>
  <c r="ME35" i="1"/>
  <c r="ME36" i="1"/>
  <c r="ME37" i="1"/>
  <c r="MD31" i="1"/>
  <c r="MD32" i="1"/>
  <c r="MD33" i="1"/>
  <c r="MD34" i="1"/>
  <c r="MD35" i="1"/>
  <c r="MD36" i="1"/>
  <c r="MD37" i="1"/>
  <c r="MD26" i="1"/>
  <c r="MD25" i="1"/>
  <c r="MC31" i="1"/>
  <c r="MC32" i="1"/>
  <c r="MC33" i="1"/>
  <c r="MC34" i="1"/>
  <c r="MC35" i="1"/>
  <c r="MC36" i="1"/>
  <c r="MC37" i="1"/>
  <c r="MC26" i="1"/>
  <c r="MC25" i="1"/>
  <c r="MB31" i="1"/>
  <c r="MB32" i="1"/>
  <c r="MB33" i="1"/>
  <c r="MB34" i="1"/>
  <c r="MB35" i="1"/>
  <c r="MB36" i="1"/>
  <c r="MB37" i="1"/>
  <c r="MB26" i="1"/>
  <c r="MB25" i="1"/>
  <c r="MA31" i="1"/>
  <c r="MA32" i="1"/>
  <c r="MA33" i="1"/>
  <c r="MA34" i="1"/>
  <c r="MA35" i="1"/>
  <c r="MA36" i="1"/>
  <c r="MA37" i="1"/>
  <c r="MA26" i="1"/>
  <c r="MA25" i="1"/>
  <c r="LZ31" i="1"/>
  <c r="LZ32" i="1"/>
  <c r="LZ33" i="1"/>
  <c r="LZ34" i="1"/>
  <c r="LZ35" i="1"/>
  <c r="LZ36" i="1"/>
  <c r="LZ37" i="1"/>
  <c r="LZ26" i="1"/>
  <c r="LZ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G5" i="1"/>
  <c r="LG84" i="1" s="1"/>
  <c r="LF5" i="1"/>
  <c r="LF84" i="1" s="1"/>
  <c r="LE5" i="1"/>
  <c r="LE84" i="1" s="1"/>
  <c r="IJ5" i="1"/>
  <c r="IJ84" i="1" s="1"/>
  <c r="II5" i="1"/>
  <c r="II84" i="1" s="1"/>
  <c r="IF5" i="1"/>
  <c r="IF84" i="1" s="1"/>
  <c r="IE5" i="1"/>
  <c r="IE84" i="1" s="1"/>
  <c r="IB5" i="1"/>
  <c r="IB84" i="1" s="1"/>
  <c r="JJ5" i="1"/>
  <c r="JJ84" i="1" s="1"/>
  <c r="JI5" i="1"/>
  <c r="JI84" i="1" s="1"/>
  <c r="DU5" i="1"/>
  <c r="DU84" i="1" s="1"/>
  <c r="DT5" i="1"/>
  <c r="DT84" i="1" s="1"/>
  <c r="DS5" i="1"/>
  <c r="DS84" i="1" s="1"/>
  <c r="DQ5" i="1"/>
  <c r="DQ84" i="1" s="1"/>
  <c r="DP5" i="1"/>
  <c r="DP84" i="1" s="1"/>
  <c r="DO5" i="1"/>
  <c r="DO84" i="1" s="1"/>
  <c r="DN5" i="1"/>
  <c r="DN84" i="1" s="1"/>
  <c r="DM5" i="1"/>
  <c r="DM84" i="1" s="1"/>
  <c r="AS5" i="1"/>
  <c r="AS84" i="1" s="1"/>
  <c r="AR5" i="1"/>
  <c r="AR84" i="1" s="1"/>
  <c r="AQ5" i="1"/>
  <c r="AQ84" i="1" s="1"/>
  <c r="AP5" i="1"/>
  <c r="AP84" i="1" s="1"/>
  <c r="AO5" i="1"/>
  <c r="BL5" i="1"/>
  <c r="BL84" i="1" s="1"/>
  <c r="BG5" i="1"/>
  <c r="BG84" i="1" s="1"/>
  <c r="JH5" i="1"/>
  <c r="JH84" i="1" s="1"/>
  <c r="HZ5" i="1"/>
  <c r="HZ84" i="1" s="1"/>
  <c r="HY5" i="1"/>
  <c r="HY84" i="1" s="1"/>
  <c r="CT5" i="1"/>
  <c r="CT84" i="1" s="1"/>
  <c r="DL13" i="1"/>
  <c r="DK13" i="1"/>
  <c r="JF5" i="1"/>
  <c r="JF84" i="1" s="1"/>
  <c r="JD5" i="1"/>
  <c r="JD84" i="1" s="1"/>
  <c r="AV5" i="1"/>
  <c r="AV84" i="1" s="1"/>
  <c r="G486" i="4" l="1"/>
  <c r="H535" i="4"/>
  <c r="U535" i="4" s="1"/>
  <c r="I536" i="4"/>
  <c r="P473" i="4"/>
  <c r="C474" i="4"/>
  <c r="B474" i="4" s="1"/>
  <c r="F538" i="4"/>
  <c r="E538" i="4"/>
  <c r="R538" i="4" s="1"/>
  <c r="D538" i="4"/>
  <c r="Q538" i="4" s="1"/>
  <c r="V474" i="4"/>
  <c r="S457" i="4"/>
  <c r="A539" i="4"/>
  <c r="CT13" i="1"/>
  <c r="CT17" i="1" s="1"/>
  <c r="H536" i="4" l="1"/>
  <c r="U536" i="4" s="1"/>
  <c r="I537" i="4"/>
  <c r="G487" i="4"/>
  <c r="P474" i="4"/>
  <c r="C475" i="4"/>
  <c r="B475" i="4" s="1"/>
  <c r="F539" i="4"/>
  <c r="E539" i="4"/>
  <c r="R539" i="4" s="1"/>
  <c r="D539" i="4"/>
  <c r="Q539" i="4" s="1"/>
  <c r="V475" i="4"/>
  <c r="S458" i="4"/>
  <c r="A540" i="4"/>
  <c r="CT16" i="1"/>
  <c r="CT14" i="1"/>
  <c r="CT52" i="1" l="1"/>
  <c r="CT59" i="1" s="1"/>
  <c r="CT63" i="1"/>
  <c r="AL52" i="1"/>
  <c r="CT41" i="1"/>
  <c r="CT48" i="1" s="1"/>
  <c r="CT74" i="1"/>
  <c r="AL74" i="1" s="1"/>
  <c r="AL41" i="1"/>
  <c r="AL42" i="1" s="1"/>
  <c r="AL43" i="1" s="1"/>
  <c r="AL44" i="1" s="1"/>
  <c r="AL45" i="1" s="1"/>
  <c r="AL46" i="1" s="1"/>
  <c r="AL47" i="1" s="1"/>
  <c r="G488" i="4"/>
  <c r="H537" i="4"/>
  <c r="U537" i="4" s="1"/>
  <c r="I538" i="4"/>
  <c r="CT19" i="1"/>
  <c r="CT18" i="1"/>
  <c r="P475" i="4"/>
  <c r="C476" i="4"/>
  <c r="B476" i="4" s="1"/>
  <c r="F540" i="4"/>
  <c r="E540" i="4"/>
  <c r="R540" i="4" s="1"/>
  <c r="D540" i="4"/>
  <c r="Q540" i="4" s="1"/>
  <c r="V476" i="4"/>
  <c r="S459" i="4"/>
  <c r="CT30" i="1"/>
  <c r="AL30" i="1" s="1"/>
  <c r="A541" i="4"/>
  <c r="CT24" i="1"/>
  <c r="CT70" i="1" l="1"/>
  <c r="AL63" i="1"/>
  <c r="AL53" i="1"/>
  <c r="AL48" i="1"/>
  <c r="AL24" i="1"/>
  <c r="AL25" i="1" s="1"/>
  <c r="CT76" i="1"/>
  <c r="CT75" i="1"/>
  <c r="AL75" i="1"/>
  <c r="AL31" i="1"/>
  <c r="AL32" i="1" s="1"/>
  <c r="AL33" i="1" s="1"/>
  <c r="AL34" i="1" s="1"/>
  <c r="AL35" i="1" s="1"/>
  <c r="AL36" i="1" s="1"/>
  <c r="H538" i="4"/>
  <c r="U538" i="4" s="1"/>
  <c r="I539" i="4"/>
  <c r="G489" i="4"/>
  <c r="CT21" i="1"/>
  <c r="AL21" i="1" s="1"/>
  <c r="CT20" i="1"/>
  <c r="AL20" i="1" s="1"/>
  <c r="P476" i="4"/>
  <c r="C477" i="4"/>
  <c r="B477" i="4" s="1"/>
  <c r="F541" i="4"/>
  <c r="E541" i="4"/>
  <c r="R541" i="4" s="1"/>
  <c r="D541" i="4"/>
  <c r="Q541" i="4" s="1"/>
  <c r="V477" i="4"/>
  <c r="S460" i="4"/>
  <c r="CT37" i="1"/>
  <c r="A542" i="4"/>
  <c r="CT26" i="1"/>
  <c r="CT25" i="1"/>
  <c r="C54" i="3"/>
  <c r="C53" i="3"/>
  <c r="C52" i="3"/>
  <c r="C39" i="3"/>
  <c r="C38" i="3"/>
  <c r="C37" i="3"/>
  <c r="C35" i="3"/>
  <c r="C34" i="3"/>
  <c r="AL64" i="1" l="1"/>
  <c r="AL54" i="1"/>
  <c r="AL76" i="1"/>
  <c r="AL37" i="1"/>
  <c r="AM8" i="1"/>
  <c r="AM11" i="1"/>
  <c r="AM12" i="1"/>
  <c r="AM9" i="1"/>
  <c r="AM10" i="1"/>
  <c r="G490" i="4"/>
  <c r="H539" i="4"/>
  <c r="U539" i="4" s="1"/>
  <c r="I540" i="4"/>
  <c r="P477" i="4"/>
  <c r="C478" i="4"/>
  <c r="B478" i="4" s="1"/>
  <c r="F542" i="4"/>
  <c r="E542" i="4"/>
  <c r="R542" i="4" s="1"/>
  <c r="D542" i="4"/>
  <c r="Q542" i="4" s="1"/>
  <c r="V478" i="4"/>
  <c r="S461" i="4"/>
  <c r="A543" i="4"/>
  <c r="IJ13" i="1"/>
  <c r="IJ17" i="1" s="1"/>
  <c r="B35" i="3"/>
  <c r="B54" i="3"/>
  <c r="B53" i="3"/>
  <c r="B52" i="3"/>
  <c r="B39" i="3"/>
  <c r="B37" i="3"/>
  <c r="B38" i="3"/>
  <c r="AL65" i="1" l="1"/>
  <c r="AL55" i="1"/>
  <c r="H540" i="4"/>
  <c r="U540" i="4" s="1"/>
  <c r="I541" i="4"/>
  <c r="G491" i="4"/>
  <c r="P478" i="4"/>
  <c r="C479" i="4"/>
  <c r="B479" i="4" s="1"/>
  <c r="F543" i="4"/>
  <c r="E543" i="4"/>
  <c r="R543" i="4" s="1"/>
  <c r="D543" i="4"/>
  <c r="Q543" i="4" s="1"/>
  <c r="V479" i="4"/>
  <c r="S462" i="4"/>
  <c r="A544" i="4"/>
  <c r="IJ16" i="1"/>
  <c r="IJ14" i="1"/>
  <c r="AS13" i="1"/>
  <c r="IJ52" i="1" l="1"/>
  <c r="IJ63" i="1"/>
  <c r="AL66" i="1"/>
  <c r="IJ53" i="1"/>
  <c r="IJ54" i="1"/>
  <c r="IJ55" i="1"/>
  <c r="IJ56" i="1"/>
  <c r="IJ57" i="1"/>
  <c r="IJ58" i="1"/>
  <c r="IJ59" i="1"/>
  <c r="AL56" i="1"/>
  <c r="IJ41" i="1"/>
  <c r="IJ42" i="1" s="1"/>
  <c r="IJ74" i="1"/>
  <c r="G492" i="4"/>
  <c r="H541" i="4"/>
  <c r="U541" i="4" s="1"/>
  <c r="I542" i="4"/>
  <c r="IJ19" i="1"/>
  <c r="IJ18" i="1"/>
  <c r="P479" i="4"/>
  <c r="C480" i="4"/>
  <c r="B480" i="4" s="1"/>
  <c r="F544" i="4"/>
  <c r="E544" i="4"/>
  <c r="R544" i="4" s="1"/>
  <c r="D544" i="4"/>
  <c r="Q544" i="4" s="1"/>
  <c r="V480" i="4"/>
  <c r="S463" i="4"/>
  <c r="IJ30" i="1"/>
  <c r="A545" i="4"/>
  <c r="IJ24" i="1"/>
  <c r="AS14" i="1"/>
  <c r="AL67" i="1" l="1"/>
  <c r="IJ64" i="1"/>
  <c r="IJ65" i="1"/>
  <c r="IJ66" i="1"/>
  <c r="IJ67" i="1"/>
  <c r="IJ68" i="1"/>
  <c r="IJ69" i="1"/>
  <c r="IJ70" i="1"/>
  <c r="AL57" i="1"/>
  <c r="IJ48" i="1"/>
  <c r="IJ47" i="1"/>
  <c r="IJ46" i="1"/>
  <c r="IJ45" i="1"/>
  <c r="IJ44" i="1"/>
  <c r="IJ43" i="1"/>
  <c r="IJ75" i="1"/>
  <c r="IJ76" i="1"/>
  <c r="IJ34" i="1"/>
  <c r="IJ35" i="1"/>
  <c r="H542" i="4"/>
  <c r="U542" i="4" s="1"/>
  <c r="I543" i="4"/>
  <c r="G493" i="4"/>
  <c r="IJ21" i="1"/>
  <c r="IJ20" i="1"/>
  <c r="IJ36" i="1"/>
  <c r="IJ37" i="1"/>
  <c r="IJ33" i="1"/>
  <c r="IJ32" i="1"/>
  <c r="IJ31" i="1"/>
  <c r="P480" i="4"/>
  <c r="C481" i="4"/>
  <c r="B481" i="4" s="1"/>
  <c r="F545" i="4"/>
  <c r="E545" i="4"/>
  <c r="R545" i="4" s="1"/>
  <c r="D545" i="4"/>
  <c r="Q545" i="4" s="1"/>
  <c r="V481" i="4"/>
  <c r="S464" i="4"/>
  <c r="A546" i="4"/>
  <c r="AS24" i="1"/>
  <c r="IJ26" i="1"/>
  <c r="IJ25" i="1"/>
  <c r="AL68" i="1" l="1"/>
  <c r="AL58" i="1"/>
  <c r="G494" i="4"/>
  <c r="H543" i="4"/>
  <c r="U543" i="4" s="1"/>
  <c r="I544" i="4"/>
  <c r="P481" i="4"/>
  <c r="C482" i="4"/>
  <c r="B482" i="4" s="1"/>
  <c r="F546" i="4"/>
  <c r="E546" i="4"/>
  <c r="R546" i="4" s="1"/>
  <c r="D546" i="4"/>
  <c r="Q546" i="4" s="1"/>
  <c r="V482" i="4"/>
  <c r="S465" i="4"/>
  <c r="A547" i="4"/>
  <c r="AS25" i="1"/>
  <c r="AS26" i="1"/>
  <c r="DP13" i="1"/>
  <c r="DQ13" i="1"/>
  <c r="JI13" i="1"/>
  <c r="JI17" i="1" s="1"/>
  <c r="JJ13" i="1"/>
  <c r="JJ17" i="1" s="1"/>
  <c r="AL69" i="1" l="1"/>
  <c r="AL59" i="1"/>
  <c r="DQ16" i="1"/>
  <c r="DQ17" i="1"/>
  <c r="DP16" i="1"/>
  <c r="DP18" i="1" s="1"/>
  <c r="DP17" i="1"/>
  <c r="H544" i="4"/>
  <c r="U544" i="4" s="1"/>
  <c r="I545" i="4"/>
  <c r="G495" i="4"/>
  <c r="DQ18" i="1"/>
  <c r="DQ19" i="1"/>
  <c r="P482" i="4"/>
  <c r="C483" i="4"/>
  <c r="D547" i="4"/>
  <c r="Q547" i="4" s="1"/>
  <c r="F547" i="4"/>
  <c r="E547" i="4"/>
  <c r="R547" i="4" s="1"/>
  <c r="V483" i="4"/>
  <c r="S466" i="4"/>
  <c r="A548" i="4"/>
  <c r="JJ16" i="1"/>
  <c r="DQ14" i="1"/>
  <c r="DP14" i="1"/>
  <c r="JI16" i="1"/>
  <c r="JI14" i="1"/>
  <c r="JJ14" i="1"/>
  <c r="DP52" i="1" l="1"/>
  <c r="DP63" i="1"/>
  <c r="DQ52" i="1"/>
  <c r="DQ56" i="1" s="1"/>
  <c r="DQ63" i="1"/>
  <c r="AL70" i="1"/>
  <c r="DP53" i="1"/>
  <c r="DP54" i="1"/>
  <c r="DP55" i="1"/>
  <c r="DP56" i="1"/>
  <c r="DP57" i="1"/>
  <c r="DP58" i="1"/>
  <c r="DP59" i="1"/>
  <c r="DQ53" i="1"/>
  <c r="DQ54" i="1"/>
  <c r="DQ55" i="1"/>
  <c r="DQ58" i="1"/>
  <c r="DP41" i="1"/>
  <c r="DP43" i="1" s="1"/>
  <c r="DP74" i="1"/>
  <c r="DQ41" i="1"/>
  <c r="DQ46" i="1" s="1"/>
  <c r="DQ74" i="1"/>
  <c r="DP19" i="1"/>
  <c r="G496" i="4"/>
  <c r="H545" i="4"/>
  <c r="U545" i="4" s="1"/>
  <c r="I546" i="4"/>
  <c r="JI19" i="1"/>
  <c r="JI18" i="1"/>
  <c r="JJ18" i="1"/>
  <c r="JJ19" i="1"/>
  <c r="DQ20" i="1"/>
  <c r="DQ21" i="1"/>
  <c r="DP20" i="1"/>
  <c r="DP21" i="1"/>
  <c r="P483" i="4"/>
  <c r="C484" i="4"/>
  <c r="B484" i="4" s="1"/>
  <c r="B483" i="4"/>
  <c r="F548" i="4"/>
  <c r="E548" i="4"/>
  <c r="R548" i="4" s="1"/>
  <c r="D548" i="4"/>
  <c r="Q548" i="4" s="1"/>
  <c r="V484" i="4"/>
  <c r="S467" i="4"/>
  <c r="DP30" i="1"/>
  <c r="DQ30" i="1"/>
  <c r="A549" i="4"/>
  <c r="DQ24" i="1"/>
  <c r="DP24" i="1"/>
  <c r="DQ59" i="1" l="1"/>
  <c r="DQ64" i="1"/>
  <c r="DQ65" i="1"/>
  <c r="DQ66" i="1"/>
  <c r="DQ67" i="1"/>
  <c r="DQ68" i="1"/>
  <c r="DQ69" i="1"/>
  <c r="DQ70" i="1"/>
  <c r="DQ57" i="1"/>
  <c r="DP64" i="1"/>
  <c r="DP65" i="1"/>
  <c r="DP66" i="1"/>
  <c r="DP67" i="1"/>
  <c r="DP68" i="1"/>
  <c r="DP69" i="1"/>
  <c r="DP70" i="1"/>
  <c r="DP46" i="1"/>
  <c r="DQ45" i="1"/>
  <c r="DQ44" i="1"/>
  <c r="DP45" i="1"/>
  <c r="DP44" i="1"/>
  <c r="DP42" i="1"/>
  <c r="DQ43" i="1"/>
  <c r="DQ42" i="1"/>
  <c r="DP48" i="1"/>
  <c r="DP47" i="1"/>
  <c r="DQ48" i="1"/>
  <c r="DP76" i="1"/>
  <c r="DP75" i="1"/>
  <c r="DQ75" i="1"/>
  <c r="DQ76" i="1"/>
  <c r="DQ47" i="1"/>
  <c r="DQ31" i="1"/>
  <c r="DQ32" i="1"/>
  <c r="DQ33" i="1"/>
  <c r="DQ34" i="1"/>
  <c r="DQ35" i="1"/>
  <c r="DQ36" i="1"/>
  <c r="DP31" i="1"/>
  <c r="DP32" i="1"/>
  <c r="DP33" i="1"/>
  <c r="DP34" i="1"/>
  <c r="DP35" i="1"/>
  <c r="DP36" i="1"/>
  <c r="H546" i="4"/>
  <c r="U546" i="4" s="1"/>
  <c r="I547" i="4"/>
  <c r="G497" i="4"/>
  <c r="JJ20" i="1"/>
  <c r="JJ21" i="1"/>
  <c r="JI20" i="1"/>
  <c r="JI21" i="1"/>
  <c r="P484" i="4"/>
  <c r="C485" i="4"/>
  <c r="B485" i="4" s="1"/>
  <c r="F549" i="4"/>
  <c r="E549" i="4"/>
  <c r="R549" i="4" s="1"/>
  <c r="D549" i="4"/>
  <c r="Q549" i="4" s="1"/>
  <c r="V485" i="4"/>
  <c r="S468" i="4"/>
  <c r="DP37" i="1"/>
  <c r="DQ37" i="1"/>
  <c r="A550" i="4"/>
  <c r="DQ26" i="1"/>
  <c r="DP26" i="1"/>
  <c r="DP25" i="1"/>
  <c r="DQ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F13" i="1"/>
  <c r="BG13" i="1"/>
  <c r="BG17" i="1" s="1"/>
  <c r="LF17" i="1" l="1"/>
  <c r="LF16" i="1"/>
  <c r="G500" i="4"/>
  <c r="H549" i="4"/>
  <c r="U549" i="4" s="1"/>
  <c r="I550" i="4"/>
  <c r="P487" i="4"/>
  <c r="C488" i="4"/>
  <c r="B488" i="4" s="1"/>
  <c r="E552" i="4"/>
  <c r="R552" i="4" s="1"/>
  <c r="D552" i="4"/>
  <c r="Q552" i="4" s="1"/>
  <c r="F552" i="4"/>
  <c r="V488" i="4"/>
  <c r="S471" i="4"/>
  <c r="A553" i="4"/>
  <c r="AR24" i="1"/>
  <c r="BG16" i="1"/>
  <c r="BG14" i="1"/>
  <c r="LG13" i="1"/>
  <c r="LE13" i="1"/>
  <c r="AO84" i="1"/>
  <c r="BL13" i="1"/>
  <c r="BG52" i="1" l="1"/>
  <c r="BG63" i="1"/>
  <c r="BG53" i="1"/>
  <c r="BG54" i="1"/>
  <c r="BG55" i="1"/>
  <c r="BG56" i="1"/>
  <c r="BG57" i="1"/>
  <c r="BG58" i="1"/>
  <c r="BG59" i="1"/>
  <c r="BG41" i="1"/>
  <c r="BG42" i="1" s="1"/>
  <c r="BG74" i="1"/>
  <c r="LE17" i="1"/>
  <c r="LE16" i="1"/>
  <c r="LG17" i="1"/>
  <c r="LG16" i="1"/>
  <c r="BL14" i="1"/>
  <c r="BL17" i="1"/>
  <c r="BG20" i="1"/>
  <c r="BG18" i="1"/>
  <c r="BG21" i="1"/>
  <c r="BG19" i="1"/>
  <c r="H550" i="4"/>
  <c r="U550" i="4" s="1"/>
  <c r="I551" i="4"/>
  <c r="G501" i="4"/>
  <c r="LF19" i="1"/>
  <c r="LF18" i="1"/>
  <c r="P488" i="4"/>
  <c r="C489" i="4"/>
  <c r="B489" i="4" s="1"/>
  <c r="F553" i="4"/>
  <c r="E553" i="4"/>
  <c r="R553" i="4" s="1"/>
  <c r="D553" i="4"/>
  <c r="Q553" i="4" s="1"/>
  <c r="V489" i="4"/>
  <c r="S472" i="4"/>
  <c r="BG30" i="1"/>
  <c r="A554" i="4"/>
  <c r="AR25" i="1"/>
  <c r="AR26" i="1"/>
  <c r="BG24" i="1"/>
  <c r="LF24" i="1"/>
  <c r="BL16" i="1"/>
  <c r="BL52" i="1" l="1"/>
  <c r="BL63" i="1"/>
  <c r="BG64" i="1"/>
  <c r="BG65" i="1"/>
  <c r="BG66" i="1"/>
  <c r="BG67" i="1"/>
  <c r="BG68" i="1"/>
  <c r="BG69" i="1"/>
  <c r="BG70" i="1"/>
  <c r="BL53" i="1"/>
  <c r="BL54" i="1"/>
  <c r="BL55" i="1"/>
  <c r="BL56" i="1"/>
  <c r="BL57" i="1"/>
  <c r="BL58" i="1"/>
  <c r="BL59" i="1"/>
  <c r="BG48" i="1"/>
  <c r="BG47" i="1"/>
  <c r="BG45" i="1"/>
  <c r="BG44" i="1"/>
  <c r="BL41" i="1"/>
  <c r="BL48" i="1" s="1"/>
  <c r="BL74" i="1"/>
  <c r="BG46" i="1"/>
  <c r="LF75" i="1"/>
  <c r="LF76" i="1"/>
  <c r="BG43" i="1"/>
  <c r="BG75" i="1"/>
  <c r="BG76" i="1"/>
  <c r="BL20" i="1"/>
  <c r="BL18" i="1"/>
  <c r="BL21" i="1"/>
  <c r="BL19" i="1"/>
  <c r="HY20" i="1"/>
  <c r="HY21" i="1"/>
  <c r="BG34" i="1"/>
  <c r="BG35" i="1"/>
  <c r="G502" i="4"/>
  <c r="H551" i="4"/>
  <c r="U551" i="4" s="1"/>
  <c r="I552" i="4"/>
  <c r="HY18" i="1"/>
  <c r="HY19" i="1"/>
  <c r="LG18" i="1"/>
  <c r="LG19" i="1"/>
  <c r="LE19" i="1"/>
  <c r="LE18" i="1"/>
  <c r="LF20" i="1"/>
  <c r="LF21" i="1"/>
  <c r="P489" i="4"/>
  <c r="C490" i="4"/>
  <c r="B490" i="4" s="1"/>
  <c r="F554" i="4"/>
  <c r="E554" i="4"/>
  <c r="R554" i="4" s="1"/>
  <c r="D554" i="4"/>
  <c r="Q554" i="4" s="1"/>
  <c r="V490" i="4"/>
  <c r="S473" i="4"/>
  <c r="BG37" i="1"/>
  <c r="BG31" i="1"/>
  <c r="BG33" i="1"/>
  <c r="BG36" i="1"/>
  <c r="BG32" i="1"/>
  <c r="BL30" i="1"/>
  <c r="A555" i="4"/>
  <c r="LF26" i="1"/>
  <c r="BG26" i="1"/>
  <c r="LF25" i="1"/>
  <c r="BG25" i="1"/>
  <c r="BL24" i="1"/>
  <c r="LE24" i="1"/>
  <c r="LG24" i="1"/>
  <c r="BL64" i="1" l="1"/>
  <c r="BL65" i="1"/>
  <c r="BL66" i="1"/>
  <c r="BL67" i="1"/>
  <c r="BL68" i="1"/>
  <c r="BL69" i="1"/>
  <c r="BL70" i="1"/>
  <c r="BL43" i="1"/>
  <c r="BL42" i="1"/>
  <c r="BL45" i="1"/>
  <c r="BL44" i="1"/>
  <c r="BL47" i="1"/>
  <c r="BL46" i="1"/>
  <c r="LG76" i="1"/>
  <c r="LG75" i="1"/>
  <c r="LE76" i="1"/>
  <c r="LE75" i="1"/>
  <c r="BL75" i="1"/>
  <c r="BL76" i="1"/>
  <c r="BL34" i="1"/>
  <c r="BL35" i="1"/>
  <c r="H552" i="4"/>
  <c r="U552" i="4" s="1"/>
  <c r="I553" i="4"/>
  <c r="G503" i="4"/>
  <c r="LG20" i="1"/>
  <c r="LG21" i="1"/>
  <c r="LE20" i="1"/>
  <c r="LE21" i="1"/>
  <c r="P490" i="4"/>
  <c r="C491" i="4"/>
  <c r="B491" i="4" s="1"/>
  <c r="BL36" i="1"/>
  <c r="F555" i="4"/>
  <c r="E555" i="4"/>
  <c r="R555" i="4" s="1"/>
  <c r="D555" i="4"/>
  <c r="Q555" i="4" s="1"/>
  <c r="V491" i="4"/>
  <c r="S474" i="4"/>
  <c r="BL32" i="1"/>
  <c r="BL37" i="1"/>
  <c r="BL33" i="1"/>
  <c r="BL31" i="1"/>
  <c r="A556" i="4"/>
  <c r="BL26" i="1"/>
  <c r="LG26" i="1"/>
  <c r="LE26" i="1"/>
  <c r="BL25" i="1"/>
  <c r="LE25" i="1"/>
  <c r="LG25" i="1"/>
  <c r="DU13" i="1"/>
  <c r="DU17" i="1" s="1"/>
  <c r="DT13" i="1"/>
  <c r="DT17" i="1" s="1"/>
  <c r="DS13" i="1"/>
  <c r="DS16" i="1" l="1"/>
  <c r="DS17" i="1"/>
  <c r="G504" i="4"/>
  <c r="H553" i="4"/>
  <c r="U553" i="4" s="1"/>
  <c r="I554" i="4"/>
  <c r="DS18" i="1"/>
  <c r="DS19" i="1"/>
  <c r="P491" i="4"/>
  <c r="C492" i="4"/>
  <c r="B492" i="4" s="1"/>
  <c r="F556" i="4"/>
  <c r="E556" i="4"/>
  <c r="R556" i="4" s="1"/>
  <c r="D556" i="4"/>
  <c r="Q556" i="4" s="1"/>
  <c r="V492" i="4"/>
  <c r="S475" i="4"/>
  <c r="A557" i="4"/>
  <c r="DU16" i="1"/>
  <c r="DU14" i="1"/>
  <c r="DT16" i="1"/>
  <c r="DT14" i="1"/>
  <c r="DT52" i="1" l="1"/>
  <c r="DT59" i="1" s="1"/>
  <c r="DT63" i="1"/>
  <c r="DT70" i="1" s="1"/>
  <c r="DU52" i="1"/>
  <c r="DU59" i="1" s="1"/>
  <c r="DU63" i="1"/>
  <c r="DU70" i="1" s="1"/>
  <c r="DU41" i="1"/>
  <c r="DU48" i="1" s="1"/>
  <c r="DU74" i="1"/>
  <c r="DT41" i="1"/>
  <c r="DT48" i="1" s="1"/>
  <c r="DT74" i="1"/>
  <c r="H554" i="4"/>
  <c r="U554" i="4" s="1"/>
  <c r="I555" i="4"/>
  <c r="G505" i="4"/>
  <c r="DT18" i="1"/>
  <c r="DT19" i="1"/>
  <c r="DU18" i="1"/>
  <c r="DU19" i="1"/>
  <c r="AM23" i="1"/>
  <c r="DS20" i="1"/>
  <c r="DS21" i="1"/>
  <c r="AM6" i="1"/>
  <c r="AM24" i="1"/>
  <c r="AM7" i="1"/>
  <c r="AM22" i="1"/>
  <c r="AM20" i="1"/>
  <c r="AM21" i="1"/>
  <c r="P492" i="4"/>
  <c r="C493" i="4"/>
  <c r="B493" i="4" s="1"/>
  <c r="F557" i="4"/>
  <c r="E557" i="4"/>
  <c r="R557" i="4" s="1"/>
  <c r="D557" i="4"/>
  <c r="Q557" i="4" s="1"/>
  <c r="V493" i="4"/>
  <c r="S476" i="4"/>
  <c r="DT30" i="1"/>
  <c r="DU30" i="1"/>
  <c r="A558" i="4"/>
  <c r="DU24" i="1"/>
  <c r="DT24" i="1"/>
  <c r="DM13" i="1"/>
  <c r="DO13" i="1"/>
  <c r="DN13" i="1"/>
  <c r="DN17" i="1" s="1"/>
  <c r="DU76" i="1" l="1"/>
  <c r="DU75" i="1"/>
  <c r="DT76" i="1"/>
  <c r="DT75" i="1"/>
  <c r="DM16" i="1"/>
  <c r="DM18" i="1" s="1"/>
  <c r="DM17" i="1"/>
  <c r="DO16" i="1"/>
  <c r="DO19" i="1" s="1"/>
  <c r="DO17" i="1"/>
  <c r="G506" i="4"/>
  <c r="H555" i="4"/>
  <c r="U555" i="4" s="1"/>
  <c r="I556" i="4"/>
  <c r="DT20" i="1"/>
  <c r="DT21" i="1"/>
  <c r="DU20" i="1"/>
  <c r="DU21" i="1"/>
  <c r="P493" i="4"/>
  <c r="C494" i="4"/>
  <c r="B494" i="4" s="1"/>
  <c r="F558" i="4"/>
  <c r="E558" i="4"/>
  <c r="R558" i="4" s="1"/>
  <c r="D558" i="4"/>
  <c r="Q558" i="4" s="1"/>
  <c r="V494" i="4"/>
  <c r="S477" i="4"/>
  <c r="DT37" i="1"/>
  <c r="DU37" i="1"/>
  <c r="A559" i="4"/>
  <c r="DT26" i="1"/>
  <c r="DU26" i="1"/>
  <c r="DT25" i="1"/>
  <c r="DU25" i="1"/>
  <c r="DN16" i="1"/>
  <c r="DN14" i="1"/>
  <c r="DO14" i="1"/>
  <c r="DO52" i="1" l="1"/>
  <c r="DO59" i="1" s="1"/>
  <c r="DO63" i="1"/>
  <c r="DO70" i="1" s="1"/>
  <c r="DN52" i="1"/>
  <c r="DN59" i="1" s="1"/>
  <c r="DN63" i="1"/>
  <c r="DN70" i="1" s="1"/>
  <c r="DO18" i="1"/>
  <c r="DM19" i="1"/>
  <c r="DO41" i="1"/>
  <c r="DO48" i="1" s="1"/>
  <c r="DO74" i="1"/>
  <c r="DN41" i="1"/>
  <c r="DN48" i="1" s="1"/>
  <c r="DN74" i="1"/>
  <c r="H556" i="4"/>
  <c r="U556" i="4" s="1"/>
  <c r="I557" i="4"/>
  <c r="G507" i="4"/>
  <c r="DN19" i="1"/>
  <c r="DN18" i="1"/>
  <c r="DO20" i="1"/>
  <c r="DO21" i="1"/>
  <c r="DM20" i="1"/>
  <c r="DM21" i="1"/>
  <c r="P494" i="4"/>
  <c r="C495" i="4"/>
  <c r="B495" i="4" s="1"/>
  <c r="F559" i="4"/>
  <c r="E559" i="4"/>
  <c r="R559" i="4" s="1"/>
  <c r="D559" i="4"/>
  <c r="Q559" i="4" s="1"/>
  <c r="V495" i="4"/>
  <c r="S478" i="4"/>
  <c r="DO30" i="1"/>
  <c r="DN30" i="1"/>
  <c r="DM30" i="1"/>
  <c r="DM24" i="1"/>
  <c r="A560" i="4"/>
  <c r="DO24" i="1"/>
  <c r="DN24" i="1"/>
  <c r="II13" i="1"/>
  <c r="II17" i="1" s="1"/>
  <c r="IF13" i="1"/>
  <c r="IF17" i="1" s="1"/>
  <c r="IB13" i="1"/>
  <c r="IE13" i="1"/>
  <c r="IE17" i="1" s="1"/>
  <c r="DM76" i="1" l="1"/>
  <c r="DM75" i="1"/>
  <c r="DN75" i="1"/>
  <c r="DN76" i="1"/>
  <c r="DO76" i="1"/>
  <c r="DO75" i="1"/>
  <c r="IB17" i="1"/>
  <c r="IB16" i="1"/>
  <c r="DM33" i="1"/>
  <c r="DM34" i="1"/>
  <c r="DM35" i="1"/>
  <c r="G508" i="4"/>
  <c r="H557" i="4"/>
  <c r="U557" i="4" s="1"/>
  <c r="I558" i="4"/>
  <c r="DN20" i="1"/>
  <c r="DN21" i="1"/>
  <c r="DM32" i="1"/>
  <c r="DM36" i="1"/>
  <c r="DM37" i="1"/>
  <c r="DN37" i="1"/>
  <c r="P495" i="4"/>
  <c r="C496" i="4"/>
  <c r="B496" i="4" s="1"/>
  <c r="F560" i="4"/>
  <c r="E560" i="4"/>
  <c r="R560" i="4" s="1"/>
  <c r="D560" i="4"/>
  <c r="Q560" i="4" s="1"/>
  <c r="V496" i="4"/>
  <c r="S479" i="4"/>
  <c r="DO37" i="1"/>
  <c r="DM25" i="1"/>
  <c r="DM26" i="1"/>
  <c r="A561" i="4"/>
  <c r="DN26" i="1"/>
  <c r="DO26" i="1"/>
  <c r="DN25" i="1"/>
  <c r="DO25" i="1"/>
  <c r="IF16" i="1"/>
  <c r="IF14" i="1"/>
  <c r="II16" i="1"/>
  <c r="II14" i="1"/>
  <c r="IB14" i="1"/>
  <c r="IE16" i="1"/>
  <c r="IE14" i="1"/>
  <c r="IF52" i="1" l="1"/>
  <c r="IF63" i="1"/>
  <c r="IE52" i="1"/>
  <c r="IE56" i="1" s="1"/>
  <c r="IE63" i="1"/>
  <c r="II52" i="1"/>
  <c r="II55" i="1" s="1"/>
  <c r="II63" i="1"/>
  <c r="II54" i="1"/>
  <c r="IE54" i="1"/>
  <c r="IF53" i="1"/>
  <c r="IF54" i="1"/>
  <c r="IF55" i="1"/>
  <c r="IF56" i="1"/>
  <c r="IF57" i="1"/>
  <c r="IF58" i="1"/>
  <c r="IF59" i="1"/>
  <c r="II41" i="1"/>
  <c r="II43" i="1" s="1"/>
  <c r="II74" i="1"/>
  <c r="IF41" i="1"/>
  <c r="IF44" i="1" s="1"/>
  <c r="IF74" i="1"/>
  <c r="IE41" i="1"/>
  <c r="IE45" i="1" s="1"/>
  <c r="IE74" i="1"/>
  <c r="DS35" i="1"/>
  <c r="DS34" i="1"/>
  <c r="H558" i="4"/>
  <c r="U558" i="4" s="1"/>
  <c r="I559" i="4"/>
  <c r="G509" i="4"/>
  <c r="IB19" i="1"/>
  <c r="IB18" i="1"/>
  <c r="IE18" i="1"/>
  <c r="IE19" i="1"/>
  <c r="II19" i="1"/>
  <c r="II18" i="1"/>
  <c r="IF18" i="1"/>
  <c r="IF19" i="1"/>
  <c r="DS36" i="1"/>
  <c r="DS33" i="1"/>
  <c r="DS32" i="1"/>
  <c r="P496" i="4"/>
  <c r="C497" i="4"/>
  <c r="B497" i="4" s="1"/>
  <c r="F561" i="4"/>
  <c r="E561" i="4"/>
  <c r="R561" i="4" s="1"/>
  <c r="D561" i="4"/>
  <c r="Q561" i="4" s="1"/>
  <c r="V497" i="4"/>
  <c r="S480" i="4"/>
  <c r="IF30" i="1"/>
  <c r="IE30" i="1"/>
  <c r="II30" i="1"/>
  <c r="A562" i="4"/>
  <c r="II24" i="1"/>
  <c r="IE24" i="1"/>
  <c r="IF24" i="1"/>
  <c r="AQ13" i="1"/>
  <c r="AP13" i="1"/>
  <c r="IE59" i="1" l="1"/>
  <c r="IE58" i="1"/>
  <c r="IE57" i="1"/>
  <c r="IE55" i="1"/>
  <c r="II53" i="1"/>
  <c r="IE53" i="1"/>
  <c r="II59" i="1"/>
  <c r="II64" i="1"/>
  <c r="II65" i="1"/>
  <c r="II66" i="1"/>
  <c r="II67" i="1"/>
  <c r="II68" i="1"/>
  <c r="II69" i="1"/>
  <c r="II70" i="1"/>
  <c r="II58" i="1"/>
  <c r="IE64" i="1"/>
  <c r="IE65" i="1"/>
  <c r="IE66" i="1"/>
  <c r="IE67" i="1"/>
  <c r="IE68" i="1"/>
  <c r="IE69" i="1"/>
  <c r="IE70" i="1"/>
  <c r="II57" i="1"/>
  <c r="II56" i="1"/>
  <c r="IF64" i="1"/>
  <c r="IF65" i="1"/>
  <c r="IF66" i="1"/>
  <c r="IF67" i="1"/>
  <c r="IF68" i="1"/>
  <c r="IF69" i="1"/>
  <c r="IF70" i="1"/>
  <c r="II42" i="1"/>
  <c r="IF42" i="1"/>
  <c r="IF43" i="1"/>
  <c r="II46" i="1"/>
  <c r="II48" i="1"/>
  <c r="II47" i="1"/>
  <c r="II45" i="1"/>
  <c r="II44" i="1"/>
  <c r="IE48" i="1"/>
  <c r="IE47" i="1"/>
  <c r="IE44" i="1"/>
  <c r="IE43" i="1"/>
  <c r="IF48" i="1"/>
  <c r="IE42" i="1"/>
  <c r="IF47" i="1"/>
  <c r="IF46" i="1"/>
  <c r="IE75" i="1"/>
  <c r="IE76" i="1"/>
  <c r="IE46" i="1"/>
  <c r="IF45" i="1"/>
  <c r="II75" i="1"/>
  <c r="II76" i="1"/>
  <c r="IF76" i="1"/>
  <c r="IF75" i="1"/>
  <c r="IE34" i="1"/>
  <c r="IE35" i="1"/>
  <c r="IF34" i="1"/>
  <c r="IF35" i="1"/>
  <c r="II34" i="1"/>
  <c r="II35" i="1"/>
  <c r="DU32" i="1"/>
  <c r="DT32" i="1"/>
  <c r="G510" i="4"/>
  <c r="H559" i="4"/>
  <c r="U559" i="4" s="1"/>
  <c r="I560" i="4"/>
  <c r="IF21" i="1"/>
  <c r="IF20" i="1"/>
  <c r="II21" i="1"/>
  <c r="II20" i="1"/>
  <c r="IB20" i="1"/>
  <c r="IB21" i="1"/>
  <c r="IE21" i="1"/>
  <c r="IE20" i="1"/>
  <c r="P497" i="4"/>
  <c r="C498" i="4"/>
  <c r="B498" i="4" s="1"/>
  <c r="F562" i="4"/>
  <c r="E562" i="4"/>
  <c r="R562" i="4" s="1"/>
  <c r="D562" i="4"/>
  <c r="Q562" i="4" s="1"/>
  <c r="V498" i="4"/>
  <c r="S481" i="4"/>
  <c r="IF36" i="1"/>
  <c r="IF32" i="1"/>
  <c r="IF31" i="1"/>
  <c r="IF37" i="1"/>
  <c r="IF33" i="1"/>
  <c r="IE37" i="1"/>
  <c r="IE36" i="1"/>
  <c r="IE31" i="1"/>
  <c r="IE32" i="1"/>
  <c r="IE33" i="1"/>
  <c r="II32" i="1"/>
  <c r="II36" i="1"/>
  <c r="II33" i="1"/>
  <c r="II31" i="1"/>
  <c r="II37" i="1"/>
  <c r="A563" i="4"/>
  <c r="IF26" i="1"/>
  <c r="IE26" i="1"/>
  <c r="II26" i="1"/>
  <c r="IE25" i="1"/>
  <c r="IF25" i="1"/>
  <c r="II25" i="1"/>
  <c r="AP14" i="1"/>
  <c r="AQ14" i="1"/>
  <c r="H560" i="4" l="1"/>
  <c r="U560" i="4" s="1"/>
  <c r="I561" i="4"/>
  <c r="G511" i="4"/>
  <c r="DU36" i="1"/>
  <c r="DT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V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V20" i="1"/>
  <c r="AV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K26" i="1" l="1"/>
  <c r="AL26" i="1" s="1"/>
  <c r="LL26" i="1"/>
  <c r="LU26" i="1"/>
  <c r="AM62" i="1" l="1"/>
  <c r="AM71" i="1"/>
  <c r="AM63" i="1"/>
  <c r="AM64" i="1"/>
  <c r="AM65" i="1"/>
  <c r="AM66" i="1"/>
  <c r="AM67" i="1"/>
  <c r="AM68" i="1"/>
  <c r="AM69" i="1"/>
  <c r="AM70" i="1"/>
  <c r="AM52" i="1"/>
  <c r="AM51" i="1"/>
  <c r="AM60" i="1"/>
  <c r="AM53" i="1"/>
  <c r="AM54" i="1"/>
  <c r="AM55" i="1"/>
  <c r="AM56" i="1"/>
  <c r="AM57" i="1"/>
  <c r="AM58" i="1"/>
  <c r="AM59" i="1"/>
  <c r="AM74" i="1"/>
  <c r="AM75" i="1"/>
  <c r="AM73" i="1"/>
  <c r="AM72" i="1"/>
  <c r="AM76" i="1"/>
  <c r="AM40" i="1"/>
  <c r="AM49" i="1"/>
  <c r="AM42" i="1"/>
  <c r="AM41" i="1"/>
  <c r="AM43" i="1"/>
  <c r="AM44" i="1"/>
  <c r="AM45" i="1"/>
  <c r="AM46" i="1"/>
  <c r="AM47" i="1"/>
  <c r="AM48" i="1"/>
  <c r="F4" i="1"/>
  <c r="G4" i="1"/>
  <c r="E4" i="1"/>
  <c r="C25" i="1" l="1"/>
  <c r="C26" i="1"/>
  <c r="AF25" i="1"/>
  <c r="AF26" i="1"/>
  <c r="B3" i="1" l="1"/>
  <c r="JO25" i="1"/>
  <c r="JN25" i="1"/>
  <c r="JM25" i="1"/>
  <c r="JL25" i="1"/>
  <c r="JK25" i="1"/>
  <c r="JJ25" i="1"/>
  <c r="JI25" i="1"/>
  <c r="JK26" i="1"/>
  <c r="JI26" i="1"/>
  <c r="JO26" i="1"/>
  <c r="JN26" i="1"/>
  <c r="JJ26" i="1"/>
  <c r="JM26" i="1"/>
  <c r="JL26" i="1"/>
  <c r="AM25" i="1"/>
  <c r="AM37" i="1" l="1"/>
  <c r="AM32" i="1"/>
  <c r="AM33" i="1"/>
  <c r="AM34" i="1"/>
  <c r="AM35" i="1"/>
  <c r="AM31" i="1"/>
  <c r="AM38" i="1"/>
  <c r="AM26" i="1"/>
  <c r="AM28" i="1"/>
  <c r="AM36" i="1"/>
  <c r="AM30" i="1"/>
  <c r="AM27" i="1"/>
  <c r="AM29" i="1"/>
  <c r="AM77" i="1" l="1"/>
  <c r="AM84" i="1" l="1"/>
  <c r="AM78" i="1"/>
  <c r="AM79" i="1"/>
  <c r="AM80" i="1"/>
  <c r="AM83" i="1"/>
  <c r="AM81" i="1"/>
  <c r="AM82"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V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W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AX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A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D2" authorId="2" shapeId="0" xr:uid="{2189A71B-9A05-4643-8C04-2DD041A3D414}">
      <text>
        <r>
          <rPr>
            <b/>
            <sz val="9"/>
            <color indexed="81"/>
            <rFont val="Tahoma"/>
            <family val="2"/>
          </rPr>
          <t>John:</t>
        </r>
        <r>
          <rPr>
            <sz val="9"/>
            <color indexed="81"/>
            <rFont val="Tahoma"/>
            <family val="2"/>
          </rPr>
          <t xml:space="preserve">
Equations used for the sires</t>
        </r>
      </text>
    </comment>
    <comment ref="BE2" authorId="2" shapeId="0" xr:uid="{1EE367D6-5B2C-432B-9E24-7B047F438E41}">
      <text>
        <r>
          <rPr>
            <b/>
            <sz val="9"/>
            <color indexed="81"/>
            <rFont val="Tahoma"/>
            <family val="2"/>
          </rPr>
          <t>John:</t>
        </r>
        <r>
          <rPr>
            <sz val="9"/>
            <color indexed="81"/>
            <rFont val="Tahoma"/>
            <family val="2"/>
          </rPr>
          <t xml:space="preserve">
Equations used for the dams</t>
        </r>
      </text>
    </comment>
    <comment ref="BI2" authorId="2" shapeId="0" xr:uid="{B81F53F6-7294-4E30-A92A-BF71AA8396E1}">
      <text>
        <r>
          <rPr>
            <b/>
            <sz val="9"/>
            <color indexed="81"/>
            <rFont val="Tahoma"/>
            <family val="2"/>
          </rPr>
          <t>John:</t>
        </r>
        <r>
          <rPr>
            <sz val="9"/>
            <color indexed="81"/>
            <rFont val="Tahoma"/>
            <family val="2"/>
          </rPr>
          <t xml:space="preserve">
Equations used for the prog</t>
        </r>
      </text>
    </comment>
    <comment ref="BM2" authorId="2" shapeId="0" xr:uid="{B951E732-FFC2-4EC0-A2AA-21F415BC93AF}">
      <text>
        <r>
          <rPr>
            <b/>
            <sz val="9"/>
            <color indexed="81"/>
            <rFont val="Tahoma"/>
            <family val="2"/>
          </rPr>
          <t>John:</t>
        </r>
        <r>
          <rPr>
            <sz val="9"/>
            <color indexed="81"/>
            <rFont val="Tahoma"/>
            <family val="2"/>
          </rPr>
          <t xml:space="preserve">
Equations used for the offspring</t>
        </r>
      </text>
    </comment>
    <comment ref="BP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Q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R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S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T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U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V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W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X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BY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A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B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C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E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F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G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M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P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S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T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U2" authorId="0" shapeId="0" xr:uid="{3C15DE3A-3651-474F-A941-22E9853F3632}">
      <text>
        <r>
          <rPr>
            <b/>
            <sz val="9"/>
            <color indexed="81"/>
            <rFont val="Tahoma"/>
            <family val="2"/>
          </rPr>
          <t>Michael:</t>
        </r>
        <r>
          <rPr>
            <sz val="9"/>
            <color indexed="81"/>
            <rFont val="Tahoma"/>
            <family val="2"/>
          </rPr>
          <t xml:space="preserve">
Mask changeable fvps.
</t>
        </r>
      </text>
    </comment>
    <comment ref="CV2" authorId="0" shapeId="0" xr:uid="{6528534C-25F6-46C2-8F56-59A497C99EAB}">
      <text>
        <r>
          <rPr>
            <b/>
            <sz val="9"/>
            <color indexed="81"/>
            <rFont val="Tahoma"/>
            <family val="2"/>
          </rPr>
          <t>Michael:</t>
        </r>
        <r>
          <rPr>
            <sz val="9"/>
            <color indexed="81"/>
            <rFont val="Tahoma"/>
            <family val="2"/>
          </rPr>
          <t xml:space="preserve">
Mask changeable fvps.
</t>
        </r>
      </text>
    </comment>
    <comment ref="CW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V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DW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HW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HY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D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I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IW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IX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I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I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G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JY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JZ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H2" authorId="0" shapeId="0" xr:uid="{CBD300F2-C140-49FF-A3D1-19531521668F}">
      <text>
        <r>
          <rPr>
            <b/>
            <sz val="9"/>
            <color indexed="81"/>
            <rFont val="Tahoma"/>
            <family val="2"/>
          </rPr>
          <t>Michael Young:</t>
        </r>
        <r>
          <rPr>
            <sz val="9"/>
            <color indexed="81"/>
            <rFont val="Tahoma"/>
            <family val="2"/>
          </rPr>
          <t xml:space="preserve">
min dams</t>
        </r>
      </text>
    </comment>
    <comment ref="K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P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Q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S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KW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KX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KY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Z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A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B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C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L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LU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LW2" authorId="2" shapeId="0" xr:uid="{F1302F12-E598-4879-9F1B-3E0A35F98861}">
      <text>
        <r>
          <rPr>
            <b/>
            <sz val="9"/>
            <color indexed="81"/>
            <rFont val="Tahoma"/>
            <family val="2"/>
          </rPr>
          <t>John:</t>
        </r>
        <r>
          <rPr>
            <sz val="9"/>
            <color indexed="81"/>
            <rFont val="Tahoma"/>
            <family val="2"/>
          </rPr>
          <t xml:space="preserve">
Include pasture. Default is True</t>
        </r>
      </text>
    </comment>
    <comment ref="LX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LY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LZ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A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B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C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D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E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F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G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H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C3" authorId="2" shapeId="0" xr:uid="{A4EAEBB0-C590-44CA-87C6-FCF02042830F}">
      <text>
        <r>
          <rPr>
            <b/>
            <sz val="9"/>
            <color indexed="81"/>
            <rFont val="Tahoma"/>
            <family val="2"/>
          </rPr>
          <t>John:</t>
        </r>
        <r>
          <rPr>
            <sz val="9"/>
            <color indexed="81"/>
            <rFont val="Tahoma"/>
            <family val="2"/>
          </rPr>
          <t xml:space="preserve">
Pasture type</t>
        </r>
      </text>
    </comment>
    <comment ref="LY3" authorId="2" shapeId="0" xr:uid="{B954CDF6-1ABF-48D4-9FEA-F3C077148276}">
      <text>
        <r>
          <rPr>
            <b/>
            <sz val="9"/>
            <color indexed="81"/>
            <rFont val="Tahoma"/>
            <family val="2"/>
          </rPr>
          <t>John:</t>
        </r>
        <r>
          <rPr>
            <sz val="9"/>
            <color indexed="81"/>
            <rFont val="Tahoma"/>
            <family val="2"/>
          </rPr>
          <t xml:space="preserve">
Pasture type</t>
        </r>
      </text>
    </comment>
    <comment ref="LZ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X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AY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D4" authorId="0" shapeId="0" xr:uid="{7861D19F-916D-408A-A538-198C929599E5}">
      <text>
        <r>
          <rPr>
            <b/>
            <sz val="9"/>
            <color indexed="81"/>
            <rFont val="Tahoma"/>
            <family val="2"/>
          </rPr>
          <t>John:</t>
        </r>
        <r>
          <rPr>
            <sz val="9"/>
            <color indexed="81"/>
            <rFont val="Tahoma"/>
            <family val="2"/>
          </rPr>
          <t xml:space="preserve">
Relative availability</t>
        </r>
      </text>
    </comment>
    <comment ref="BE4" authorId="0" shapeId="0" xr:uid="{F2BDF62F-A2C0-480F-B4A2-37C24BFCFD37}">
      <text>
        <r>
          <rPr>
            <b/>
            <sz val="9"/>
            <color indexed="81"/>
            <rFont val="Tahoma"/>
            <family val="2"/>
          </rPr>
          <t>John:</t>
        </r>
        <r>
          <rPr>
            <sz val="9"/>
            <color indexed="81"/>
            <rFont val="Tahoma"/>
            <family val="2"/>
          </rPr>
          <t xml:space="preserve">
Conception</t>
        </r>
      </text>
    </comment>
    <comment ref="BF4" authorId="0" shapeId="0" xr:uid="{0C042DA4-D01F-4462-9FFE-DECC324238C5}">
      <text>
        <r>
          <rPr>
            <b/>
            <sz val="9"/>
            <color indexed="81"/>
            <rFont val="Tahoma"/>
            <family val="2"/>
          </rPr>
          <t>John:</t>
        </r>
        <r>
          <rPr>
            <sz val="9"/>
            <color indexed="81"/>
            <rFont val="Tahoma"/>
            <family val="2"/>
          </rPr>
          <t xml:space="preserve">
Weaner mortality</t>
        </r>
      </text>
    </comment>
    <comment ref="BG4" authorId="0" shapeId="0" xr:uid="{D8F50781-0506-497E-A15D-0AC6218853A7}">
      <text>
        <r>
          <rPr>
            <b/>
            <sz val="9"/>
            <color indexed="81"/>
            <rFont val="Tahoma"/>
            <family val="2"/>
          </rPr>
          <t>John:</t>
        </r>
        <r>
          <rPr>
            <sz val="9"/>
            <color indexed="81"/>
            <rFont val="Tahoma"/>
            <family val="2"/>
          </rPr>
          <t xml:space="preserve">
Dam mortality</t>
        </r>
      </text>
    </comment>
    <comment ref="BH4" authorId="0" shapeId="0" xr:uid="{1E2CC5AE-FD66-4928-899F-555D857AB655}">
      <text>
        <r>
          <rPr>
            <b/>
            <sz val="9"/>
            <color indexed="81"/>
            <rFont val="Tahoma"/>
            <family val="2"/>
          </rPr>
          <t>John:</t>
        </r>
        <r>
          <rPr>
            <sz val="9"/>
            <color indexed="81"/>
            <rFont val="Tahoma"/>
            <family val="2"/>
          </rPr>
          <t xml:space="preserve">
Relative availability</t>
        </r>
      </text>
    </comment>
    <comment ref="BI4" authorId="0" shapeId="0" xr:uid="{DD1BC7DC-9510-49A0-8CF8-2ACF91E46EB3}">
      <text>
        <r>
          <rPr>
            <sz val="9"/>
            <color indexed="81"/>
            <rFont val="Tahoma"/>
            <family val="2"/>
          </rPr>
          <t>Progeny survival</t>
        </r>
      </text>
    </comment>
    <comment ref="BJ4" authorId="0" shapeId="0" xr:uid="{0C4CB34C-52A2-4080-A23E-ADED3301A1F0}">
      <text>
        <r>
          <rPr>
            <b/>
            <sz val="9"/>
            <color indexed="81"/>
            <rFont val="Tahoma"/>
            <family val="2"/>
          </rPr>
          <t>John:</t>
        </r>
        <r>
          <rPr>
            <sz val="9"/>
            <color indexed="81"/>
            <rFont val="Tahoma"/>
            <family val="2"/>
          </rPr>
          <t xml:space="preserve">
Relative availability</t>
        </r>
      </text>
    </comment>
    <comment ref="BK4" authorId="0" shapeId="0" xr:uid="{3F3DB6C4-DE2F-419B-AD18-07785C231917}">
      <text>
        <r>
          <rPr>
            <sz val="9"/>
            <color indexed="81"/>
            <rFont val="Tahoma"/>
            <family val="2"/>
          </rPr>
          <t>Birth weight</t>
        </r>
      </text>
    </comment>
    <comment ref="BL4" authorId="0" shapeId="0" xr:uid="{DA1C078D-AA81-4A78-9DFC-37E0A8AB8B86}">
      <text>
        <r>
          <rPr>
            <sz val="9"/>
            <color indexed="81"/>
            <rFont val="Tahoma"/>
            <family val="2"/>
          </rPr>
          <t>Weaning weight</t>
        </r>
      </text>
    </comment>
    <comment ref="BM4" authorId="0" shapeId="0" xr:uid="{1EC0D7CF-12F9-4F1F-8977-A8F060C09A40}">
      <text>
        <r>
          <rPr>
            <b/>
            <sz val="9"/>
            <color indexed="81"/>
            <rFont val="Tahoma"/>
            <family val="2"/>
          </rPr>
          <t>John:</t>
        </r>
        <r>
          <rPr>
            <sz val="9"/>
            <color indexed="81"/>
            <rFont val="Tahoma"/>
            <family val="2"/>
          </rPr>
          <t xml:space="preserve">
Weaner mortality</t>
        </r>
      </text>
    </comment>
    <comment ref="BN4" authorId="0" shapeId="0" xr:uid="{85ED7518-3248-46F2-BEC1-6F6D2BDF3C8C}">
      <text>
        <r>
          <rPr>
            <b/>
            <sz val="9"/>
            <color indexed="81"/>
            <rFont val="Tahoma"/>
            <family val="2"/>
          </rPr>
          <t>John:</t>
        </r>
        <r>
          <rPr>
            <sz val="9"/>
            <color indexed="81"/>
            <rFont val="Tahoma"/>
            <family val="2"/>
          </rPr>
          <t xml:space="preserve">
Relative availability</t>
        </r>
      </text>
    </comment>
    <comment ref="BR4" authorId="2" shapeId="0" xr:uid="{92BC5E23-6B81-457A-9465-BBCED9EC75CB}">
      <text>
        <r>
          <rPr>
            <b/>
            <sz val="9"/>
            <color indexed="81"/>
            <rFont val="Tahoma"/>
            <family val="2"/>
          </rPr>
          <t>John:</t>
        </r>
        <r>
          <rPr>
            <sz val="9"/>
            <color indexed="81"/>
            <rFont val="Tahoma"/>
            <family val="2"/>
          </rPr>
          <t xml:space="preserve">
CFW</t>
        </r>
      </text>
    </comment>
    <comment ref="BS4" authorId="2" shapeId="0" xr:uid="{B828607C-FA29-4707-A21B-CE463104DACB}">
      <text>
        <r>
          <rPr>
            <b/>
            <sz val="9"/>
            <color indexed="81"/>
            <rFont val="Tahoma"/>
            <family val="2"/>
          </rPr>
          <t>John:</t>
        </r>
        <r>
          <rPr>
            <sz val="9"/>
            <color indexed="81"/>
            <rFont val="Tahoma"/>
            <family val="2"/>
          </rPr>
          <t xml:space="preserve">
FD</t>
        </r>
      </text>
    </comment>
    <comment ref="BT4" authorId="2" shapeId="0" xr:uid="{DA236917-5303-4A06-BB47-A0705356AA07}">
      <text>
        <r>
          <rPr>
            <b/>
            <sz val="9"/>
            <color indexed="81"/>
            <rFont val="Tahoma"/>
            <family val="2"/>
          </rPr>
          <t>John:</t>
        </r>
        <r>
          <rPr>
            <sz val="9"/>
            <color indexed="81"/>
            <rFont val="Tahoma"/>
            <family val="2"/>
          </rPr>
          <t xml:space="preserve">
Conception</t>
        </r>
      </text>
    </comment>
    <comment ref="BU4" authorId="2" shapeId="0" xr:uid="{BAD5328B-6C1D-476D-9EA6-9F3B09A960E6}">
      <text>
        <r>
          <rPr>
            <b/>
            <sz val="9"/>
            <color indexed="81"/>
            <rFont val="Tahoma"/>
            <family val="2"/>
          </rPr>
          <t>John:</t>
        </r>
        <r>
          <rPr>
            <sz val="9"/>
            <color indexed="81"/>
            <rFont val="Tahoma"/>
            <family val="2"/>
          </rPr>
          <t xml:space="preserve">
Litter Size</t>
        </r>
      </text>
    </comment>
    <comment ref="BV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W4" authorId="2" shapeId="0" xr:uid="{579A665C-935B-4B09-BDA4-C11E26059193}">
      <text>
        <r>
          <rPr>
            <b/>
            <sz val="9"/>
            <color indexed="81"/>
            <rFont val="Tahoma"/>
            <family val="2"/>
          </rPr>
          <t>John:</t>
        </r>
        <r>
          <rPr>
            <sz val="9"/>
            <color indexed="81"/>
            <rFont val="Tahoma"/>
            <family val="2"/>
          </rPr>
          <t xml:space="preserve">
Mortality</t>
        </r>
      </text>
    </comment>
    <comment ref="BX4" authorId="2" shapeId="0" xr:uid="{F58C5024-3A0E-4955-8FAD-6C2D321A8471}">
      <text>
        <r>
          <rPr>
            <b/>
            <sz val="9"/>
            <color indexed="81"/>
            <rFont val="Tahoma"/>
            <family val="2"/>
          </rPr>
          <t>John:</t>
        </r>
        <r>
          <rPr>
            <sz val="9"/>
            <color indexed="81"/>
            <rFont val="Tahoma"/>
            <family val="2"/>
          </rPr>
          <t xml:space="preserve">
LWC (Liveweight change)</t>
        </r>
      </text>
    </comment>
    <comment ref="BY4" authorId="2" shapeId="0" xr:uid="{EE3CD86E-40C8-47D8-9196-79048B93823C}">
      <text>
        <r>
          <rPr>
            <b/>
            <sz val="9"/>
            <color indexed="81"/>
            <rFont val="Tahoma"/>
            <family val="2"/>
          </rPr>
          <t>John:</t>
        </r>
        <r>
          <rPr>
            <sz val="9"/>
            <color indexed="81"/>
            <rFont val="Tahoma"/>
            <family val="2"/>
          </rPr>
          <t xml:space="preserve">
Random</t>
        </r>
      </text>
    </comment>
    <comment ref="CF4" authorId="0" shapeId="0" xr:uid="{1FFA69E7-0806-4E89-B418-84B5B76C2E09}">
      <text>
        <r>
          <rPr>
            <b/>
            <sz val="9"/>
            <color indexed="81"/>
            <rFont val="Tahoma"/>
            <family val="2"/>
          </rPr>
          <t>John:</t>
        </r>
        <r>
          <rPr>
            <sz val="9"/>
            <color indexed="81"/>
            <rFont val="Tahoma"/>
            <family val="2"/>
          </rPr>
          <t xml:space="preserve">
All periods and slices of r2</t>
        </r>
      </text>
    </comment>
    <comment ref="CM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N4" authorId="2" shapeId="0" xr:uid="{5A6AAD67-6B24-4478-AA2B-B4D72B9626E1}">
      <text>
        <r>
          <rPr>
            <b/>
            <sz val="9"/>
            <color indexed="81"/>
            <rFont val="Tahoma"/>
            <family val="2"/>
          </rPr>
          <t>John:</t>
        </r>
        <r>
          <rPr>
            <sz val="9"/>
            <color indexed="81"/>
            <rFont val="Tahoma"/>
            <family val="2"/>
          </rPr>
          <t xml:space="preserve">
Winter lambing</t>
        </r>
      </text>
    </comment>
    <comment ref="CO4" authorId="2" shapeId="0" xr:uid="{49A803EA-9D60-4526-B14D-9DBCEAFCEE6A}">
      <text>
        <r>
          <rPr>
            <b/>
            <sz val="9"/>
            <color indexed="81"/>
            <rFont val="Tahoma"/>
            <family val="2"/>
          </rPr>
          <t>John:</t>
        </r>
        <r>
          <rPr>
            <sz val="9"/>
            <color indexed="81"/>
            <rFont val="Tahoma"/>
            <family val="2"/>
          </rPr>
          <t xml:space="preserve">
Spring lambing</t>
        </r>
      </text>
    </comment>
    <comment ref="CP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Q4" authorId="2" shapeId="0" xr:uid="{8CE6F3B7-A272-4B56-A841-4ECCBBB11606}">
      <text>
        <r>
          <rPr>
            <b/>
            <sz val="9"/>
            <color indexed="81"/>
            <rFont val="Tahoma"/>
            <family val="2"/>
          </rPr>
          <t>John:</t>
        </r>
        <r>
          <rPr>
            <sz val="9"/>
            <color indexed="81"/>
            <rFont val="Tahoma"/>
            <family val="2"/>
          </rPr>
          <t xml:space="preserve">
Winter lambing</t>
        </r>
      </text>
    </comment>
    <comment ref="CR4" authorId="2" shapeId="0" xr:uid="{BB1B7A79-AABC-44EF-81C3-8CA0654D0B2D}">
      <text>
        <r>
          <rPr>
            <b/>
            <sz val="9"/>
            <color indexed="81"/>
            <rFont val="Tahoma"/>
            <family val="2"/>
          </rPr>
          <t>John:</t>
        </r>
        <r>
          <rPr>
            <sz val="9"/>
            <color indexed="81"/>
            <rFont val="Tahoma"/>
            <family val="2"/>
          </rPr>
          <t xml:space="preserve">
Spring lambing</t>
        </r>
      </text>
    </comment>
    <comment ref="CT4" authorId="0" shapeId="0" xr:uid="{823CD838-0DE7-46A5-A20C-4967BBB8336D}">
      <text>
        <r>
          <rPr>
            <b/>
            <sz val="9"/>
            <color indexed="81"/>
            <rFont val="Tahoma"/>
            <family val="2"/>
          </rPr>
          <t>Young:</t>
        </r>
        <r>
          <rPr>
            <sz val="9"/>
            <color indexed="81"/>
            <rFont val="Tahoma"/>
            <family val="2"/>
          </rPr>
          <t xml:space="preserve">
0:1 is weaning </t>
        </r>
      </text>
    </comment>
    <comment ref="CU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V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W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HW4" authorId="2" shapeId="0" xr:uid="{5F8D7599-9B1B-4CCD-8F76-B4A1DF99C4FD}">
      <text>
        <r>
          <rPr>
            <b/>
            <sz val="9"/>
            <color indexed="81"/>
            <rFont val="Tahoma"/>
            <family val="2"/>
          </rPr>
          <t>John:</t>
        </r>
        <r>
          <rPr>
            <sz val="9"/>
            <color indexed="81"/>
            <rFont val="Tahoma"/>
            <family val="2"/>
          </rPr>
          <t xml:space="preserve">
aStd - weanage
</t>
        </r>
      </text>
    </comment>
    <comment ref="HY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HZ4" authorId="2" shapeId="0" xr:uid="{EA5FCC71-3412-4D05-9092-E3A7BA334AF5}">
      <text>
        <r>
          <rPr>
            <b/>
            <sz val="9"/>
            <color indexed="81"/>
            <rFont val="Tahoma"/>
            <family val="2"/>
          </rPr>
          <t>John:</t>
        </r>
        <r>
          <rPr>
            <sz val="9"/>
            <color indexed="81"/>
            <rFont val="Tahoma"/>
            <family val="2"/>
          </rPr>
          <t xml:space="preserve">
Include BBT</t>
        </r>
      </text>
    </comment>
    <comment ref="ID4" authorId="2" shapeId="0" xr:uid="{7877AB00-722C-4EF7-B63C-1C525262DD20}">
      <text>
        <r>
          <rPr>
            <b/>
            <sz val="9"/>
            <color indexed="81"/>
            <rFont val="Tahoma"/>
            <family val="2"/>
          </rPr>
          <t>John:</t>
        </r>
        <r>
          <rPr>
            <sz val="9"/>
            <color indexed="81"/>
            <rFont val="Tahoma"/>
            <family val="2"/>
          </rPr>
          <t xml:space="preserve">
Yearling progeny, Singles</t>
        </r>
      </text>
    </comment>
    <comment ref="IE4" authorId="2" shapeId="0" xr:uid="{9109237E-D341-425C-94DD-E8B235456F16}">
      <text>
        <r>
          <rPr>
            <b/>
            <sz val="9"/>
            <color indexed="81"/>
            <rFont val="Tahoma"/>
            <family val="2"/>
          </rPr>
          <t>John:</t>
        </r>
        <r>
          <rPr>
            <sz val="9"/>
            <color indexed="81"/>
            <rFont val="Tahoma"/>
            <family val="2"/>
          </rPr>
          <t xml:space="preserve">
Yearling progeny, Twins</t>
        </r>
      </text>
    </comment>
    <comment ref="IF4" authorId="2" shapeId="0" xr:uid="{CCA187A1-9C97-4752-826A-E05F9D71DDD7}">
      <text>
        <r>
          <rPr>
            <b/>
            <sz val="9"/>
            <color indexed="81"/>
            <rFont val="Tahoma"/>
            <family val="2"/>
          </rPr>
          <t>John:</t>
        </r>
        <r>
          <rPr>
            <sz val="9"/>
            <color indexed="81"/>
            <rFont val="Tahoma"/>
            <family val="2"/>
          </rPr>
          <t xml:space="preserve">
Yearling progeny, Triplets</t>
        </r>
      </text>
    </comment>
    <comment ref="IG4" authorId="2" shapeId="0" xr:uid="{A9D92726-D062-4EA4-B0EB-877D2BDC0631}">
      <text>
        <r>
          <rPr>
            <b/>
            <sz val="9"/>
            <color indexed="81"/>
            <rFont val="Tahoma"/>
            <family val="2"/>
          </rPr>
          <t>John:</t>
        </r>
        <r>
          <rPr>
            <sz val="9"/>
            <color indexed="81"/>
            <rFont val="Tahoma"/>
            <family val="2"/>
          </rPr>
          <t xml:space="preserve">
2-tooth progeny, Singles</t>
        </r>
      </text>
    </comment>
    <comment ref="IH4" authorId="2" shapeId="0" xr:uid="{D3219BAF-DDDC-47AE-84C4-3AF7E943AB74}">
      <text>
        <r>
          <rPr>
            <b/>
            <sz val="9"/>
            <color indexed="81"/>
            <rFont val="Tahoma"/>
            <family val="2"/>
          </rPr>
          <t>John:</t>
        </r>
        <r>
          <rPr>
            <sz val="9"/>
            <color indexed="81"/>
            <rFont val="Tahoma"/>
            <family val="2"/>
          </rPr>
          <t xml:space="preserve">
2-tooth progeny, Twins</t>
        </r>
      </text>
    </comment>
    <comment ref="II4" authorId="2" shapeId="0" xr:uid="{D73C6C91-4A7E-4DFF-BCEF-0C66428603B0}">
      <text>
        <r>
          <rPr>
            <b/>
            <sz val="9"/>
            <color indexed="81"/>
            <rFont val="Tahoma"/>
            <family val="2"/>
          </rPr>
          <t>John:</t>
        </r>
        <r>
          <rPr>
            <sz val="9"/>
            <color indexed="81"/>
            <rFont val="Tahoma"/>
            <family val="2"/>
          </rPr>
          <t xml:space="preserve">
2-tooth progeny, Triplets</t>
        </r>
      </text>
    </comment>
    <comment ref="IJ4" authorId="2" shapeId="0" xr:uid="{3C7B93C2-CC23-4AD1-B05D-F055CF4ABE5F}">
      <text>
        <r>
          <rPr>
            <b/>
            <sz val="9"/>
            <color indexed="81"/>
            <rFont val="Tahoma"/>
            <family val="2"/>
          </rPr>
          <t>John:</t>
        </r>
        <r>
          <rPr>
            <sz val="9"/>
            <color indexed="81"/>
            <rFont val="Tahoma"/>
            <family val="2"/>
          </rPr>
          <t xml:space="preserve">
Adult progeny, Singles</t>
        </r>
      </text>
    </comment>
    <comment ref="IK4" authorId="2" shapeId="0" xr:uid="{DC1D9C50-F10D-4107-99AD-A015D00886E3}">
      <text>
        <r>
          <rPr>
            <b/>
            <sz val="9"/>
            <color indexed="81"/>
            <rFont val="Tahoma"/>
            <family val="2"/>
          </rPr>
          <t>John:</t>
        </r>
        <r>
          <rPr>
            <sz val="9"/>
            <color indexed="81"/>
            <rFont val="Tahoma"/>
            <family val="2"/>
          </rPr>
          <t xml:space="preserve">
Adult progeny, Twins</t>
        </r>
      </text>
    </comment>
    <comment ref="IL4" authorId="2" shapeId="0" xr:uid="{8541F861-6F27-4EBE-BEFF-E94CBAB2491C}">
      <text>
        <r>
          <rPr>
            <b/>
            <sz val="9"/>
            <color indexed="81"/>
            <rFont val="Tahoma"/>
            <family val="2"/>
          </rPr>
          <t>John:</t>
        </r>
        <r>
          <rPr>
            <sz val="9"/>
            <color indexed="81"/>
            <rFont val="Tahoma"/>
            <family val="2"/>
          </rPr>
          <t xml:space="preserve">
Adult progeny, Triplets</t>
        </r>
      </text>
    </comment>
    <comment ref="IM4" authorId="2" shapeId="0" xr:uid="{EB2A31A7-16EF-4ACB-8ECB-93FB358CBB13}">
      <text>
        <r>
          <rPr>
            <b/>
            <sz val="9"/>
            <color indexed="81"/>
            <rFont val="Tahoma"/>
            <family val="2"/>
          </rPr>
          <t>John:</t>
        </r>
        <r>
          <rPr>
            <sz val="9"/>
            <color indexed="81"/>
            <rFont val="Tahoma"/>
            <family val="2"/>
          </rPr>
          <t xml:space="preserve">
Yearling progeny, Singles</t>
        </r>
      </text>
    </comment>
    <comment ref="IN4" authorId="2" shapeId="0" xr:uid="{8FAE3320-31AD-4151-9D71-5B32EAEBD88F}">
      <text>
        <r>
          <rPr>
            <b/>
            <sz val="9"/>
            <color indexed="81"/>
            <rFont val="Tahoma"/>
            <family val="2"/>
          </rPr>
          <t>John:</t>
        </r>
        <r>
          <rPr>
            <sz val="9"/>
            <color indexed="81"/>
            <rFont val="Tahoma"/>
            <family val="2"/>
          </rPr>
          <t xml:space="preserve">
Yearling progeny, Twins</t>
        </r>
      </text>
    </comment>
    <comment ref="IO4" authorId="2" shapeId="0" xr:uid="{668C5235-7D2B-40C5-864F-91A51EE2395C}">
      <text>
        <r>
          <rPr>
            <b/>
            <sz val="9"/>
            <color indexed="81"/>
            <rFont val="Tahoma"/>
            <family val="2"/>
          </rPr>
          <t>John:</t>
        </r>
        <r>
          <rPr>
            <sz val="9"/>
            <color indexed="81"/>
            <rFont val="Tahoma"/>
            <family val="2"/>
          </rPr>
          <t xml:space="preserve">
Yearling progeny, Triplets</t>
        </r>
      </text>
    </comment>
    <comment ref="IP4" authorId="2" shapeId="0" xr:uid="{51538251-0809-4BBF-86C7-5614E7A0450E}">
      <text>
        <r>
          <rPr>
            <b/>
            <sz val="9"/>
            <color indexed="81"/>
            <rFont val="Tahoma"/>
            <family val="2"/>
          </rPr>
          <t>John:</t>
        </r>
        <r>
          <rPr>
            <sz val="9"/>
            <color indexed="81"/>
            <rFont val="Tahoma"/>
            <family val="2"/>
          </rPr>
          <t xml:space="preserve">
2-tooth progeny, Singles</t>
        </r>
      </text>
    </comment>
    <comment ref="IQ4" authorId="2" shapeId="0" xr:uid="{0BDFFEEC-5242-412E-90E8-F1DB30000D7F}">
      <text>
        <r>
          <rPr>
            <b/>
            <sz val="9"/>
            <color indexed="81"/>
            <rFont val="Tahoma"/>
            <family val="2"/>
          </rPr>
          <t>John:</t>
        </r>
        <r>
          <rPr>
            <sz val="9"/>
            <color indexed="81"/>
            <rFont val="Tahoma"/>
            <family val="2"/>
          </rPr>
          <t xml:space="preserve">
2-tooth progeny, Twins</t>
        </r>
      </text>
    </comment>
    <comment ref="IR4" authorId="2" shapeId="0" xr:uid="{08D92574-B1DD-4B8E-AF6D-E34266BB7BB0}">
      <text>
        <r>
          <rPr>
            <b/>
            <sz val="9"/>
            <color indexed="81"/>
            <rFont val="Tahoma"/>
            <family val="2"/>
          </rPr>
          <t>John:</t>
        </r>
        <r>
          <rPr>
            <sz val="9"/>
            <color indexed="81"/>
            <rFont val="Tahoma"/>
            <family val="2"/>
          </rPr>
          <t xml:space="preserve">
2-tooth progeny, Triplets</t>
        </r>
      </text>
    </comment>
    <comment ref="IS4" authorId="2" shapeId="0" xr:uid="{1586BE15-E561-4A67-8852-375351E10B47}">
      <text>
        <r>
          <rPr>
            <b/>
            <sz val="9"/>
            <color indexed="81"/>
            <rFont val="Tahoma"/>
            <family val="2"/>
          </rPr>
          <t>John:</t>
        </r>
        <r>
          <rPr>
            <sz val="9"/>
            <color indexed="81"/>
            <rFont val="Tahoma"/>
            <family val="2"/>
          </rPr>
          <t xml:space="preserve">
Adult progeny, Singles</t>
        </r>
      </text>
    </comment>
    <comment ref="IT4" authorId="2" shapeId="0" xr:uid="{3E1E2DCB-BA1B-4CD4-80DD-213E670B06C4}">
      <text>
        <r>
          <rPr>
            <b/>
            <sz val="9"/>
            <color indexed="81"/>
            <rFont val="Tahoma"/>
            <family val="2"/>
          </rPr>
          <t>John:</t>
        </r>
        <r>
          <rPr>
            <sz val="9"/>
            <color indexed="81"/>
            <rFont val="Tahoma"/>
            <family val="2"/>
          </rPr>
          <t xml:space="preserve">
Adult progeny, Twins</t>
        </r>
      </text>
    </comment>
    <comment ref="IU4" authorId="2" shapeId="0" xr:uid="{9677EF28-B8F0-4B0C-817A-999F7BED8CAE}">
      <text>
        <r>
          <rPr>
            <b/>
            <sz val="9"/>
            <color indexed="81"/>
            <rFont val="Tahoma"/>
            <family val="2"/>
          </rPr>
          <t>John:</t>
        </r>
        <r>
          <rPr>
            <sz val="9"/>
            <color indexed="81"/>
            <rFont val="Tahoma"/>
            <family val="2"/>
          </rPr>
          <t xml:space="preserve">
Adult progeny, Triplets</t>
        </r>
      </text>
    </comment>
    <comment ref="IV4" authorId="2" shapeId="0" xr:uid="{C401C45A-0949-4A27-B292-5EFC6A6B3A4C}">
      <text>
        <r>
          <rPr>
            <b/>
            <sz val="9"/>
            <color indexed="81"/>
            <rFont val="Tahoma"/>
            <family val="2"/>
          </rPr>
          <t xml:space="preserve">John:
</t>
        </r>
        <r>
          <rPr>
            <sz val="9"/>
            <color indexed="81"/>
            <rFont val="Tahoma"/>
            <family val="2"/>
          </rPr>
          <t>Adjust litter size for all dams</t>
        </r>
      </text>
    </comment>
    <comment ref="IW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I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I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D4" authorId="2" shapeId="0" xr:uid="{90C07E8A-2A5C-4510-B26D-109EE346383F}">
      <text>
        <r>
          <rPr>
            <b/>
            <sz val="9"/>
            <color indexed="81"/>
            <rFont val="Tahoma"/>
            <family val="2"/>
          </rPr>
          <t>John:</t>
        </r>
        <r>
          <rPr>
            <sz val="9"/>
            <color indexed="81"/>
            <rFont val="Tahoma"/>
            <family val="2"/>
          </rPr>
          <t xml:space="preserve">
Autumn lambing included</t>
        </r>
      </text>
    </comment>
    <comment ref="JE4" authorId="2" shapeId="0" xr:uid="{DDC4B732-0724-4618-967C-94830644C7C0}">
      <text>
        <r>
          <rPr>
            <b/>
            <sz val="9"/>
            <color indexed="81"/>
            <rFont val="Tahoma"/>
            <family val="2"/>
          </rPr>
          <t>John:</t>
        </r>
        <r>
          <rPr>
            <sz val="9"/>
            <color indexed="81"/>
            <rFont val="Tahoma"/>
            <family val="2"/>
          </rPr>
          <t xml:space="preserve">
Winter lambing included</t>
        </r>
      </text>
    </comment>
    <comment ref="JF4" authorId="2" shapeId="0" xr:uid="{E5BCC9AA-3746-43B7-A671-B947067682D5}">
      <text>
        <r>
          <rPr>
            <b/>
            <sz val="9"/>
            <color indexed="81"/>
            <rFont val="Tahoma"/>
            <family val="2"/>
          </rPr>
          <t>John:</t>
        </r>
        <r>
          <rPr>
            <sz val="9"/>
            <color indexed="81"/>
            <rFont val="Tahoma"/>
            <family val="2"/>
          </rPr>
          <t xml:space="preserve">
Spring lambing included</t>
        </r>
      </text>
    </comment>
    <comment ref="JG4" authorId="2" shapeId="0" xr:uid="{F6A63D6B-CC6D-44BF-9483-ED1A61E96B2D}">
      <text>
        <r>
          <rPr>
            <b/>
            <sz val="9"/>
            <color indexed="81"/>
            <rFont val="Tahoma"/>
            <family val="2"/>
          </rPr>
          <t>John:</t>
        </r>
        <r>
          <rPr>
            <sz val="9"/>
            <color indexed="81"/>
            <rFont val="Tahoma"/>
            <family val="2"/>
          </rPr>
          <t xml:space="preserve">
Ewe lambs for all genotypes</t>
        </r>
      </text>
    </comment>
    <comment ref="JH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I4" authorId="2" shapeId="0" xr:uid="{1009D4DF-56FA-4849-A964-B6F2A9D0CC8E}">
      <text>
        <r>
          <rPr>
            <b/>
            <sz val="9"/>
            <color indexed="81"/>
            <rFont val="Tahoma"/>
            <family val="2"/>
          </rPr>
          <t>John:</t>
        </r>
        <r>
          <rPr>
            <sz val="9"/>
            <color indexed="81"/>
            <rFont val="Tahoma"/>
            <family val="2"/>
          </rPr>
          <t xml:space="preserve">
0:1 is the yearlings
</t>
        </r>
      </text>
    </comment>
    <comment ref="JJ4" authorId="2" shapeId="0" xr:uid="{FD1719A0-8CDF-47F4-8165-6A9FDAA90CEE}">
      <text>
        <r>
          <rPr>
            <b/>
            <sz val="9"/>
            <color indexed="81"/>
            <rFont val="Tahoma"/>
            <family val="2"/>
          </rPr>
          <t>John:</t>
        </r>
        <r>
          <rPr>
            <sz val="9"/>
            <color indexed="81"/>
            <rFont val="Tahoma"/>
            <family val="2"/>
          </rPr>
          <t xml:space="preserve">
0:1 is the yearlings
</t>
        </r>
      </text>
    </comment>
    <comment ref="JK4" authorId="2" shapeId="0" xr:uid="{C201F09B-FDE6-471C-AAE8-29AF72EADD72}">
      <text>
        <r>
          <rPr>
            <b/>
            <sz val="9"/>
            <color indexed="81"/>
            <rFont val="Tahoma"/>
            <family val="2"/>
          </rPr>
          <t>John:</t>
        </r>
        <r>
          <rPr>
            <sz val="9"/>
            <color indexed="81"/>
            <rFont val="Tahoma"/>
            <family val="2"/>
          </rPr>
          <t xml:space="preserve">
1: is maidens and older
</t>
        </r>
      </text>
    </comment>
    <comment ref="JL4" authorId="2" shapeId="0" xr:uid="{CE326799-14A2-4FBE-839D-DFEE07CFA0A6}">
      <text>
        <r>
          <rPr>
            <b/>
            <sz val="9"/>
            <color indexed="81"/>
            <rFont val="Tahoma"/>
            <family val="2"/>
          </rPr>
          <t>John:</t>
        </r>
        <r>
          <rPr>
            <sz val="9"/>
            <color indexed="81"/>
            <rFont val="Tahoma"/>
            <family val="2"/>
          </rPr>
          <t xml:space="preserve">
1: is maidens and older
</t>
        </r>
      </text>
    </comment>
    <comment ref="JM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N4" authorId="2" shapeId="0" xr:uid="{E7FBCDF3-95A2-464D-89EF-A5E1D73E4C62}">
      <text>
        <r>
          <rPr>
            <b/>
            <sz val="9"/>
            <color indexed="81"/>
            <rFont val="Tahoma"/>
            <family val="2"/>
          </rPr>
          <t>John:</t>
        </r>
        <r>
          <rPr>
            <sz val="9"/>
            <color indexed="81"/>
            <rFont val="Tahoma"/>
            <family val="2"/>
          </rPr>
          <t xml:space="preserve">
1: is maidens and older
</t>
        </r>
      </text>
    </comment>
    <comment ref="JQ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J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F4" authorId="2" shapeId="0" xr:uid="{EF8C679F-64A5-44F9-8A53-B94816DFEEA4}">
      <text>
        <r>
          <rPr>
            <b/>
            <sz val="9"/>
            <color indexed="81"/>
            <rFont val="Tahoma"/>
            <family val="2"/>
          </rPr>
          <t>John:</t>
        </r>
        <r>
          <rPr>
            <sz val="9"/>
            <color indexed="81"/>
            <rFont val="Tahoma"/>
            <family val="2"/>
          </rPr>
          <t xml:space="preserve">
Sale of ewes at5yo to 5.5yo.</t>
        </r>
      </text>
    </comment>
    <comment ref="KH4" authorId="2" shapeId="0" xr:uid="{FF11C513-C8F8-4A4C-A686-435B5D3AE751}">
      <text>
        <r>
          <rPr>
            <b/>
            <sz val="9"/>
            <color indexed="81"/>
            <rFont val="Tahoma"/>
            <family val="2"/>
          </rPr>
          <t>John:</t>
        </r>
        <r>
          <rPr>
            <sz val="9"/>
            <color indexed="81"/>
            <rFont val="Tahoma"/>
            <family val="2"/>
          </rPr>
          <t xml:space="preserve">
Offspring from ewe lambs</t>
        </r>
      </text>
    </comment>
    <comment ref="KI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L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M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N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O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Q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R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KT4" authorId="0" shapeId="0" xr:uid="{A2DAE735-7374-4EA5-9E7B-D2C986AC4139}">
      <text>
        <r>
          <rPr>
            <b/>
            <sz val="9"/>
            <color indexed="81"/>
            <rFont val="Tahoma"/>
            <family val="2"/>
          </rPr>
          <t>John:
0</t>
        </r>
        <r>
          <rPr>
            <sz val="9"/>
            <color indexed="81"/>
            <rFont val="Tahoma"/>
            <family val="2"/>
          </rPr>
          <t>:1, : is yearlings of all genotypes</t>
        </r>
      </text>
    </comment>
    <comment ref="KU4" authorId="0" shapeId="0" xr:uid="{238F5B35-0757-4AEB-9958-2508BF4C33C1}">
      <text>
        <r>
          <rPr>
            <b/>
            <sz val="9"/>
            <color indexed="81"/>
            <rFont val="Tahoma"/>
            <family val="2"/>
          </rPr>
          <t>John:
0</t>
        </r>
        <r>
          <rPr>
            <sz val="9"/>
            <color indexed="81"/>
            <rFont val="Tahoma"/>
            <family val="2"/>
          </rPr>
          <t>:1, : is yearlings of all genotypes</t>
        </r>
      </text>
    </comment>
    <comment ref="KV4" authorId="0" shapeId="0" xr:uid="{45011FBE-C7D8-4383-8F68-AFF71A3E23F7}">
      <text>
        <r>
          <rPr>
            <b/>
            <sz val="9"/>
            <color indexed="81"/>
            <rFont val="Tahoma"/>
            <family val="2"/>
          </rPr>
          <t xml:space="preserve">John:
</t>
        </r>
        <r>
          <rPr>
            <sz val="9"/>
            <color indexed="81"/>
            <rFont val="Tahoma"/>
            <family val="2"/>
          </rPr>
          <t>1:2, : is maidens of all genotypes</t>
        </r>
      </text>
    </comment>
    <comment ref="KX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KY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KZ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A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B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C4" authorId="2" shapeId="0" xr:uid="{173ACA8E-5989-49CA-B024-5CE0C71659AC}">
      <text>
        <r>
          <rPr>
            <b/>
            <sz val="9"/>
            <color indexed="81"/>
            <rFont val="Tahoma"/>
            <family val="2"/>
          </rPr>
          <t>John:</t>
        </r>
        <r>
          <rPr>
            <sz val="9"/>
            <color indexed="81"/>
            <rFont val="Tahoma"/>
            <family val="2"/>
          </rPr>
          <t xml:space="preserve">
All feed periods</t>
        </r>
      </text>
    </comment>
    <comment ref="LI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J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W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HW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M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I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A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G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H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JZ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B14" authorId="2" shapeId="0" xr:uid="{A91B1DF3-5B7E-47D5-B080-1CFEC3880464}">
      <text>
        <r>
          <rPr>
            <b/>
            <sz val="9"/>
            <color indexed="81"/>
            <rFont val="Tahoma"/>
            <family val="2"/>
          </rPr>
          <t>John:</t>
        </r>
        <r>
          <rPr>
            <sz val="9"/>
            <color indexed="81"/>
            <rFont val="Tahoma"/>
            <family val="2"/>
          </rPr>
          <t xml:space="preserve">
Allow sales in these slices</t>
        </r>
      </text>
    </comment>
    <comment ref="KF14" authorId="2" shapeId="0" xr:uid="{42A02B94-9ECA-43CB-AA24-7DC32F2CA076}">
      <text>
        <r>
          <rPr>
            <b/>
            <sz val="9"/>
            <color indexed="81"/>
            <rFont val="Tahoma"/>
            <family val="2"/>
          </rPr>
          <t>John:</t>
        </r>
        <r>
          <rPr>
            <sz val="9"/>
            <color indexed="81"/>
            <rFont val="Tahoma"/>
            <family val="2"/>
          </rPr>
          <t xml:space="preserve">
Allow sale of 5 &amp; 5.5yo
</t>
        </r>
      </text>
    </comment>
    <comment ref="KQ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R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G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B16" authorId="2" shapeId="0" xr:uid="{E144E6AB-5233-45D6-8073-DDE7731BBA87}">
      <text>
        <r>
          <rPr>
            <b/>
            <sz val="9"/>
            <color indexed="81"/>
            <rFont val="Tahoma"/>
            <family val="2"/>
          </rPr>
          <t>John:</t>
        </r>
        <r>
          <rPr>
            <sz val="9"/>
            <color indexed="81"/>
            <rFont val="Tahoma"/>
            <family val="2"/>
          </rPr>
          <t xml:space="preserve">
Allow sales in these slices</t>
        </r>
      </text>
    </comment>
    <comment ref="LG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B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A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C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D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E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DW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DY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I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J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K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L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O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A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D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E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A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A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D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E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Q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JZ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A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A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A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A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A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A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A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J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A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D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E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Q41" authorId="2" shapeId="0" xr:uid="{F64865A0-0340-4449-B32A-18D0E2E747EC}">
      <text>
        <r>
          <rPr>
            <b/>
            <sz val="9"/>
            <color indexed="81"/>
            <rFont val="Tahoma"/>
            <family val="2"/>
          </rPr>
          <t>John:</t>
        </r>
        <r>
          <rPr>
            <sz val="9"/>
            <color indexed="81"/>
            <rFont val="Tahoma"/>
            <family val="2"/>
          </rPr>
          <t xml:space="preserve">
Force a minimum of 2 head so that a LW pattern is created for each class of dams.</t>
        </r>
      </text>
    </comment>
    <comment ref="JZ41" authorId="2" shapeId="0" xr:uid="{A271E84B-8306-4631-BD64-2BAA8E25767B}">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A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A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A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A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A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A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A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J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A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D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E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Q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JZ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A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A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A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A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A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A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A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J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A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D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E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Q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JZ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A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A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A5C09D8F-D95F-46B7-89C8-A5C288BB99E8}">
      <text>
        <r>
          <rPr>
            <b/>
            <sz val="9"/>
            <color indexed="81"/>
            <rFont val="Tahoma"/>
            <family val="2"/>
          </rPr>
          <t>John:</t>
        </r>
        <r>
          <rPr>
            <sz val="9"/>
            <color indexed="81"/>
            <rFont val="Tahoma"/>
            <family val="2"/>
          </rPr>
          <t xml:space="preserve">
N33 include weaning FVP.
Nutspread 2.0</t>
        </r>
      </text>
    </comment>
    <comment ref="BA66" authorId="2" shapeId="0" xr:uid="{9DD87938-49CA-49BD-A4FD-4FC7232C73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A67"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8"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A68"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9" authorId="2" shapeId="0" xr:uid="{7614BD44-F13B-4436-8914-01739302345F}">
      <text>
        <r>
          <rPr>
            <b/>
            <sz val="9"/>
            <color indexed="81"/>
            <rFont val="Tahoma"/>
            <family val="2"/>
          </rPr>
          <t>John:</t>
        </r>
        <r>
          <rPr>
            <sz val="9"/>
            <color indexed="81"/>
            <rFont val="Tahoma"/>
            <family val="2"/>
          </rPr>
          <t xml:space="preserve">
N33 include weaning FVP.
Nutspread 2.0</t>
        </r>
      </text>
    </comment>
    <comment ref="BA69" authorId="2" shapeId="0" xr:uid="{4E31730B-3DE4-41BE-B6E9-F5F5D6051A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0"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70"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A70"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70"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70"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J70"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71"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2"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73"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73"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74" authorId="2" shapeId="0" xr:uid="{0430340B-856E-44D4-B598-F55B0B7BD8C7}">
      <text>
        <r>
          <rPr>
            <b/>
            <sz val="9"/>
            <color indexed="81"/>
            <rFont val="Tahoma"/>
            <family val="2"/>
          </rPr>
          <t>John:</t>
        </r>
        <r>
          <rPr>
            <sz val="9"/>
            <color indexed="81"/>
            <rFont val="Tahoma"/>
            <family val="2"/>
          </rPr>
          <t xml:space="preserve">
Manually entered options</t>
        </r>
      </text>
    </comment>
    <comment ref="BA74"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74"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C74" authorId="2" shapeId="0" xr:uid="{60303756-4278-4558-A23B-8B127509721A}">
      <text>
        <r>
          <rPr>
            <b/>
            <sz val="9"/>
            <color indexed="81"/>
            <rFont val="Tahoma"/>
            <family val="2"/>
          </rPr>
          <t>John:</t>
        </r>
        <r>
          <rPr>
            <sz val="9"/>
            <color indexed="81"/>
            <rFont val="Tahoma"/>
            <family val="2"/>
          </rPr>
          <t xml:space="preserve">
Set to FALSE if an optimisation for this region, genotype &amp; TOL has never been done.</t>
        </r>
      </text>
    </comment>
    <comment ref="CD74"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E74"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DW74"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DY74"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I74"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J74"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K74"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L74"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O74"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75"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A75"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75" authorId="2" shapeId="0" xr:uid="{5DFDCB46-C6D9-46C5-8BD6-B766CDA30C7E}">
      <text>
        <r>
          <rPr>
            <b/>
            <sz val="9"/>
            <color indexed="81"/>
            <rFont val="Tahoma"/>
            <family val="2"/>
          </rPr>
          <t>John:</t>
        </r>
        <r>
          <rPr>
            <sz val="9"/>
            <color indexed="81"/>
            <rFont val="Tahoma"/>
            <family val="2"/>
          </rPr>
          <t xml:space="preserve">
Set to FALSE if an optimisation for this region, genotype &amp; TOL has never been done.</t>
        </r>
      </text>
    </comment>
    <comment ref="CD75"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E75"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A76"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<sst xmlns="http://schemas.openxmlformats.org/spreadsheetml/2006/main" count="10788" uniqueCount="1831">
  <si>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</si>
  <si>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</si>
  <si>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</si>
  <si>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</si>
  <si>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</si>
  <si>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</si>
  <si>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</si>
  <si>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</si>
  <si>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</si>
  <si>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</si>
  <si>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</si>
  <si>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</si>
  <si>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</si>
  <si>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</si>
  <si>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</si>
  <si>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</si>
  <si>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</si>
  <si>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</si>
  <si>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</si>
  <si>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</si>
  <si>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</si>
  <si>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</si>
  <si>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</si>
  <si>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</si>
  <si>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</si>
  <si>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</si>
  <si>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</si>
  <si>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</si>
  <si>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</si>
  <si>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</si>
  <si>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</si>
  <si>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</si>
  <si>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</si>
  <si>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</si>
  <si>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</si>
  <si>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</si>
  <si>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</si>
  <si>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</si>
  <si>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</si>
  <si>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</si>
  <si>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</si>
  <si>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</si>
  <si>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</si>
  <si>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</si>
  <si>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</si>
  <si>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</si>
  <si>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</si>
  <si>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</si>
  <si>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</si>
  <si>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</si>
  <si>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</si>
  <si>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</si>
  <si>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</si>
  <si>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</si>
  <si>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</si>
  <si>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</si>
  <si>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</si>
  <si>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</si>
  <si>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</si>
  <si>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</si>
  <si>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</si>
  <si>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</si>
  <si>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</si>
  <si>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</si>
  <si>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</si>
  <si>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</si>
  <si>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</si>
  <si>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</si>
  <si>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</si>
  <si>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</si>
  <si>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</si>
  <si>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</si>
  <si>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</si>
  <si>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</si>
  <si>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</si>
  <si>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</si>
  <si>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</si>
  <si>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</si>
  <si>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</si>
  <si>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</si>
  <si>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</si>
  <si>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</si>
  <si>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</si>
  <si>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</si>
  <si>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</si>
  <si>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</si>
  <si>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</si>
  <si>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</si>
  <si>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</si>
  <si>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</si>
  <si>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</si>
  <si>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</si>
  <si>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</si>
  <si>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</si>
  <si>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</si>
  <si>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</si>
  <si>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</si>
  <si>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</si>
  <si>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</si>
  <si>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</si>
  <si>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</si>
  <si>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</si>
  <si>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</si>
  <si>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</si>
  <si>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</si>
  <si>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</si>
  <si>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</si>
  <si>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</si>
  <si>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</si>
  <si>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</si>
  <si>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</si>
  <si>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</si>
  <si>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</si>
  <si>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</si>
  <si>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</si>
  <si>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</si>
  <si>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</si>
  <si>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</si>
  <si>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</si>
  <si>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</si>
  <si>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</si>
  <si>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</si>
  <si>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</si>
  <si>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</si>
  <si>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</si>
  <si>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</si>
  <si>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</si>
  <si>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</si>
  <si>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</si>
  <si>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</si>
  <si>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</si>
  <si>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</si>
  <si>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</si>
  <si>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</si>
  <si>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</si>
  <si>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</si>
  <si>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</si>
  <si>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</si>
  <si>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</si>
  <si>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</si>
  <si>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</si>
  <si>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</si>
  <si>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</si>
  <si>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</si>
  <si>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</si>
  <si>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</si>
  <si>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</si>
  <si>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</si>
  <si>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</si>
  <si>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</si>
  <si>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</si>
  <si>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</si>
  <si>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</si>
  <si>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</si>
  <si>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</si>
  <si>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</si>
  <si>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</si>
  <si>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</si>
  <si>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</si>
  <si>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</si>
  <si>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</si>
  <si>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</si>
  <si>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</si>
  <si>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</si>
  <si>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</si>
  <si>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</si>
  <si>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</si>
  <si>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</si>
  <si>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</si>
  <si>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</si>
  <si>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</si>
  <si>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</si>
  <si>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</si>
  <si>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</si>
  <si>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</si>
  <si>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</si>
  <si>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</si>
  <si>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</si>
  <si>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</si>
  <si>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</si>
  <si>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</si>
  <si>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</si>
  <si>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</si>
  <si>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</si>
  <si>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</si>
  <si>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</si>
  <si>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</si>
  <si>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</si>
  <si>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</si>
  <si>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</si>
  <si>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</si>
  <si>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</si>
  <si>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</si>
  <si>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</si>
  <si>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</si>
  <si>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</si>
  <si>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</si>
  <si>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</si>
  <si>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</si>
  <si>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</si>
  <si>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</si>
  <si>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</si>
  <si>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</si>
  <si>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</si>
  <si>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</si>
  <si>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</si>
  <si>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</si>
  <si>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</si>
  <si>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</si>
  <si>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</si>
  <si>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</si>
  <si>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</si>
  <si>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</si>
  <si>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</si>
  <si>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</si>
  <si>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</si>
  <si>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</si>
  <si>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</si>
  <si>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</si>
  <si>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</si>
  <si>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</si>
  <si>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</si>
  <si>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</si>
  <si>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</si>
  <si>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</si>
  <si>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</si>
  <si>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</si>
  <si>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</si>
  <si>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</si>
  <si>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</si>
  <si>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</si>
  <si>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</si>
  <si>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</si>
  <si>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</si>
  <si>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</si>
  <si>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</si>
  <si>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</si>
  <si>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</si>
  <si>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</si>
  <si>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</si>
  <si>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</si>
  <si>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</si>
  <si>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</si>
  <si>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</si>
  <si>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</si>
  <si>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</si>
  <si>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</si>
  <si>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</si>
  <si>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</si>
  <si>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</si>
  <si>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</si>
  <si>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</si>
  <si>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</si>
  <si>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</si>
  <si>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</si>
  <si>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</si>
  <si>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</si>
  <si>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</si>
  <si>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</si>
  <si>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</si>
  <si>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</si>
  <si>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</si>
  <si>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</si>
  <si>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</si>
  <si>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</si>
  <si>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</si>
  <si>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</si>
  <si>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</si>
  <si>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</si>
  <si>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</si>
  <si>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</si>
  <si>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</si>
  <si>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</si>
  <si>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</si>
  <si>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</si>
  <si>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</si>
  <si>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</si>
  <si>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</si>
  <si>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</si>
  <si>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</si>
  <si>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</si>
  <si>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</si>
  <si>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</si>
  <si>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</si>
  <si>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</si>
  <si>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</si>
  <si>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</si>
  <si>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</si>
  <si>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</si>
  <si>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</si>
  <si>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</si>
  <si>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</si>
  <si>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</si>
  <si>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</si>
  <si>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</si>
  <si>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</si>
  <si>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</si>
  <si>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</si>
  <si>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</si>
  <si>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</si>
  <si>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</si>
  <si>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</si>
  <si>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</si>
  <si>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</si>
  <si>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</si>
  <si>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</si>
  <si>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</si>
  <si>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</si>
  <si>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</si>
  <si>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</si>
  <si>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</si>
  <si>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</si>
  <si>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</si>
  <si>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</si>
  <si>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</si>
  <si>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</si>
  <si>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</si>
  <si>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</si>
  <si>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</si>
  <si>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</si>
  <si>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</si>
  <si>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</si>
  <si>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</si>
  <si>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</si>
  <si>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</si>
  <si>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</si>
  <si>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</si>
  <si>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</si>
  <si>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</si>
  <si>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</si>
  <si>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</si>
  <si>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</si>
  <si>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</si>
  <si>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</si>
  <si>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</si>
  <si>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</si>
  <si>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</si>
  <si>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</si>
  <si>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</si>
  <si>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</si>
  <si>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</si>
  <si>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</si>
  <si>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</si>
  <si>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</si>
  <si>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</si>
  <si>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</si>
  <si>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</si>
  <si>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</si>
  <si>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</si>
  <si>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</si>
  <si>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</si>
  <si>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</si>
  <si>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</si>
  <si>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</si>
  <si>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</si>
  <si>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</si>
  <si>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</si>
  <si>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</si>
  <si>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</si>
  <si>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</si>
  <si>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</si>
  <si>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</si>
  <si>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</si>
  <si>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</si>
  <si>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</si>
  <si>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</si>
  <si>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</si>
  <si>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</si>
  <si>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</si>
  <si>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</si>
  <si>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</si>
  <si>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</si>
  <si>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</si>
  <si>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</si>
  <si>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</si>
  <si>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</si>
  <si>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</si>
  <si>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</si>
  <si>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</si>
  <si>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</si>
  <si>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</si>
  <si>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</si>
  <si>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</si>
  <si>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</si>
  <si>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</si>
  <si>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</si>
  <si>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</si>
  <si>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</si>
  <si>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</si>
  <si>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</si>
  <si>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</si>
  <si>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</si>
  <si>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</si>
  <si>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</si>
  <si>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</si>
  <si>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</si>
  <si>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</si>
  <si>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</si>
  <si>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</si>
  <si>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</si>
  <si>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</si>
  <si>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</si>
  <si>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</si>
  <si>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</si>
  <si>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</si>
  <si>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</si>
  <si>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</si>
  <si>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</si>
  <si>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</si>
  <si>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</si>
  <si>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</si>
  <si>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</si>
  <si>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</si>
  <si>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</si>
  <si>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</si>
  <si>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</si>
  <si>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</si>
  <si>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</si>
  <si>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</si>
  <si>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</si>
  <si>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</si>
  <si>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</si>
  <si>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</si>
  <si>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</si>
  <si>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</si>
  <si>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</si>
  <si>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</si>
  <si>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</si>
  <si>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</si>
  <si>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</si>
  <si>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</si>
  <si>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</si>
  <si>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</si>
  <si>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</si>
  <si>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</si>
  <si>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</si>
  <si>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</si>
  <si>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</si>
  <si>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</si>
  <si>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</si>
  <si>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</si>
  <si>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</si>
  <si>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</si>
  <si>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</si>
  <si>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</si>
  <si>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</si>
  <si>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</si>
  <si>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</si>
  <si>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</si>
  <si>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</si>
  <si>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</si>
  <si>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</si>
  <si>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</si>
  <si>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</si>
  <si>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</si>
  <si>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</si>
  <si>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</si>
  <si>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</si>
  <si>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</si>
  <si>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</si>
  <si>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</si>
  <si>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</si>
  <si>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</si>
  <si>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</si>
  <si>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</si>
  <si>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</si>
  <si>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</si>
  <si>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</si>
  <si>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</si>
  <si>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</si>
  <si>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</si>
  <si>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</si>
  <si>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</si>
  <si>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</si>
  <si>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</si>
  <si>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</si>
  <si>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</si>
  <si>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</si>
  <si>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</si>
  <si>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</si>
  <si>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</si>
  <si>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</si>
  <si>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</si>
  <si>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</si>
  <si>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</si>
  <si>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</si>
  <si>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</si>
  <si>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</si>
  <si>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</si>
  <si>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</si>
  <si>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</si>
  <si>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</si>
  <si>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</si>
  <si>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</si>
  <si>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</si>
  <si>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</si>
  <si>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</si>
  <si>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</si>
  <si>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</si>
  <si>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</si>
  <si>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</si>
  <si>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</si>
  <si>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</si>
  <si>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</si>
  <si>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</si>
  <si>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</si>
  <si>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</si>
  <si>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</si>
  <si>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</si>
  <si>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</si>
  <si>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</si>
  <si>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</si>
  <si>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</si>
  <si>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</si>
  <si>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</si>
  <si>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</si>
  <si>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</si>
  <si>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</si>
  <si>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</si>
  <si>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</si>
  <si>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</si>
  <si>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</si>
  <si>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</si>
  <si>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</si>
  <si>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</si>
  <si>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</si>
  <si>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</si>
  <si>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</si>
  <si>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</si>
  <si>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</si>
  <si>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</si>
  <si>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</si>
  <si>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</si>
  <si>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</si>
  <si>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</si>
  <si>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</si>
  <si>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</si>
  <si>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</si>
  <si>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</si>
  <si>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</si>
  <si>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</si>
  <si>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</si>
  <si>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</si>
  <si>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</si>
  <si>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</si>
  <si>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</si>
  <si>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</si>
  <si>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</si>
  <si>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</si>
  <si>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</si>
  <si>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</si>
  <si>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</si>
  <si>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</si>
  <si>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</si>
  <si>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</si>
  <si>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</si>
  <si>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</si>
  <si>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</si>
  <si>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</si>
  <si>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</si>
  <si>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</si>
  <si>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</si>
  <si>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</si>
  <si>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</si>
  <si>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</si>
  <si>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</si>
  <si>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</si>
  <si>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</si>
  <si>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</si>
  <si>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</si>
  <si>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</si>
  <si>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</si>
  <si>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</si>
  <si>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</si>
  <si>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</si>
  <si>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</si>
  <si>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</si>
  <si>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</si>
  <si>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</si>
  <si>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</si>
  <si>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</si>
  <si>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</si>
  <si>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</si>
  <si>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</si>
  <si>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</si>
  <si>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</si>
  <si>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</si>
  <si>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</si>
  <si>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</si>
  <si>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</si>
  <si>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</si>
  <si>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</si>
  <si>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</si>
  <si>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</si>
  <si>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</si>
  <si>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</si>
  <si>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</si>
  <si>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</si>
  <si>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</si>
  <si>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</si>
  <si>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</si>
  <si>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</si>
  <si>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</si>
  <si>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</si>
  <si>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</si>
  <si>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</si>
  <si>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</si>
  <si>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</si>
  <si>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</si>
  <si>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</si>
  <si>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</si>
  <si>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</si>
  <si>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</si>
  <si>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</si>
  <si>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</si>
  <si>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</si>
  <si>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</si>
  <si>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</si>
  <si>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</si>
  <si>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</si>
  <si>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</si>
  <si>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</si>
  <si>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</si>
  <si>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</si>
  <si>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</si>
  <si>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</si>
  <si>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</si>
  <si>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</si>
  <si>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</si>
  <si>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</si>
  <si>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</si>
  <si>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</si>
  <si>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</si>
  <si>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</si>
  <si>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</si>
  <si>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</si>
  <si>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</si>
  <si>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</si>
  <si>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</si>
  <si>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</si>
  <si>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</si>
  <si>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</si>
  <si>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</si>
  <si>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</si>
  <si>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</si>
  <si>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</si>
  <si>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</si>
  <si>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</si>
  <si>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</si>
  <si>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</si>
  <si>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</si>
  <si>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</si>
  <si>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</si>
  <si>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</si>
  <si>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</si>
  <si>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</si>
  <si>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</si>
  <si>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</si>
  <si>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</si>
  <si>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</si>
  <si>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</si>
  <si>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</si>
  <si>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</si>
  <si>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</si>
  <si>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</si>
  <si>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</si>
  <si>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</si>
  <si>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</si>
  <si>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</si>
  <si>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</si>
  <si>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</si>
  <si>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</si>
  <si>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</si>
  <si>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</si>
  <si>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</si>
  <si>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</si>
  <si>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</si>
  <si>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</si>
  <si>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</si>
  <si>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</si>
  <si>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</si>
  <si>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</si>
  <si>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</si>
  <si>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</si>
  <si>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</si>
  <si>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</si>
  <si>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</si>
  <si>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</si>
  <si>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</si>
  <si>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</si>
  <si>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</si>
  <si>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</si>
  <si>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</si>
  <si>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</si>
  <si>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</si>
  <si>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</si>
  <si>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</si>
  <si>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</si>
  <si>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</si>
  <si>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</si>
  <si>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</si>
  <si>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</si>
  <si>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</si>
  <si>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</si>
  <si>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</si>
  <si>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</si>
  <si>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</si>
  <si>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</si>
  <si>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</si>
  <si>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</si>
  <si>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</si>
  <si>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</si>
  <si>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</si>
  <si>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</si>
  <si>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</si>
  <si>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</si>
  <si>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</si>
  <si>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</si>
  <si>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</si>
  <si>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</si>
  <si>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</si>
  <si>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</si>
  <si>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</si>
  <si>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</si>
  <si>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</si>
  <si>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</si>
  <si>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</si>
  <si>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</si>
  <si>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</si>
  <si>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</si>
  <si>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</si>
  <si>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</si>
  <si>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</si>
  <si>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</si>
  <si>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</si>
  <si>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</si>
  <si>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</si>
  <si>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</si>
  <si>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</si>
  <si>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</si>
  <si>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</si>
  <si>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</si>
  <si>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</si>
  <si>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</si>
  <si>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</si>
  <si>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</si>
  <si>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</si>
  <si>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</si>
  <si>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</si>
  <si>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</si>
  <si>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</si>
  <si>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</si>
  <si>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</si>
  <si>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</si>
  <si>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</si>
  <si>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</si>
  <si>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</si>
  <si>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</si>
  <si>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</si>
  <si>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</si>
  <si>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</si>
  <si>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</si>
  <si>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</si>
  <si>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</si>
  <si>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</si>
  <si>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</si>
  <si>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</si>
  <si>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</si>
  <si>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</si>
  <si>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</si>
  <si>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</si>
  <si>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</si>
  <si>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</si>
  <si>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</si>
  <si>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</si>
  <si>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</si>
  <si>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</si>
  <si>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</si>
  <si>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</si>
  <si>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</si>
  <si>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</si>
  <si>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</si>
  <si>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</si>
  <si>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</si>
  <si>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</si>
  <si>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</si>
  <si>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</si>
  <si>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</si>
  <si>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</si>
  <si>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</si>
  <si>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</si>
  <si>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</si>
  <si>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</si>
  <si>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</si>
  <si>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</si>
  <si>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</si>
  <si>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</si>
  <si>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</si>
  <si>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</si>
  <si>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</si>
  <si>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</si>
  <si>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</si>
  <si>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</si>
  <si>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</si>
  <si>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</si>
  <si>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</si>
  <si>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</si>
  <si>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</si>
  <si>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</si>
  <si>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</si>
  <si>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</si>
  <si>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</si>
  <si>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</si>
  <si>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</si>
  <si>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</si>
  <si>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</si>
  <si>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</si>
  <si>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</si>
  <si>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</si>
  <si>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</si>
  <si>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</si>
  <si>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</si>
  <si>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</si>
  <si>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</si>
  <si>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</si>
  <si>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</si>
  <si>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</si>
  <si>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</si>
  <si>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</si>
  <si>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</si>
  <si>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</si>
  <si>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</si>
  <si>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</si>
  <si>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</si>
  <si>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</si>
  <si>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</si>
  <si>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</si>
  <si>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</si>
  <si>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</si>
  <si>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</si>
  <si>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</si>
  <si>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</si>
  <si>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</si>
  <si>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</si>
  <si>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</si>
  <si>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</si>
  <si>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</si>
  <si>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</si>
  <si>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</si>
  <si>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</si>
  <si>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</si>
  <si>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</si>
  <si>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</si>
  <si>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</si>
  <si>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</si>
  <si>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</si>
  <si>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</si>
  <si>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</si>
  <si>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</si>
  <si>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</si>
  <si>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</si>
  <si>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</si>
  <si>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</si>
  <si>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</si>
  <si>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</si>
  <si>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</si>
  <si>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</si>
  <si>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</si>
  <si>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</si>
  <si>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</si>
  <si>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</si>
  <si>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</si>
  <si>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</si>
  <si>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</si>
  <si>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</si>
  <si>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</si>
  <si>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</si>
  <si>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</si>
  <si>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</si>
  <si>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</si>
  <si>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</si>
  <si>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</si>
  <si>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</si>
  <si>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</si>
  <si>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</si>
  <si>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</si>
  <si>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</si>
  <si>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</si>
  <si>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</si>
  <si>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</si>
  <si>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</si>
  <si>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</si>
  <si>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</si>
  <si>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</si>
  <si>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</si>
  <si>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</si>
  <si>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</si>
  <si>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</si>
  <si>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</si>
  <si>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</si>
  <si>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</si>
  <si>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</si>
  <si>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</si>
  <si>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</si>
  <si>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</si>
  <si>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</si>
  <si>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</si>
  <si>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</si>
  <si>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</si>
  <si>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</si>
  <si>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</si>
  <si>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</si>
  <si>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</si>
  <si>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</si>
  <si>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</si>
  <si>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</si>
  <si>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</si>
  <si>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</si>
  <si>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</si>
  <si>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</si>
  <si>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</si>
  <si>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</si>
  <si>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</si>
  <si>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</si>
  <si>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</si>
  <si>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</si>
  <si>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</si>
  <si>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</si>
  <si>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</si>
  <si>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</si>
  <si>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</si>
  <si>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</si>
  <si>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</si>
  <si>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</si>
  <si>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</si>
  <si>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</si>
  <si>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</si>
  <si>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</si>
  <si>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</si>
  <si>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</si>
  <si>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</si>
  <si>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</si>
  <si>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</si>
  <si>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</si>
  <si>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</si>
  <si>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</si>
  <si>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</si>
  <si>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</si>
  <si>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</si>
  <si>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</si>
  <si>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</si>
  <si>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</si>
  <si>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</si>
  <si>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</si>
  <si>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</si>
  <si>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</si>
  <si>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</si>
  <si>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</si>
  <si>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</si>
  <si>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</si>
  <si>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</si>
  <si>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</si>
  <si>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</si>
  <si>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</si>
  <si>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</si>
  <si>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</si>
  <si>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</si>
  <si>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</si>
  <si>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</si>
  <si>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</si>
  <si>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</si>
  <si>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</si>
  <si>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</si>
  <si>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</si>
  <si>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</si>
  <si>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</si>
  <si>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</si>
  <si>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</si>
  <si>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</si>
  <si>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</si>
  <si>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</si>
  <si>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</si>
  <si>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</si>
  <si>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</si>
  <si>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</si>
  <si>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</si>
  <si>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</si>
  <si>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</si>
  <si>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</si>
  <si>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</si>
  <si>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</si>
  <si>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</si>
  <si>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</si>
  <si>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</si>
  <si>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</si>
  <si>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</si>
  <si>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</si>
  <si>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</si>
  <si>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</si>
  <si>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</si>
  <si>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</si>
  <si>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</si>
  <si>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</si>
  <si>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</si>
  <si>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</si>
  <si>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</si>
  <si>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</si>
  <si>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</si>
  <si>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</si>
  <si>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</si>
  <si>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</si>
  <si>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</si>
  <si>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</si>
  <si>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</si>
  <si>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</si>
  <si>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</si>
  <si>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</si>
  <si>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</si>
  <si>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</si>
  <si>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</si>
  <si>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</si>
  <si>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</si>
  <si>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</si>
  <si>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</si>
  <si>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</si>
  <si>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</si>
  <si>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</si>
  <si>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</si>
  <si>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</si>
  <si>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</si>
  <si>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</si>
  <si>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</si>
  <si>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</si>
  <si>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</si>
  <si>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</si>
  <si>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</si>
  <si>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</si>
  <si>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</si>
  <si>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</si>
  <si>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</si>
  <si>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</si>
  <si>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</si>
  <si>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</si>
  <si>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</si>
  <si>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</si>
  <si>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</si>
  <si>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</si>
  <si>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</si>
  <si>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</si>
  <si>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</si>
  <si>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</si>
  <si>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</si>
  <si>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</si>
  <si>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</si>
  <si>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</si>
  <si>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</si>
  <si>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</si>
  <si>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</si>
  <si>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</si>
  <si>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</si>
  <si>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</si>
  <si>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</si>
  <si>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</si>
  <si>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</si>
  <si>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</si>
  <si>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</si>
  <si>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</si>
  <si>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</si>
  <si>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</si>
  <si>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</si>
  <si>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</si>
  <si>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</si>
  <si>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</si>
  <si>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</si>
  <si>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</si>
  <si>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</si>
  <si>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</si>
  <si>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</si>
  <si>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</si>
  <si>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</si>
  <si>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</si>
  <si>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</si>
  <si>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</si>
  <si>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</si>
  <si>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</si>
  <si>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</si>
  <si>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</si>
  <si>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</si>
  <si>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</si>
  <si>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</si>
  <si>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</si>
  <si>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</si>
  <si>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</si>
  <si>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</si>
  <si>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</si>
  <si>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</si>
  <si>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</si>
  <si>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</si>
  <si>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</si>
  <si>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</si>
  <si>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</si>
  <si>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</si>
  <si>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</si>
  <si>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</si>
  <si>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</si>
  <si>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</si>
  <si>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</si>
  <si>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</si>
  <si>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</si>
  <si>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</si>
  <si>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</si>
  <si>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</si>
  <si>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</si>
  <si>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</si>
  <si>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</si>
  <si>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</si>
  <si>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</si>
  <si>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</si>
  <si>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</si>
  <si>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</si>
  <si>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</si>
  <si>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</si>
  <si>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</si>
  <si>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</si>
  <si>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</si>
  <si>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</si>
  <si>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</si>
  <si>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</si>
  <si>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</si>
  <si>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</si>
  <si>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</si>
  <si>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</si>
  <si>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</si>
  <si>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</si>
  <si>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</si>
  <si>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</si>
  <si>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</si>
  <si>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</si>
  <si>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</si>
  <si>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</si>
  <si>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</si>
  <si>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</si>
  <si>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</si>
  <si>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</si>
  <si>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</si>
  <si>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</si>
  <si>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</si>
  <si>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</si>
  <si>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</si>
  <si>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</si>
  <si>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</si>
  <si>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</si>
  <si>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</si>
  <si>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</si>
  <si>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</si>
  <si>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</si>
  <si>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</si>
  <si>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</si>
  <si>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</si>
  <si>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</si>
  <si>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</si>
  <si>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</si>
  <si>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</si>
  <si>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</si>
  <si>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</si>
  <si>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</si>
  <si>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</si>
  <si>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</si>
  <si>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</si>
  <si>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</si>
  <si>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</si>
  <si>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</si>
  <si>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</si>
  <si>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</si>
  <si>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</si>
  <si>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</si>
  <si>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</si>
  <si>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</si>
  <si>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</si>
  <si>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</si>
  <si>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</si>
  <si>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</si>
  <si>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</si>
  <si>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</si>
  <si>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</si>
  <si>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</si>
  <si>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</si>
  <si>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</si>
  <si>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</si>
  <si>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</si>
  <si>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</si>
  <si>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</si>
  <si>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</si>
  <si>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</si>
  <si>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</si>
  <si>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</si>
  <si>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</si>
  <si>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</si>
  <si>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</si>
  <si>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</si>
  <si>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</si>
  <si>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</si>
  <si>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</si>
  <si>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</si>
  <si>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</si>
  <si>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</si>
  <si>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</si>
  <si>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</si>
  <si>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</si>
  <si>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</si>
  <si>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</si>
  <si>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</si>
  <si>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</si>
  <si>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</si>
  <si>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</si>
  <si>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</si>
  <si>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</si>
  <si>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</si>
  <si>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</si>
  <si>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</si>
  <si>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</si>
  <si>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</si>
  <si>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</si>
  <si>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</si>
  <si>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</si>
  <si>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</si>
  <si>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</si>
  <si>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</si>
  <si>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</si>
  <si>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</si>
  <si>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</si>
  <si>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</si>
  <si>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</si>
  <si>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</si>
  <si>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</si>
  <si>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</si>
  <si>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</si>
  <si>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</si>
  <si>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</si>
  <si>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</si>
  <si>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</si>
  <si>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</si>
  <si>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</si>
  <si>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</si>
  <si>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</si>
  <si>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</si>
  <si>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</si>
  <si>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</si>
  <si>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</si>
  <si>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</si>
  <si>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</si>
  <si>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</si>
  <si>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</si>
  <si>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</si>
  <si>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</si>
  <si>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</si>
  <si>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</si>
  <si>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</si>
  <si>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</si>
  <si>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</si>
  <si>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</si>
  <si>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</si>
  <si>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</si>
  <si>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</si>
  <si>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</si>
  <si>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</si>
  <si>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</si>
  <si>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</si>
  <si>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</si>
  <si>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</si>
  <si>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</si>
  <si>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</si>
  <si>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</si>
  <si>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</si>
  <si>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</si>
  <si>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</si>
  <si>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</si>
  <si>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</si>
  <si>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</si>
  <si>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</si>
  <si>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</si>
  <si>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</si>
  <si>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</si>
  <si>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</si>
  <si>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</si>
  <si>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</si>
  <si>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</si>
  <si>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</si>
  <si>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</si>
  <si>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</si>
  <si>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</si>
  <si>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</si>
  <si>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</si>
  <si>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</si>
  <si>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</si>
  <si>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</si>
  <si>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</si>
  <si>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</si>
  <si>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</si>
  <si>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</si>
  <si>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</si>
  <si>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</si>
  <si>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</si>
  <si>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</si>
  <si>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</si>
  <si>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</si>
  <si>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</si>
  <si>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</si>
  <si>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</si>
  <si>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</si>
  <si>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</si>
  <si>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</si>
  <si>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</si>
  <si>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</si>
  <si>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</si>
  <si>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</si>
  <si>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</si>
  <si>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</si>
  <si>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</si>
  <si>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</si>
  <si>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</si>
  <si>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</si>
  <si>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</si>
  <si>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</si>
  <si>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</si>
  <si>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</si>
  <si>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</si>
  <si>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</si>
  <si>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</si>
  <si>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</si>
  <si>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</si>
  <si>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</si>
  <si>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</si>
  <si>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</si>
  <si>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</si>
  <si>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</si>
  <si>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</si>
  <si>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</si>
  <si>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</si>
  <si>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</si>
  <si>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</si>
  <si>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</si>
  <si>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</si>
  <si>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</si>
  <si>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</si>
  <si>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</si>
  <si>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</si>
  <si>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</si>
  <si>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</si>
  <si>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</si>
  <si>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</si>
  <si>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</si>
  <si>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</si>
  <si>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</si>
  <si>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</si>
  <si>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</si>
  <si>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</si>
  <si>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</si>
  <si>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</si>
  <si>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</si>
  <si>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</si>
  <si>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</si>
  <si>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</si>
  <si>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</si>
  <si>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</si>
  <si>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</si>
  <si>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</si>
  <si>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</si>
  <si>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</si>
  <si>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</si>
  <si>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</si>
  <si>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</si>
  <si>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</si>
  <si>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</si>
  <si>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</si>
  <si>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</si>
  <si>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</si>
  <si>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</si>
  <si>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</si>
  <si>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</si>
  <si>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</si>
  <si>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</si>
  <si>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</si>
  <si>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</si>
  <si>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</si>
  <si>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</si>
  <si>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</si>
  <si>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</si>
  <si>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</si>
  <si>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</si>
  <si>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</si>
  <si>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</si>
  <si>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</si>
  <si>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</si>
  <si>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</si>
  <si>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</si>
  <si>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</si>
  <si>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</si>
  <si>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</si>
  <si>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</si>
  <si>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</si>
  <si>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</si>
  <si>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</si>
  <si>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</si>
  <si>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</si>
  <si>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</si>
  <si>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</si>
  <si>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</si>
  <si>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</si>
  <si>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</si>
  <si>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</si>
  <si>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</si>
  <si>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</si>
  <si>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</si>
  <si>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</si>
  <si>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</si>
  <si>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</si>
  <si>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</si>
  <si>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</si>
  <si>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</si>
  <si>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</si>
  <si>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</si>
  <si>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</si>
  <si>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</si>
  <si>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</si>
  <si>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</si>
  <si>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</si>
  <si>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</si>
  <si>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</si>
  <si>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</si>
  <si>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</si>
  <si>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</si>
  <si>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</si>
  <si>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</si>
  <si>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</si>
  <si>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</si>
  <si>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</si>
  <si>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</si>
  <si>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</si>
  <si>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</si>
  <si>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</si>
  <si>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</si>
  <si>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</si>
  <si>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</si>
  <si>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</si>
  <si>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</si>
  <si>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</si>
  <si>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</si>
  <si>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</si>
  <si>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</si>
  <si>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</si>
  <si>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</si>
  <si>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</si>
  <si>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</si>
  <si>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</si>
  <si>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</si>
  <si>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</si>
  <si>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</si>
  <si>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</si>
  <si>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</si>
  <si>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</si>
  <si>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</si>
  <si>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</si>
  <si>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</si>
  <si>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</si>
  <si>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</si>
  <si>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</si>
  <si>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</si>
  <si>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</si>
  <si>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</si>
  <si>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</si>
  <si>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</si>
  <si>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</si>
  <si>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</si>
  <si>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</si>
  <si>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</si>
  <si>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</si>
  <si>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</si>
  <si>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</si>
  <si>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</si>
  <si>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</si>
  <si>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</si>
  <si>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</si>
  <si>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</si>
  <si>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</si>
  <si>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</si>
  <si>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</si>
  <si>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</si>
  <si>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</si>
  <si>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</si>
  <si>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</si>
  <si>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</si>
  <si>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</si>
  <si>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</si>
  <si>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</si>
  <si>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</si>
  <si>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</si>
  <si>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</si>
  <si>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</si>
  <si>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</si>
  <si>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</si>
  <si>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</si>
  <si>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</si>
  <si>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</si>
  <si>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</si>
  <si>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</si>
  <si>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</si>
  <si>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</si>
  <si>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</si>
  <si>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</si>
  <si>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</si>
  <si>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</si>
  <si>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</si>
  <si>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</si>
  <si>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</si>
  <si>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</si>
  <si>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</si>
  <si>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</si>
  <si>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</si>
  <si>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</si>
  <si>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</si>
  <si>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</si>
  <si>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</si>
  <si>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</si>
  <si>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</si>
  <si>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</si>
  <si>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</si>
  <si>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</si>
  <si>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</si>
  <si>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</si>
  <si>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</si>
  <si>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</si>
  <si>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</si>
  <si>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</si>
  <si>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</si>
  <si>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</si>
  <si>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</si>
  <si>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</si>
  <si>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</si>
  <si>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</si>
  <si>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</si>
  <si>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</si>
  <si>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</si>
  <si>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</si>
  <si>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</si>
  <si>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</si>
  <si>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</si>
  <si>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</si>
  <si>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</si>
  <si>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</si>
  <si>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</si>
  <si>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</si>
  <si>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</si>
  <si>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</si>
  <si>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</si>
  <si>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</si>
  <si>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</si>
  <si>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</si>
  <si>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</si>
  <si>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</si>
  <si>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</si>
  <si>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</si>
  <si>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</si>
  <si>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</si>
  <si>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</si>
  <si>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</si>
  <si>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</si>
  <si>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</si>
  <si>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</si>
  <si>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</si>
  <si>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</si>
  <si>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</si>
  <si>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</si>
  <si>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</si>
  <si>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</si>
  <si>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</si>
  <si>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</si>
  <si>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</si>
  <si>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</si>
  <si>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</si>
  <si>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</si>
  <si>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</si>
  <si>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</si>
  <si>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</si>
  <si>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</si>
  <si>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</si>
  <si>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</si>
  <si>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</si>
  <si>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</si>
  <si>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</si>
  <si>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</si>
  <si>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</si>
  <si>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</si>
  <si>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</si>
  <si>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</si>
  <si>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</si>
  <si>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</si>
  <si>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</si>
  <si>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</si>
  <si>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</si>
  <si>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</si>
  <si>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</si>
  <si>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</si>
  <si>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</si>
  <si>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</si>
  <si>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</si>
  <si>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</si>
  <si>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</si>
  <si>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</si>
  <si>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</si>
  <si>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</si>
  <si>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</si>
  <si>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</si>
  <si>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</si>
  <si>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</si>
  <si>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</si>
  <si>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</si>
  <si>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</si>
  <si>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</si>
  <si>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</si>
  <si>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</si>
  <si>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</si>
  <si>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</si>
  <si>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</si>
  <si>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</si>
  <si>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</si>
  <si>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</si>
  <si>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</si>
  <si>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</si>
  <si>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</si>
  <si>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</si>
  <si>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</si>
  <si>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</si>
  <si>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</si>
  <si>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</si>
  <si>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</si>
  <si>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</si>
  <si>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</si>
  <si>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</si>
  <si>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</si>
  <si>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</si>
  <si>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</si>
  <si>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</si>
  <si>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</si>
  <si>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</si>
  <si>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</si>
  <si>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</si>
  <si>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</si>
  <si>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</si>
  <si>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</si>
  <si>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</si>
  <si>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</si>
  <si>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</si>
  <si>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</si>
  <si>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</si>
  <si>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</si>
  <si>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</si>
  <si>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</si>
  <si>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</si>
  <si>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</si>
  <si>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</si>
  <si>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</si>
  <si>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</si>
  <si>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</si>
  <si>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</si>
  <si>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</si>
  <si>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</si>
  <si>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</si>
  <si>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</si>
  <si>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</si>
  <si>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</si>
  <si>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</si>
  <si>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</si>
  <si>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</si>
  <si>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</si>
  <si>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</si>
  <si>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</si>
  <si>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</si>
  <si>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</si>
  <si>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</si>
  <si>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</si>
  <si>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</si>
  <si>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</si>
  <si>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</si>
  <si>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</si>
  <si>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</si>
  <si>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</si>
  <si>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</si>
  <si>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</si>
  <si>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</si>
  <si>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</si>
  <si>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</si>
  <si>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</si>
  <si>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</si>
  <si>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</si>
  <si>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</si>
  <si>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</si>
  <si>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</si>
  <si>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</si>
  <si>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</si>
  <si>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</si>
  <si>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</si>
  <si>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</si>
  <si>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</si>
  <si>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</si>
  <si>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</si>
  <si>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</si>
  <si>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</si>
  <si>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</si>
  <si>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</si>
  <si>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</si>
  <si>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</si>
  <si>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</si>
  <si>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</si>
  <si>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</si>
  <si>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</si>
  <si>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</si>
  <si>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</si>
  <si>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</si>
  <si>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</si>
  <si>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</si>
  <si>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</si>
  <si>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</si>
  <si>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</si>
  <si>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</si>
  <si>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</si>
  <si>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</si>
  <si>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</si>
  <si>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</si>
  <si>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</si>
  <si>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</si>
  <si>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</si>
  <si>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</si>
  <si>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</si>
  <si>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</si>
  <si>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</si>
  <si>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</si>
  <si>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</si>
  <si>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</si>
  <si>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</si>
  <si>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</si>
  <si>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</si>
  <si>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</si>
  <si>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</si>
  <si>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</si>
  <si>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</si>
  <si>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</si>
  <si>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</si>
  <si>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</si>
  <si>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</si>
  <si>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</si>
  <si>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</si>
  <si>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</si>
  <si>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</si>
  <si>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</si>
  <si>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</si>
  <si>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</si>
  <si>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</si>
  <si>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</si>
  <si>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</si>
  <si>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</si>
  <si>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</si>
  <si>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</si>
  <si>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</si>
  <si>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</si>
  <si>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</si>
  <si>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</si>
  <si>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</si>
  <si>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</si>
  <si>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</si>
  <si>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</si>
  <si>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</si>
  <si>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</si>
  <si>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</si>
  <si>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</si>
  <si>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</si>
  <si>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</si>
  <si>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</si>
  <si>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</si>
  <si>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</si>
  <si>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</si>
  <si>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</si>
  <si>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</si>
  <si>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</si>
  <si>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</si>
  <si>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</si>
  <si>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</si>
  <si>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</si>
  <si>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</si>
  <si>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</si>
  <si>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</si>
  <si>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</si>
  <si>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</si>
  <si>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</si>
  <si>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</si>
  <si>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</si>
  <si>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</si>
  <si>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</si>
  <si>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</si>
  <si>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</si>
  <si>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</si>
  <si>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</si>
  <si>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</si>
  <si>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</si>
  <si>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</si>
  <si>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</si>
  <si>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</si>
  <si>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</si>
  <si>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</si>
  <si>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</si>
  <si>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</si>
  <si>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</si>
  <si>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</si>
  <si>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</si>
  <si>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</si>
  <si>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</si>
  <si>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</si>
  <si>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</si>
  <si>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</si>
  <si>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</si>
  <si>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Store</t>
  </si>
  <si>
    <t>Meat grid</t>
  </si>
  <si>
    <t>all grids</t>
  </si>
  <si>
    <t>00000 FeedSupplyTemplate exp</t>
  </si>
  <si>
    <t>00000 Template exp</t>
  </si>
  <si>
    <t>00000 FeedSupplySE exp</t>
  </si>
  <si>
    <t>mask_s7x</t>
  </si>
  <si>
    <t>male in mutton</t>
  </si>
  <si>
    <t>00000 Base_SE exp</t>
  </si>
  <si>
    <t>female in prime, air, stor</t>
  </si>
  <si>
    <t>0:4,1:2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</si>
</sst>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57">
    <dxf>
      <fill>
        <patternFill>
          <bgColor rgb="FFFFFF00"/>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C85"/>
  <sheetViews>
    <sheetView tabSelected="1" zoomScale="80" zoomScaleNormal="80" workbookViewId="0">
      <pane xSplit="38" ySplit="4" topLeftCell="CB52" activePane="bottomRight" state="frozen"/>
      <selection pane="topRight" activeCell="AM1" sqref="AM1"/>
      <selection pane="bottomLeft" activeCell="A5" sqref="A5"/>
      <selection pane="bottomRight" activeCell="CD24" sqref="CD24:CD26"/>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6" width="6.28515625" customWidth="1" outlineLevel="1"/>
    <col min="47" max="47" width="6.140625" customWidth="1"/>
    <col min="48" max="54" width="6.28515625" customWidth="1" outlineLevel="1"/>
    <col min="55" max="55" width="6.140625" customWidth="1"/>
    <col min="56" max="66" width="6.28515625" customWidth="1" outlineLevel="1"/>
    <col min="67" max="67" width="6.140625" customWidth="1"/>
    <col min="68" max="77" width="6.28515625" customWidth="1" outlineLevel="1"/>
    <col min="78" max="78" width="6.140625" customWidth="1"/>
    <col min="79" max="81" width="6.28515625" customWidth="1" outlineLevel="1"/>
    <col min="82" max="82" width="10.7109375" customWidth="1" outlineLevel="1"/>
    <col min="83" max="85" width="6.28515625" customWidth="1" outlineLevel="1"/>
    <col min="86" max="86" width="10.28515625" customWidth="1" outlineLevel="1"/>
    <col min="87" max="87" width="6.85546875" customWidth="1" outlineLevel="1"/>
    <col min="88" max="89" width="6.28515625" customWidth="1" outlineLevel="1"/>
    <col min="90" max="90" width="6.140625" customWidth="1"/>
    <col min="91" max="128" width="6.28515625" customWidth="1" outlineLevel="1"/>
    <col min="129" max="129" width="6.28515625" customWidth="1" outlineLevel="1" collapsed="1"/>
    <col min="130" max="230" width="6.28515625" hidden="1" customWidth="1" outlineLevel="2"/>
    <col min="231" max="231" width="6.28515625" customWidth="1" outlineLevel="1"/>
    <col min="232" max="232" width="6.140625" customWidth="1"/>
    <col min="233" max="261" width="6.28515625" customWidth="1" outlineLevel="1"/>
    <col min="262" max="262" width="6.140625" customWidth="1"/>
    <col min="263" max="275" width="6.28515625" customWidth="1" outlineLevel="1"/>
    <col min="276" max="276" width="5.7109375" customWidth="1" outlineLevel="1"/>
    <col min="277" max="315" width="6.28515625" customWidth="1" outlineLevel="1"/>
    <col min="316" max="316" width="6.140625" customWidth="1"/>
    <col min="317" max="333" width="6.28515625" customWidth="1" outlineLevel="1"/>
    <col min="334" max="334" width="6.140625" customWidth="1"/>
    <col min="335" max="391" width="6.28515625" customWidth="1" outlineLevel="1"/>
    <col min="392" max="392" width="6.28515625" customWidth="1"/>
    <col min="393" max="393" width="2.85546875" customWidth="1"/>
  </cols>
  <sheetData>
    <row r="1" spans="1:39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7" t="s">
        <v>18</v>
      </c>
      <c r="AV1" s="4" t="s">
        <v>10</v>
      </c>
      <c r="AW1" s="4" t="s">
        <v>10</v>
      </c>
      <c r="AX1" s="4" t="s">
        <v>10</v>
      </c>
      <c r="AY1" s="4" t="s">
        <v>10</v>
      </c>
      <c r="AZ1" s="4" t="s">
        <v>10</v>
      </c>
      <c r="BA1" s="4" t="s">
        <v>10</v>
      </c>
      <c r="BB1" s="4" t="s">
        <v>10</v>
      </c>
      <c r="BC1" s="7" t="s">
        <v>18</v>
      </c>
      <c r="BD1" s="4" t="s">
        <v>10</v>
      </c>
      <c r="BE1" s="4" t="s">
        <v>10</v>
      </c>
      <c r="BF1" s="4" t="s">
        <v>10</v>
      </c>
      <c r="BG1" s="4" t="s">
        <v>10</v>
      </c>
      <c r="BH1" s="4" t="s">
        <v>10</v>
      </c>
      <c r="BI1" s="4" t="s">
        <v>10</v>
      </c>
      <c r="BJ1" s="4" t="s">
        <v>10</v>
      </c>
      <c r="BK1" s="4" t="s">
        <v>10</v>
      </c>
      <c r="BL1" s="4" t="s">
        <v>10</v>
      </c>
      <c r="BM1" s="4" t="s">
        <v>10</v>
      </c>
      <c r="BN1" s="4" t="s">
        <v>10</v>
      </c>
      <c r="BO1" s="7" t="s">
        <v>18</v>
      </c>
      <c r="BP1" s="4" t="s">
        <v>10</v>
      </c>
      <c r="BQ1" s="4" t="s">
        <v>10</v>
      </c>
      <c r="BR1" s="4" t="s">
        <v>10</v>
      </c>
      <c r="BS1" s="4" t="s">
        <v>10</v>
      </c>
      <c r="BT1" s="4" t="s">
        <v>10</v>
      </c>
      <c r="BU1" s="4" t="s">
        <v>10</v>
      </c>
      <c r="BV1" s="4" t="s">
        <v>10</v>
      </c>
      <c r="BW1" s="4" t="s">
        <v>10</v>
      </c>
      <c r="BX1" s="4" t="s">
        <v>10</v>
      </c>
      <c r="BY1" s="4" t="s">
        <v>10</v>
      </c>
      <c r="BZ1" s="7" t="s">
        <v>18</v>
      </c>
      <c r="CA1" s="4" t="s">
        <v>10</v>
      </c>
      <c r="CB1" s="4" t="s">
        <v>10</v>
      </c>
      <c r="CC1" s="4" t="s">
        <v>10</v>
      </c>
      <c r="CD1" s="4" t="s">
        <v>10</v>
      </c>
      <c r="CE1" s="4" t="s">
        <v>10</v>
      </c>
      <c r="CF1" s="4" t="s">
        <v>10</v>
      </c>
      <c r="CG1" s="4" t="s">
        <v>10</v>
      </c>
      <c r="CH1" s="4" t="s">
        <v>10</v>
      </c>
      <c r="CI1" s="4" t="s">
        <v>10</v>
      </c>
      <c r="CJ1" s="1" t="s">
        <v>0</v>
      </c>
      <c r="CK1" s="1" t="s">
        <v>0</v>
      </c>
      <c r="CL1" s="7" t="s">
        <v>18</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9</v>
      </c>
      <c r="DW1" s="4" t="s">
        <v>9</v>
      </c>
      <c r="DX1" s="4" t="s">
        <v>9</v>
      </c>
      <c r="DY1" s="4" t="s">
        <v>9</v>
      </c>
      <c r="DZ1" s="4" t="s">
        <v>9</v>
      </c>
      <c r="EA1" s="4" t="s">
        <v>9</v>
      </c>
      <c r="EB1" s="4" t="s">
        <v>9</v>
      </c>
      <c r="EC1" s="4" t="s">
        <v>9</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10</v>
      </c>
      <c r="HX1" s="7" t="s">
        <v>18</v>
      </c>
      <c r="HY1" s="4" t="s">
        <v>10</v>
      </c>
      <c r="HZ1" s="4" t="s">
        <v>10</v>
      </c>
      <c r="IA1" s="1" t="s">
        <v>9</v>
      </c>
      <c r="IB1" s="4" t="s">
        <v>10</v>
      </c>
      <c r="IC1" s="4" t="s">
        <v>0</v>
      </c>
      <c r="ID1" s="4" t="s">
        <v>9</v>
      </c>
      <c r="IE1" s="4" t="s">
        <v>9</v>
      </c>
      <c r="IF1" s="4" t="s">
        <v>9</v>
      </c>
      <c r="IG1" s="1" t="s">
        <v>9</v>
      </c>
      <c r="IH1" s="1" t="s">
        <v>9</v>
      </c>
      <c r="II1" s="1" t="s">
        <v>9</v>
      </c>
      <c r="IJ1" s="1" t="s">
        <v>9</v>
      </c>
      <c r="IK1" s="1" t="s">
        <v>9</v>
      </c>
      <c r="IL1" s="1" t="s">
        <v>9</v>
      </c>
      <c r="IM1" s="1" t="s">
        <v>9</v>
      </c>
      <c r="IN1" s="1" t="s">
        <v>9</v>
      </c>
      <c r="IO1" s="1" t="s">
        <v>9</v>
      </c>
      <c r="IP1" s="1" t="s">
        <v>9</v>
      </c>
      <c r="IQ1" s="1" t="s">
        <v>9</v>
      </c>
      <c r="IR1" s="1" t="s">
        <v>9</v>
      </c>
      <c r="IS1" s="1" t="s">
        <v>9</v>
      </c>
      <c r="IT1" s="1" t="s">
        <v>9</v>
      </c>
      <c r="IU1" s="1" t="s">
        <v>9</v>
      </c>
      <c r="IV1" s="1" t="s">
        <v>9</v>
      </c>
      <c r="IW1" s="1" t="s">
        <v>9</v>
      </c>
      <c r="IX1" s="1" t="s">
        <v>9</v>
      </c>
      <c r="IY1" s="1" t="s">
        <v>0</v>
      </c>
      <c r="IZ1" s="1" t="s">
        <v>11</v>
      </c>
      <c r="JA1" s="1" t="s">
        <v>0</v>
      </c>
      <c r="JB1" s="7" t="s">
        <v>18</v>
      </c>
      <c r="JC1" s="4" t="s">
        <v>10</v>
      </c>
      <c r="JD1" s="4" t="s">
        <v>10</v>
      </c>
      <c r="JE1" s="4" t="s">
        <v>10</v>
      </c>
      <c r="JF1" s="4" t="s">
        <v>10</v>
      </c>
      <c r="JG1" s="4" t="s">
        <v>10</v>
      </c>
      <c r="JH1" s="4" t="s">
        <v>10</v>
      </c>
      <c r="JI1" s="4" t="s">
        <v>10</v>
      </c>
      <c r="JJ1" s="4" t="s">
        <v>10</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0</v>
      </c>
      <c r="LD1" s="7" t="s">
        <v>18</v>
      </c>
      <c r="LE1" s="4" t="s">
        <v>10</v>
      </c>
      <c r="LF1" s="4" t="s">
        <v>10</v>
      </c>
      <c r="LG1" s="4" t="s">
        <v>10</v>
      </c>
      <c r="LH1" s="4" t="s">
        <v>10</v>
      </c>
      <c r="LI1" s="4" t="s">
        <v>10</v>
      </c>
      <c r="LJ1" s="4" t="s">
        <v>10</v>
      </c>
      <c r="LK1" s="4" t="s">
        <v>0</v>
      </c>
      <c r="LL1" s="4" t="s">
        <v>0</v>
      </c>
      <c r="LM1" s="4" t="s">
        <v>0</v>
      </c>
      <c r="LN1" s="4" t="s">
        <v>0</v>
      </c>
      <c r="LO1" s="4" t="s">
        <v>0</v>
      </c>
      <c r="LP1" s="4" t="s">
        <v>0</v>
      </c>
      <c r="LQ1" s="4" t="s">
        <v>0</v>
      </c>
      <c r="LR1" s="4" t="s">
        <v>0</v>
      </c>
      <c r="LS1" s="4" t="s">
        <v>0</v>
      </c>
      <c r="LT1" s="4" t="s">
        <v>0</v>
      </c>
      <c r="LU1" s="4" t="s">
        <v>0</v>
      </c>
      <c r="LV1" s="7" t="s">
        <v>18</v>
      </c>
      <c r="LW1" s="4" t="s">
        <v>10</v>
      </c>
      <c r="LX1" s="4" t="s">
        <v>10</v>
      </c>
      <c r="LY1" s="1" t="s">
        <v>0</v>
      </c>
      <c r="LZ1" s="1" t="s">
        <v>0</v>
      </c>
      <c r="MA1" s="1" t="s">
        <v>0</v>
      </c>
      <c r="MB1" s="1" t="s">
        <v>0</v>
      </c>
      <c r="MC1" s="1" t="s">
        <v>0</v>
      </c>
      <c r="MD1" s="1" t="s">
        <v>0</v>
      </c>
      <c r="ME1" s="1" t="s">
        <v>0</v>
      </c>
      <c r="MF1" s="1" t="s">
        <v>0</v>
      </c>
      <c r="MG1" s="4" t="s">
        <v>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0</v>
      </c>
      <c r="OC1" s="7" t="s">
        <v>18</v>
      </c>
    </row>
    <row r="2" spans="1:39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1821</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1204</v>
      </c>
      <c r="AU2" s="338" t="s">
        <v>1217</v>
      </c>
      <c r="AV2" s="127" t="s">
        <v>23</v>
      </c>
      <c r="AW2" s="127" t="s">
        <v>1214</v>
      </c>
      <c r="AX2" s="127" t="s">
        <v>1207</v>
      </c>
      <c r="AY2" s="127" t="s">
        <v>1207</v>
      </c>
      <c r="AZ2" s="127" t="s">
        <v>704</v>
      </c>
      <c r="BA2" s="127" t="s">
        <v>814</v>
      </c>
      <c r="BB2" s="127" t="s">
        <v>1230</v>
      </c>
      <c r="BC2" s="338" t="s">
        <v>1676</v>
      </c>
      <c r="BD2" s="127" t="s">
        <v>765</v>
      </c>
      <c r="BE2" s="127" t="s">
        <v>22</v>
      </c>
      <c r="BF2" s="127" t="s">
        <v>22</v>
      </c>
      <c r="BG2" s="127" t="s">
        <v>22</v>
      </c>
      <c r="BH2" s="127" t="s">
        <v>22</v>
      </c>
      <c r="BI2" s="127" t="s">
        <v>21</v>
      </c>
      <c r="BJ2" s="127" t="s">
        <v>21</v>
      </c>
      <c r="BK2" s="127" t="s">
        <v>21</v>
      </c>
      <c r="BL2" s="127" t="s">
        <v>21</v>
      </c>
      <c r="BM2" s="127" t="s">
        <v>20</v>
      </c>
      <c r="BN2" s="127" t="s">
        <v>20</v>
      </c>
      <c r="BO2" s="338" t="s">
        <v>1675</v>
      </c>
      <c r="BP2" s="127" t="s">
        <v>235</v>
      </c>
      <c r="BQ2" s="127" t="s">
        <v>236</v>
      </c>
      <c r="BR2" s="127" t="s">
        <v>237</v>
      </c>
      <c r="BS2" s="127" t="s">
        <v>237</v>
      </c>
      <c r="BT2" s="127" t="s">
        <v>237</v>
      </c>
      <c r="BU2" s="127" t="s">
        <v>237</v>
      </c>
      <c r="BV2" s="127" t="s">
        <v>237</v>
      </c>
      <c r="BW2" s="127" t="s">
        <v>237</v>
      </c>
      <c r="BX2" s="127" t="s">
        <v>237</v>
      </c>
      <c r="BY2" s="127" t="s">
        <v>237</v>
      </c>
      <c r="BZ2" s="338" t="s">
        <v>1224</v>
      </c>
      <c r="CA2" s="127" t="s">
        <v>833</v>
      </c>
      <c r="CB2" s="127" t="s">
        <v>1493</v>
      </c>
      <c r="CC2" s="127" t="s">
        <v>832</v>
      </c>
      <c r="CD2" s="127" t="s">
        <v>1082</v>
      </c>
      <c r="CE2" s="127" t="s">
        <v>1099</v>
      </c>
      <c r="CF2" s="127" t="s">
        <v>542</v>
      </c>
      <c r="CG2" s="127" t="s">
        <v>1084</v>
      </c>
      <c r="CH2" s="127" t="s">
        <v>1083</v>
      </c>
      <c r="CI2" s="127" t="s">
        <v>1211</v>
      </c>
      <c r="CJ2" s="127" t="s">
        <v>371</v>
      </c>
      <c r="CK2" s="127" t="s">
        <v>372</v>
      </c>
      <c r="CL2" s="338" t="s">
        <v>1219</v>
      </c>
      <c r="CM2" s="127" t="s">
        <v>1372</v>
      </c>
      <c r="CN2" s="127" t="s">
        <v>1372</v>
      </c>
      <c r="CO2" s="127" t="s">
        <v>1372</v>
      </c>
      <c r="CP2" s="127" t="s">
        <v>1372</v>
      </c>
      <c r="CQ2" s="127" t="s">
        <v>1372</v>
      </c>
      <c r="CR2" s="127" t="s">
        <v>1372</v>
      </c>
      <c r="CS2" s="127" t="s">
        <v>1373</v>
      </c>
      <c r="CT2" s="127" t="s">
        <v>238</v>
      </c>
      <c r="CU2" s="127" t="s">
        <v>238</v>
      </c>
      <c r="CV2" s="127" t="s">
        <v>238</v>
      </c>
      <c r="CW2" s="127" t="s">
        <v>238</v>
      </c>
      <c r="CX2" s="127" t="s">
        <v>241</v>
      </c>
      <c r="CY2" s="127" t="s">
        <v>1320</v>
      </c>
      <c r="CZ2" s="127" t="s">
        <v>1320</v>
      </c>
      <c r="DA2" s="127" t="s">
        <v>1320</v>
      </c>
      <c r="DB2" s="127" t="s">
        <v>1321</v>
      </c>
      <c r="DC2" s="127" t="s">
        <v>1321</v>
      </c>
      <c r="DD2" s="127" t="s">
        <v>1321</v>
      </c>
      <c r="DE2" s="127" t="s">
        <v>1322</v>
      </c>
      <c r="DF2" s="127" t="s">
        <v>1322</v>
      </c>
      <c r="DG2" s="127" t="s">
        <v>1322</v>
      </c>
      <c r="DH2" s="127" t="s">
        <v>1323</v>
      </c>
      <c r="DI2" s="127" t="s">
        <v>1323</v>
      </c>
      <c r="DJ2" s="127" t="s">
        <v>1323</v>
      </c>
      <c r="DK2" s="127" t="s">
        <v>233</v>
      </c>
      <c r="DL2" s="127" t="s">
        <v>234</v>
      </c>
      <c r="DM2" s="127" t="s">
        <v>33</v>
      </c>
      <c r="DN2" s="127" t="s">
        <v>33</v>
      </c>
      <c r="DO2" s="127" t="s">
        <v>33</v>
      </c>
      <c r="DP2" s="127" t="s">
        <v>33</v>
      </c>
      <c r="DQ2" s="127" t="s">
        <v>33</v>
      </c>
      <c r="DR2" s="127" t="s">
        <v>33</v>
      </c>
      <c r="DS2" s="127" t="s">
        <v>35</v>
      </c>
      <c r="DT2" s="127" t="s">
        <v>35</v>
      </c>
      <c r="DU2" s="127" t="s">
        <v>35</v>
      </c>
      <c r="DV2" s="127" t="s">
        <v>543</v>
      </c>
      <c r="DW2" s="127" t="s">
        <v>542</v>
      </c>
      <c r="DX2" s="127" t="s">
        <v>542</v>
      </c>
      <c r="DY2" s="127" t="s">
        <v>542</v>
      </c>
      <c r="DZ2" s="127" t="s">
        <v>542</v>
      </c>
      <c r="EA2" s="127" t="s">
        <v>542</v>
      </c>
      <c r="EB2" s="127" t="s">
        <v>542</v>
      </c>
      <c r="EC2" s="127" t="s">
        <v>542</v>
      </c>
      <c r="ED2" s="127" t="s">
        <v>542</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881</v>
      </c>
      <c r="HX2" s="338" t="s">
        <v>1220</v>
      </c>
      <c r="HY2" s="127" t="s">
        <v>32</v>
      </c>
      <c r="HZ2" s="127" t="s">
        <v>15</v>
      </c>
      <c r="IA2" s="127" t="s">
        <v>209</v>
      </c>
      <c r="IB2" s="127" t="s">
        <v>27</v>
      </c>
      <c r="IC2" s="127" t="s">
        <v>1631</v>
      </c>
      <c r="ID2" s="127" t="s">
        <v>1519</v>
      </c>
      <c r="IE2" s="127" t="s">
        <v>1519</v>
      </c>
      <c r="IF2" s="127" t="s">
        <v>1519</v>
      </c>
      <c r="IG2" s="127" t="s">
        <v>1519</v>
      </c>
      <c r="IH2" s="127" t="s">
        <v>1519</v>
      </c>
      <c r="II2" s="127" t="s">
        <v>1519</v>
      </c>
      <c r="IJ2" s="127" t="s">
        <v>1519</v>
      </c>
      <c r="IK2" s="127" t="s">
        <v>1519</v>
      </c>
      <c r="IL2" s="127" t="s">
        <v>1519</v>
      </c>
      <c r="IM2" s="127" t="s">
        <v>1646</v>
      </c>
      <c r="IN2" s="127" t="s">
        <v>1646</v>
      </c>
      <c r="IO2" s="127" t="s">
        <v>1646</v>
      </c>
      <c r="IP2" s="127" t="s">
        <v>1646</v>
      </c>
      <c r="IQ2" s="127" t="s">
        <v>1646</v>
      </c>
      <c r="IR2" s="127" t="s">
        <v>1646</v>
      </c>
      <c r="IS2" s="127" t="s">
        <v>1646</v>
      </c>
      <c r="IT2" s="127" t="s">
        <v>1646</v>
      </c>
      <c r="IU2" s="127" t="s">
        <v>1646</v>
      </c>
      <c r="IV2" s="127" t="s">
        <v>1628</v>
      </c>
      <c r="IW2" s="127" t="s">
        <v>1699</v>
      </c>
      <c r="IX2" s="127" t="s">
        <v>379</v>
      </c>
      <c r="IY2" s="127" t="s">
        <v>1565</v>
      </c>
      <c r="IZ2" s="127" t="s">
        <v>1761</v>
      </c>
      <c r="JA2" s="127" t="s">
        <v>1762</v>
      </c>
      <c r="JB2" s="338" t="s">
        <v>1237</v>
      </c>
      <c r="JC2" s="127" t="s">
        <v>1249</v>
      </c>
      <c r="JD2" s="127" t="s">
        <v>14</v>
      </c>
      <c r="JE2" s="127" t="s">
        <v>14</v>
      </c>
      <c r="JF2" s="127" t="s">
        <v>14</v>
      </c>
      <c r="JG2" s="127" t="s">
        <v>19</v>
      </c>
      <c r="JH2" s="127" t="s">
        <v>19</v>
      </c>
      <c r="JI2" s="127" t="s">
        <v>722</v>
      </c>
      <c r="JJ2" s="127" t="s">
        <v>836</v>
      </c>
      <c r="JK2" s="127" t="s">
        <v>722</v>
      </c>
      <c r="JL2" s="127" t="s">
        <v>836</v>
      </c>
      <c r="JM2" s="127" t="s">
        <v>956</v>
      </c>
      <c r="JN2" s="127" t="s">
        <v>956</v>
      </c>
      <c r="JO2" s="127" t="s">
        <v>363</v>
      </c>
      <c r="JP2" s="127" t="s">
        <v>834</v>
      </c>
      <c r="JQ2" s="127" t="s">
        <v>892</v>
      </c>
      <c r="JR2" s="127" t="s">
        <v>892</v>
      </c>
      <c r="JS2" s="127" t="s">
        <v>892</v>
      </c>
      <c r="JT2" s="127" t="s">
        <v>892</v>
      </c>
      <c r="JU2" s="127" t="s">
        <v>892</v>
      </c>
      <c r="JV2" s="127" t="s">
        <v>892</v>
      </c>
      <c r="JW2" s="127" t="s">
        <v>892</v>
      </c>
      <c r="JX2" s="127" t="s">
        <v>892</v>
      </c>
      <c r="JY2" s="127" t="s">
        <v>835</v>
      </c>
      <c r="JZ2" s="127" t="s">
        <v>893</v>
      </c>
      <c r="KA2" s="127" t="s">
        <v>893</v>
      </c>
      <c r="KB2" s="127" t="s">
        <v>893</v>
      </c>
      <c r="KC2" s="127" t="s">
        <v>893</v>
      </c>
      <c r="KD2" s="127" t="s">
        <v>893</v>
      </c>
      <c r="KE2" s="127" t="s">
        <v>893</v>
      </c>
      <c r="KF2" s="127" t="s">
        <v>893</v>
      </c>
      <c r="KG2" s="127" t="s">
        <v>837</v>
      </c>
      <c r="KH2" s="127" t="s">
        <v>841</v>
      </c>
      <c r="KI2" s="127" t="s">
        <v>841</v>
      </c>
      <c r="KJ2" s="127" t="s">
        <v>838</v>
      </c>
      <c r="KK2" s="127" t="s">
        <v>840</v>
      </c>
      <c r="KL2" s="127" t="s">
        <v>840</v>
      </c>
      <c r="KM2" s="127" t="s">
        <v>840</v>
      </c>
      <c r="KN2" s="127" t="s">
        <v>840</v>
      </c>
      <c r="KO2" s="127" t="s">
        <v>840</v>
      </c>
      <c r="KP2" s="127" t="s">
        <v>1366</v>
      </c>
      <c r="KQ2" s="127" t="s">
        <v>1326</v>
      </c>
      <c r="KR2" s="127" t="s">
        <v>1326</v>
      </c>
      <c r="KS2" s="127" t="s">
        <v>1528</v>
      </c>
      <c r="KT2" s="127" t="s">
        <v>312</v>
      </c>
      <c r="KU2" s="127" t="s">
        <v>955</v>
      </c>
      <c r="KV2" s="127" t="s">
        <v>312</v>
      </c>
      <c r="KW2" s="127" t="s">
        <v>397</v>
      </c>
      <c r="KX2" s="127" t="s">
        <v>354</v>
      </c>
      <c r="KY2" s="127" t="s">
        <v>843</v>
      </c>
      <c r="KZ2" s="127" t="s">
        <v>1076</v>
      </c>
      <c r="LA2" s="127" t="s">
        <v>289</v>
      </c>
      <c r="LB2" s="127" t="s">
        <v>290</v>
      </c>
      <c r="LC2" s="127" t="s">
        <v>1259</v>
      </c>
      <c r="LD2" s="338" t="s">
        <v>1222</v>
      </c>
      <c r="LE2" s="127" t="s">
        <v>76</v>
      </c>
      <c r="LF2" s="127" t="s">
        <v>115</v>
      </c>
      <c r="LG2" s="127" t="s">
        <v>77</v>
      </c>
      <c r="LH2" s="127" t="s">
        <v>368</v>
      </c>
      <c r="LI2" s="127" t="s">
        <v>1826</v>
      </c>
      <c r="LJ2" s="127" t="s">
        <v>1826</v>
      </c>
      <c r="LK2" s="127" t="s">
        <v>851</v>
      </c>
      <c r="LL2" s="127" t="s">
        <v>1758</v>
      </c>
      <c r="LM2" s="127" t="s">
        <v>1758</v>
      </c>
      <c r="LN2" s="127" t="s">
        <v>1758</v>
      </c>
      <c r="LO2" s="127" t="s">
        <v>1758</v>
      </c>
      <c r="LP2" s="127" t="s">
        <v>1758</v>
      </c>
      <c r="LQ2" s="127" t="s">
        <v>1758</v>
      </c>
      <c r="LR2" s="127" t="s">
        <v>1758</v>
      </c>
      <c r="LS2" s="127" t="s">
        <v>1758</v>
      </c>
      <c r="LT2" s="127" t="s">
        <v>1758</v>
      </c>
      <c r="LU2" s="127" t="s">
        <v>1495</v>
      </c>
      <c r="LV2" s="338" t="s">
        <v>1223</v>
      </c>
      <c r="LW2" s="127" t="s">
        <v>1325</v>
      </c>
      <c r="LX2" s="127" t="s">
        <v>1316</v>
      </c>
      <c r="LY2" s="127" t="s">
        <v>1498</v>
      </c>
      <c r="LZ2" s="127" t="s">
        <v>1609</v>
      </c>
      <c r="MA2" s="127" t="s">
        <v>1609</v>
      </c>
      <c r="MB2" s="127" t="s">
        <v>1609</v>
      </c>
      <c r="MC2" s="127" t="s">
        <v>1609</v>
      </c>
      <c r="MD2" s="127" t="s">
        <v>1609</v>
      </c>
      <c r="ME2" s="127" t="s">
        <v>1609</v>
      </c>
      <c r="MF2" s="127" t="s">
        <v>1609</v>
      </c>
      <c r="MG2" s="127" t="s">
        <v>800</v>
      </c>
      <c r="MH2" s="127" t="s">
        <v>916</v>
      </c>
      <c r="MI2" s="127" t="s">
        <v>913</v>
      </c>
      <c r="MJ2" s="127" t="s">
        <v>913</v>
      </c>
      <c r="MK2" s="127" t="s">
        <v>913</v>
      </c>
      <c r="ML2" s="127" t="s">
        <v>913</v>
      </c>
      <c r="MM2" s="127" t="s">
        <v>913</v>
      </c>
      <c r="MN2" s="127" t="s">
        <v>913</v>
      </c>
      <c r="MO2" s="127" t="s">
        <v>913</v>
      </c>
      <c r="MP2" s="127" t="s">
        <v>913</v>
      </c>
      <c r="MQ2" s="127" t="s">
        <v>913</v>
      </c>
      <c r="MR2" s="127" t="s">
        <v>913</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500</v>
      </c>
      <c r="OC2" s="128" t="s">
        <v>190</v>
      </c>
    </row>
    <row r="3" spans="1:393" s="2" customFormat="1" ht="42" customHeight="1">
      <c r="A3" s="74">
        <v>1143</v>
      </c>
      <c r="B3" s="73">
        <f ca="1">COUNTIFS($C$4:$C$84,$A$3,$E$4:$E$84,TRUE)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97"/>
      <c r="CG3" s="31"/>
      <c r="CH3" s="31"/>
      <c r="CI3" s="31"/>
      <c r="CJ3" s="97"/>
      <c r="CK3" s="97"/>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97"/>
      <c r="DW3" s="97"/>
      <c r="DX3" s="97"/>
      <c r="DY3" s="97"/>
      <c r="DZ3" s="97"/>
      <c r="EA3" s="97"/>
      <c r="EB3" s="97"/>
      <c r="EC3" s="97"/>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31"/>
      <c r="HY3" s="31"/>
      <c r="HZ3" s="31"/>
      <c r="IA3" s="97"/>
      <c r="IB3" s="31"/>
      <c r="IC3" s="31"/>
      <c r="ID3" s="31"/>
      <c r="IE3" s="31"/>
      <c r="IF3" s="31"/>
      <c r="IG3" s="97"/>
      <c r="IH3" s="97"/>
      <c r="II3" s="31"/>
      <c r="IJ3" s="31"/>
      <c r="IK3" s="97"/>
      <c r="IL3" s="97"/>
      <c r="IM3" s="97"/>
      <c r="IN3" s="97"/>
      <c r="IO3" s="97"/>
      <c r="IP3" s="97"/>
      <c r="IQ3" s="97"/>
      <c r="IR3" s="97"/>
      <c r="IS3" s="97"/>
      <c r="IT3" s="97"/>
      <c r="IU3" s="97"/>
      <c r="IV3" s="97"/>
      <c r="IW3" s="97"/>
      <c r="IX3" s="97"/>
      <c r="IY3" s="97"/>
      <c r="IZ3" s="97"/>
      <c r="JA3" s="97"/>
      <c r="JB3" s="31"/>
      <c r="JC3" s="97"/>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97"/>
      <c r="KX3" s="97"/>
      <c r="KY3" s="97"/>
      <c r="KZ3" s="97"/>
      <c r="LA3" s="97"/>
      <c r="LB3" s="97"/>
      <c r="LC3" s="97" t="s">
        <v>267</v>
      </c>
      <c r="LD3" s="31"/>
      <c r="LE3" s="31"/>
      <c r="LF3" s="31"/>
      <c r="LG3" s="31"/>
      <c r="LH3" s="31"/>
      <c r="LI3" s="31"/>
      <c r="LJ3" s="31"/>
      <c r="LK3" s="31"/>
      <c r="LL3" s="97"/>
      <c r="LM3" s="97"/>
      <c r="LN3" s="97"/>
      <c r="LO3" s="97"/>
      <c r="LP3" s="97"/>
      <c r="LQ3" s="97"/>
      <c r="LR3" s="97"/>
      <c r="LS3" s="97"/>
      <c r="LT3" s="97"/>
      <c r="LU3" s="97"/>
      <c r="LV3" s="31"/>
      <c r="LW3" s="31"/>
      <c r="LX3" s="31"/>
      <c r="LY3" s="97" t="s">
        <v>267</v>
      </c>
      <c r="LZ3" s="97" t="s">
        <v>267</v>
      </c>
      <c r="MA3" s="97" t="s">
        <v>267</v>
      </c>
      <c r="MB3" s="97" t="s">
        <v>267</v>
      </c>
      <c r="MC3" s="97" t="s">
        <v>267</v>
      </c>
      <c r="MD3" s="97" t="s">
        <v>267</v>
      </c>
      <c r="ME3" s="97" t="s">
        <v>267</v>
      </c>
      <c r="MF3" s="97" t="s">
        <v>267</v>
      </c>
      <c r="MG3" s="97" t="s">
        <v>267</v>
      </c>
      <c r="MH3" s="97"/>
      <c r="MI3" s="97"/>
      <c r="MJ3" s="97"/>
      <c r="MK3" s="97"/>
      <c r="ML3" s="97"/>
      <c r="MM3" s="97"/>
      <c r="MN3" s="97"/>
      <c r="MO3" s="97"/>
      <c r="MP3" s="97"/>
      <c r="MQ3" s="97"/>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6" t="s">
        <v>190</v>
      </c>
    </row>
    <row r="4" spans="1:393" s="2" customFormat="1" ht="65.25" customHeight="1">
      <c r="A4" s="101" t="str">
        <f>"Trial Number
("&amp;COUNT(A$5:A$84)-1&amp;")"</f>
        <v>Trial Number
(71)</v>
      </c>
      <c r="B4" s="101" t="s">
        <v>70</v>
      </c>
      <c r="C4" s="101" t="s">
        <v>66</v>
      </c>
      <c r="D4" s="101" t="s">
        <v>1382</v>
      </c>
      <c r="E4" s="101" t="str">
        <f ca="1">"Run Trials
("&amp;COUNTIFS(E$5:E$84,TRUE)&amp;")
("&amp;TEXT(COUNTIFS(E$5:E$84,TRUE)/(COUNTA($A$5:$A$84)-1),"0.0%)")</f>
        <v>Run Trials
(32)
(45.1%)</v>
      </c>
      <c r="F4" s="102" t="str">
        <f ca="1">"Full output
("&amp;TEXT(COUNTIFS($E$5:$E$84,TRUE,F$5:F$84,TRUE)/COUNTIFS($E$5:$E$84,TRUE),"0%)")</f>
        <v>Full output
(9%)</v>
      </c>
      <c r="G4" s="101" t="str">
        <f ca="1">"Report
("&amp;TEXT(COUNTIFS(G$5:G$84,TRUE)/(COUNTA(G$5:G$84)-1),"0.0%)")&amp;"
("&amp;TEXT(COUNTIFS(G$5:G$84,TRUE,$E$5:$E$84,TRUE)/COUNTIFS($E$5:$E$84,TRUE),"0%)")</f>
        <v>Report
(50.0%)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IF(COUNTIFS(AM$5:AM$84,"Dup")&gt;0,"Dup","")</f>
        <v>Dup</v>
      </c>
      <c r="AN4" s="98"/>
      <c r="AO4" s="99"/>
      <c r="AP4" s="99"/>
      <c r="AQ4" s="99"/>
      <c r="AR4" s="99"/>
      <c r="AS4" s="99"/>
      <c r="AT4" s="99"/>
      <c r="AU4" s="98"/>
      <c r="AV4" s="99"/>
      <c r="AW4" s="99"/>
      <c r="AX4" s="99" t="s">
        <v>1208</v>
      </c>
      <c r="AY4" s="99" t="s">
        <v>1209</v>
      </c>
      <c r="AZ4" s="99"/>
      <c r="BA4" s="99"/>
      <c r="BB4" s="99"/>
      <c r="BC4" s="98"/>
      <c r="BD4" s="99" t="s">
        <v>767</v>
      </c>
      <c r="BE4" s="99" t="s">
        <v>850</v>
      </c>
      <c r="BF4" s="99" t="s">
        <v>385</v>
      </c>
      <c r="BG4" s="99" t="s">
        <v>108</v>
      </c>
      <c r="BH4" s="99" t="s">
        <v>767</v>
      </c>
      <c r="BI4" s="99" t="s">
        <v>387</v>
      </c>
      <c r="BJ4" s="99" t="s">
        <v>767</v>
      </c>
      <c r="BK4" s="99" t="s">
        <v>386</v>
      </c>
      <c r="BL4" s="99" t="s">
        <v>360</v>
      </c>
      <c r="BM4" s="99" t="s">
        <v>385</v>
      </c>
      <c r="BN4" s="99" t="s">
        <v>767</v>
      </c>
      <c r="BO4" s="98"/>
      <c r="BP4" s="99"/>
      <c r="BQ4" s="99"/>
      <c r="BR4" s="99" t="s">
        <v>6</v>
      </c>
      <c r="BS4" s="99" t="s">
        <v>7</v>
      </c>
      <c r="BT4" s="99" t="s">
        <v>8</v>
      </c>
      <c r="BU4" s="99" t="s">
        <v>168</v>
      </c>
      <c r="BV4" s="99" t="s">
        <v>183</v>
      </c>
      <c r="BW4" s="99" t="s">
        <v>246</v>
      </c>
      <c r="BX4" s="99" t="s">
        <v>248</v>
      </c>
      <c r="BY4" s="99" t="s">
        <v>282</v>
      </c>
      <c r="BZ4" s="98"/>
      <c r="CA4" s="99"/>
      <c r="CB4" s="99"/>
      <c r="CC4" s="99"/>
      <c r="CD4" s="99"/>
      <c r="CE4" s="99"/>
      <c r="CF4" s="99" t="s">
        <v>1100</v>
      </c>
      <c r="CG4" s="99"/>
      <c r="CH4" s="99"/>
      <c r="CI4" s="99"/>
      <c r="CJ4" s="99"/>
      <c r="CK4" s="99"/>
      <c r="CL4" s="98"/>
      <c r="CM4" s="99" t="s">
        <v>1547</v>
      </c>
      <c r="CN4" s="99" t="s">
        <v>1548</v>
      </c>
      <c r="CO4" s="99" t="s">
        <v>1549</v>
      </c>
      <c r="CP4" s="99" t="s">
        <v>1375</v>
      </c>
      <c r="CQ4" s="99" t="s">
        <v>1376</v>
      </c>
      <c r="CR4" s="99" t="s">
        <v>1377</v>
      </c>
      <c r="CS4" s="99"/>
      <c r="CT4" s="99" t="s">
        <v>6</v>
      </c>
      <c r="CU4" s="99" t="s">
        <v>7</v>
      </c>
      <c r="CV4" s="99" t="s">
        <v>8</v>
      </c>
      <c r="CW4" s="99" t="s">
        <v>168</v>
      </c>
      <c r="CX4" s="99" t="s">
        <v>355</v>
      </c>
      <c r="CY4" s="99" t="s">
        <v>6</v>
      </c>
      <c r="CZ4" s="99" t="s">
        <v>7</v>
      </c>
      <c r="DA4" s="99" t="s">
        <v>8</v>
      </c>
      <c r="DB4" s="99" t="s">
        <v>6</v>
      </c>
      <c r="DC4" s="99" t="s">
        <v>7</v>
      </c>
      <c r="DD4" s="99" t="s">
        <v>8</v>
      </c>
      <c r="DE4" s="99" t="s">
        <v>6</v>
      </c>
      <c r="DF4" s="99" t="s">
        <v>7</v>
      </c>
      <c r="DG4" s="99" t="s">
        <v>8</v>
      </c>
      <c r="DH4" s="99" t="s">
        <v>6</v>
      </c>
      <c r="DI4" s="99" t="s">
        <v>7</v>
      </c>
      <c r="DJ4" s="99" t="s">
        <v>8</v>
      </c>
      <c r="DK4" s="99"/>
      <c r="DL4" s="99"/>
      <c r="DM4" s="99" t="s">
        <v>6</v>
      </c>
      <c r="DN4" s="99" t="s">
        <v>7</v>
      </c>
      <c r="DO4" s="99" t="s">
        <v>8</v>
      </c>
      <c r="DP4" s="99" t="s">
        <v>168</v>
      </c>
      <c r="DQ4" s="99" t="s">
        <v>183</v>
      </c>
      <c r="DR4" s="99" t="s">
        <v>282</v>
      </c>
      <c r="DS4" s="99" t="s">
        <v>6</v>
      </c>
      <c r="DT4" s="99" t="s">
        <v>7</v>
      </c>
      <c r="DU4" s="99" t="s">
        <v>8</v>
      </c>
      <c r="DV4" s="540" t="s">
        <v>302</v>
      </c>
      <c r="DW4" s="541" t="str">
        <f>INDEX(DataAutumn!i.LTWFeedIndices_BBB,1,DW$7)</f>
        <v>0:1, 54:62</v>
      </c>
      <c r="DX4" s="541" t="str">
        <f>INDEX(DataAutumn!i.LTWFeedIndices_BBB,1,DX$7)</f>
        <v>0:1, 62:76</v>
      </c>
      <c r="DY4" s="541" t="str">
        <f>INDEX(DataAutumn!i.FS_StrategyIndices,1,DY$7)</f>
        <v>19:20, 33:49</v>
      </c>
      <c r="DZ4" s="541" t="str">
        <f>INDEX(DataAutumn!i.FS_StrategyIndices,1,DZ$7)</f>
        <v>19:20, 49:54</v>
      </c>
      <c r="EA4" s="541" t="str">
        <f>INDEX(DataAutumn!i.FS_StrategyIndices,1,EA$7)</f>
        <v>19:20, 54:76</v>
      </c>
      <c r="EB4" s="541" t="str">
        <f ca="1">INDEX(DataAutumn!i.FS_StrategyIndices,1,EB$7)</f>
        <v>19:20, 33:51</v>
      </c>
      <c r="EC4" s="541" t="str">
        <f ca="1">INDEX(DataAutumn!i.FS_StrategyIndices,1,EC$7)</f>
        <v>19:20, 51:56</v>
      </c>
      <c r="ED4" s="541" t="str">
        <f ca="1">INDEX(DataAutumn!i.FS_StrategyIndices,1,ED$7)</f>
        <v>19:20, 56:78</v>
      </c>
      <c r="EE4" s="541" t="str">
        <f ca="1">INDEX(DataAutumn!i.FS_StrategyIndices,1,EE$7)</f>
        <v>19:20, 33:54</v>
      </c>
      <c r="EF4" s="541" t="str">
        <f ca="1">INDEX(DataAutumn!i.FS_StrategyIndices,1,EF$7)</f>
        <v>19:20, 54:59</v>
      </c>
      <c r="EG4" s="541" t="str">
        <f ca="1">INDEX(DataAutumn!i.FS_StrategyIndices,1,EG$7)</f>
        <v>19:20, 59:81</v>
      </c>
      <c r="EH4" s="541" t="str">
        <f ca="1">INDEX(DataAutumn!i.FS_StrategyIndices,1,EH$7)</f>
        <v>19:20, 33:56</v>
      </c>
      <c r="EI4" s="541" t="str">
        <f ca="1">INDEX(DataAutumn!i.FS_StrategyIndices,1,EI$7)</f>
        <v>19:20, 56:61</v>
      </c>
      <c r="EJ4" s="541" t="str">
        <f ca="1">INDEX(DataAutumn!i.FS_StrategyIndices,1,EJ$7)</f>
        <v>19:20, 61:83</v>
      </c>
      <c r="EK4" s="541" t="str">
        <f ca="1">INDEX(DataAutumn!i.FS_StrategyIndices,1,EK$7)</f>
        <v>19:20, 33:58</v>
      </c>
      <c r="EL4" s="541" t="str">
        <f ca="1">INDEX(DataAutumn!i.FS_StrategyIndices,1,EL$7)</f>
        <v>19:20, 58:63</v>
      </c>
      <c r="EM4" s="541" t="str">
        <f ca="1">INDEX(DataAutumn!i.FS_StrategyIndices,1,EM$7)</f>
        <v>19:20, 63:85</v>
      </c>
      <c r="EN4" s="541" t="str">
        <f ca="1">INDEX(DataAutumn!i.FS_StrategyIndices,1,EN$7)</f>
        <v>19:20, 33:49</v>
      </c>
      <c r="EO4" s="541" t="str">
        <f ca="1">INDEX(DataAutumn!i.FS_StrategyIndices,1,EO$7)</f>
        <v>19:20, 49:54</v>
      </c>
      <c r="EP4" s="541" t="str">
        <f ca="1">INDEX(DataAutumn!i.FS_StrategyIndices,1,EP$7)</f>
        <v>19:20, 54:76</v>
      </c>
      <c r="EQ4" s="541" t="str">
        <f>INDEX(DataAutumn!i.FS_StrategyIndices,1,EQ$7)</f>
        <v>19:20, 84:102</v>
      </c>
      <c r="ER4" s="541" t="str">
        <f ca="1">INDEX(DataAutumn!i.FS_StrategyIndices,1,ER$7)</f>
        <v>19:20, 102:121</v>
      </c>
      <c r="ES4" s="541" t="str">
        <f ca="1">INDEX(DataAutumn!i.FS_StrategyIndices,1,ES$7)</f>
        <v>19:20, 121:129</v>
      </c>
      <c r="ET4" s="541" t="str">
        <f ca="1">INDEX(DataAutumn!i.FS_StrategyIndices,1,ET$7)</f>
        <v>19:20, 137:154</v>
      </c>
      <c r="EU4" s="541" t="str">
        <f ca="1">INDEX(DataAutumn!i.FS_StrategyIndices,1,EU$7)</f>
        <v>19:20, 154:173</v>
      </c>
      <c r="EV4" s="541" t="str">
        <f ca="1">INDEX(DataAutumn!i.FS_StrategyIndices,1,EV$7)</f>
        <v>19:20, 173:181</v>
      </c>
      <c r="EW4" s="541" t="str">
        <f ca="1">INDEX(DataAutumn!i.FS_StrategyIndices,1,EW$7)</f>
        <v>19:20, 189:206</v>
      </c>
      <c r="EX4" s="541" t="str">
        <f ca="1">INDEX(DataAutumn!i.FS_StrategyIndices,1,EX$7)</f>
        <v>19:20, 206:225</v>
      </c>
      <c r="EY4" s="541" t="str">
        <f ca="1">INDEX(DataAutumn!i.FS_StrategyIndices,1,EY$7)</f>
        <v>19:20, 225:233</v>
      </c>
      <c r="EZ4" s="541" t="str">
        <f ca="1">INDEX(DataAutumn!i.FS_StrategyIndices,1,EZ$7)</f>
        <v>19:20, 241:258</v>
      </c>
      <c r="FA4" s="541" t="str">
        <f ca="1">INDEX(DataAutumn!i.FS_StrategyIndices,1,FA$7)</f>
        <v>19:20, 258:277</v>
      </c>
      <c r="FB4" s="541" t="str">
        <f ca="1">INDEX(DataAutumn!i.FS_StrategyIndices,1,FB$7)</f>
        <v>19:20, 277:285</v>
      </c>
      <c r="FC4" s="541" t="str">
        <f ca="1">INDEX(DataAutumn!i.FS_StrategyIndices,1,FC$7)</f>
        <v>19:20, 293:310</v>
      </c>
      <c r="FD4" s="541" t="str">
        <f ca="1">INDEX(DataAutumn!i.FS_StrategyIndices,1,FD$7)</f>
        <v>19:20, 310:329</v>
      </c>
      <c r="FE4" s="541" t="str">
        <f ca="1">INDEX(DataAutumn!i.FS_StrategyIndices,1,FE$7)</f>
        <v>19:20, 329:337</v>
      </c>
      <c r="FF4" s="541" t="str">
        <f ca="1">INDEX(DataAutumn!i.FS_StrategyIndices,1,FF$7)</f>
        <v>19:20, 345:362</v>
      </c>
      <c r="FG4" s="552" t="str">
        <f>INDEX(DataWinter!i.FS_StrategyIndices,1,FG$7)</f>
        <v>43:44, 38:54</v>
      </c>
      <c r="FH4" s="552" t="str">
        <f>INDEX(DataWinter!i.FS_StrategyIndices,1,FH$7)</f>
        <v>43:44, 54:59</v>
      </c>
      <c r="FI4" s="552" t="str">
        <f>INDEX(DataWinter!i.FS_StrategyIndices,1,FI$7)</f>
        <v>43:44, 59:81</v>
      </c>
      <c r="FJ4" s="552" t="str">
        <f ca="1">INDEX(DataWinter!i.FS_StrategyIndices,1,FJ$7)</f>
        <v>43:44, 38:56</v>
      </c>
      <c r="FK4" s="552" t="str">
        <f ca="1">INDEX(DataWinter!i.FS_StrategyIndices,1,FK$7)</f>
        <v>43:44, 56:61</v>
      </c>
      <c r="FL4" s="552" t="str">
        <f ca="1">INDEX(DataWinter!i.FS_StrategyIndices,1,FL$7)</f>
        <v>43:44, 61:83</v>
      </c>
      <c r="FM4" s="552" t="str">
        <f ca="1">INDEX(DataWinter!i.FS_StrategyIndices,1,FM$7)</f>
        <v>43:44, 38:59</v>
      </c>
      <c r="FN4" s="552" t="str">
        <f ca="1">INDEX(DataWinter!i.FS_StrategyIndices,1,FN$7)</f>
        <v>43:44, 59:64</v>
      </c>
      <c r="FO4" s="552" t="str">
        <f ca="1">INDEX(DataWinter!i.FS_StrategyIndices,1,FO$7)</f>
        <v>43:44, 64:86</v>
      </c>
      <c r="FP4" s="552" t="str">
        <f ca="1">INDEX(DataWinter!i.FS_StrategyIndices,1,FP$7)</f>
        <v>43:44, 38:61</v>
      </c>
      <c r="FQ4" s="552" t="str">
        <f ca="1">INDEX(DataWinter!i.FS_StrategyIndices,1,FQ$7)</f>
        <v>43:44, 61:66</v>
      </c>
      <c r="FR4" s="552" t="str">
        <f ca="1">INDEX(DataWinter!i.FS_StrategyIndices,1,FR$7)</f>
        <v>43:44, 66:88</v>
      </c>
      <c r="FS4" s="552" t="str">
        <f ca="1">INDEX(DataWinter!i.FS_StrategyIndices,1,FS$7)</f>
        <v>43:44, 38:63</v>
      </c>
      <c r="FT4" s="552" t="str">
        <f ca="1">INDEX(DataWinter!i.FS_StrategyIndices,1,FT$7)</f>
        <v>43:44, 63:68</v>
      </c>
      <c r="FU4" s="552" t="str">
        <f ca="1">INDEX(DataWinter!i.FS_StrategyIndices,1,FU$7)</f>
        <v>43:44, 68:90</v>
      </c>
      <c r="FV4" s="552" t="str">
        <f ca="1">INDEX(DataWinter!i.FS_StrategyIndices,1,FV$7)</f>
        <v>43:44, 38:54</v>
      </c>
      <c r="FW4" s="552" t="str">
        <f ca="1">INDEX(DataWinter!i.FS_StrategyIndices,1,FW$7)</f>
        <v>43:44, 54:59</v>
      </c>
      <c r="FX4" s="552" t="str">
        <f ca="1">INDEX(DataWinter!i.FS_StrategyIndices,1,FX$7)</f>
        <v>43:44, 59:81</v>
      </c>
      <c r="FY4" s="552" t="str">
        <f>INDEX(DataWinter!i.FS_StrategyIndices,1,FY$7)</f>
        <v>43:44, 89:106</v>
      </c>
      <c r="FZ4" s="552" t="str">
        <f ca="1">INDEX(DataWinter!i.FS_StrategyIndices,1,FZ$7)</f>
        <v>43:44, 106:126</v>
      </c>
      <c r="GA4" s="552" t="str">
        <f ca="1">INDEX(DataWinter!i.FS_StrategyIndices,1,GA$7)</f>
        <v>43:44, 126:133</v>
      </c>
      <c r="GB4" s="552" t="str">
        <f ca="1">INDEX(DataWinter!i.FS_StrategyIndices,1,GB$7)</f>
        <v>43:44, 141:159</v>
      </c>
      <c r="GC4" s="552" t="str">
        <f ca="1">INDEX(DataWinter!i.FS_StrategyIndices,1,GC$7)</f>
        <v>43:44, 159:178</v>
      </c>
      <c r="GD4" s="552" t="str">
        <f ca="1">INDEX(DataWinter!i.FS_StrategyIndices,1,GD$7)</f>
        <v>43:44, 178:186</v>
      </c>
      <c r="GE4" s="552" t="str">
        <f ca="1">INDEX(DataWinter!i.FS_StrategyIndices,1,GE$7)</f>
        <v>43:44, 194:211</v>
      </c>
      <c r="GF4" s="552" t="str">
        <f ca="1">INDEX(DataWinter!i.FS_StrategyIndices,1,GF$7)</f>
        <v>43:44, 211:230</v>
      </c>
      <c r="GG4" s="552" t="str">
        <f ca="1">INDEX(DataWinter!i.FS_StrategyIndices,1,GG$7)</f>
        <v>43:44, 230:238</v>
      </c>
      <c r="GH4" s="552" t="str">
        <f ca="1">INDEX(DataWinter!i.FS_StrategyIndices,1,GH$7)</f>
        <v>43:44, 246:263</v>
      </c>
      <c r="GI4" s="552" t="str">
        <f ca="1">INDEX(DataWinter!i.FS_StrategyIndices,1,GI$7)</f>
        <v>43:44, 263:282</v>
      </c>
      <c r="GJ4" s="552" t="str">
        <f ca="1">INDEX(DataWinter!i.FS_StrategyIndices,1,GJ$7)</f>
        <v>43:44, 282:290</v>
      </c>
      <c r="GK4" s="552" t="str">
        <f ca="1">INDEX(DataWinter!i.FS_StrategyIndices,1,GK$7)</f>
        <v>43:44, 298:315</v>
      </c>
      <c r="GL4" s="552" t="str">
        <f ca="1">INDEX(DataWinter!i.FS_StrategyIndices,1,GL$7)</f>
        <v>43:44, 315:334</v>
      </c>
      <c r="GM4" s="552" t="str">
        <f ca="1">INDEX(DataWinter!i.FS_StrategyIndices,1,GM$7)</f>
        <v>43:44, 334:342</v>
      </c>
      <c r="GN4" s="552" t="str">
        <f ca="1">INDEX(DataWinter!i.FS_StrategyIndices,1,GN$7)</f>
        <v>43:44, 350:367</v>
      </c>
      <c r="GO4" s="553" t="str">
        <f>INDEX(DataSpring!i.FS_StrategyIndices,1,GO$7)</f>
        <v>67:68, 43:59</v>
      </c>
      <c r="GP4" s="553" t="str">
        <f>INDEX(DataSpring!i.FS_StrategyIndices,1,GP$7)</f>
        <v>67:68, 59:64</v>
      </c>
      <c r="GQ4" s="553" t="str">
        <f>INDEX(DataSpring!i.FS_StrategyIndices,1,GQ$7)</f>
        <v>67:68, 64:86</v>
      </c>
      <c r="GR4" s="553" t="str">
        <f ca="1">INDEX(DataSpring!i.FS_StrategyIndices,1,GR$7)</f>
        <v>67:68, 43:61</v>
      </c>
      <c r="GS4" s="553" t="str">
        <f ca="1">INDEX(DataSpring!i.FS_StrategyIndices,1,GS$7)</f>
        <v>67:68, 61:66</v>
      </c>
      <c r="GT4" s="553" t="str">
        <f ca="1">INDEX(DataSpring!i.FS_StrategyIndices,1,GT$7)</f>
        <v>67:68, 66:88</v>
      </c>
      <c r="GU4" s="553" t="str">
        <f ca="1">INDEX(DataSpring!i.FS_StrategyIndices,1,GU$7)</f>
        <v>67:68, 43:64</v>
      </c>
      <c r="GV4" s="553" t="str">
        <f ca="1">INDEX(DataSpring!i.FS_StrategyIndices,1,GV$7)</f>
        <v>67:68, 64:69</v>
      </c>
      <c r="GW4" s="553" t="str">
        <f ca="1">INDEX(DataSpring!i.FS_StrategyIndices,1,GW$7)</f>
        <v>67:68, 69:91</v>
      </c>
      <c r="GX4" s="553" t="str">
        <f ca="1">INDEX(DataSpring!i.FS_StrategyIndices,1,GX$7)</f>
        <v>67:68, 43:66</v>
      </c>
      <c r="GY4" s="553" t="str">
        <f ca="1">INDEX(DataSpring!i.FS_StrategyIndices,1,GY$7)</f>
        <v>67:68, 66:71</v>
      </c>
      <c r="GZ4" s="553" t="str">
        <f ca="1">INDEX(DataSpring!i.FS_StrategyIndices,1,GZ$7)</f>
        <v>67:68, 71:93</v>
      </c>
      <c r="HA4" s="553" t="str">
        <f ca="1">INDEX(DataSpring!i.FS_StrategyIndices,1,HA$7)</f>
        <v>67:68, 43:68</v>
      </c>
      <c r="HB4" s="553" t="str">
        <f ca="1">INDEX(DataSpring!i.FS_StrategyIndices,1,HB$7)</f>
        <v>67:68, 68:73</v>
      </c>
      <c r="HC4" s="553" t="str">
        <f ca="1">INDEX(DataSpring!i.FS_StrategyIndices,1,HC$7)</f>
        <v>67:68, 73:95</v>
      </c>
      <c r="HD4" s="553" t="str">
        <f ca="1">INDEX(DataSpring!i.FS_StrategyIndices,1,HD$7)</f>
        <v>67:68, 43:59</v>
      </c>
      <c r="HE4" s="553" t="str">
        <f ca="1">INDEX(DataSpring!i.FS_StrategyIndices,1,HE$7)</f>
        <v>67:68, 59:64</v>
      </c>
      <c r="HF4" s="553" t="str">
        <f ca="1">INDEX(DataSpring!i.FS_StrategyIndices,1,HF$7)</f>
        <v>67:68, 64:86</v>
      </c>
      <c r="HG4" s="553" t="str">
        <f>INDEX(DataSpring!i.FS_StrategyIndices,1,HG$7)</f>
        <v>67:68, 94:111</v>
      </c>
      <c r="HH4" s="553" t="str">
        <f ca="1">INDEX(DataSpring!i.FS_StrategyIndices,1,HH$7)</f>
        <v>67:68, 111:131</v>
      </c>
      <c r="HI4" s="553" t="str">
        <f ca="1">INDEX(DataSpring!i.FS_StrategyIndices,1,HI$7)</f>
        <v>67:68, 131:138</v>
      </c>
      <c r="HJ4" s="553" t="str">
        <f ca="1">INDEX(DataSpring!i.FS_StrategyIndices,1,HJ$7)</f>
        <v>67:68, 146:164</v>
      </c>
      <c r="HK4" s="553" t="str">
        <f ca="1">INDEX(DataSpring!i.FS_StrategyIndices,1,HK$7)</f>
        <v>67:68, 164:183</v>
      </c>
      <c r="HL4" s="553" t="str">
        <f ca="1">INDEX(DataSpring!i.FS_StrategyIndices,1,HL$7)</f>
        <v>67:68, 183:191</v>
      </c>
      <c r="HM4" s="553" t="str">
        <f ca="1">INDEX(DataSpring!i.FS_StrategyIndices,1,HM$7)</f>
        <v>67:68, 199:216</v>
      </c>
      <c r="HN4" s="553" t="str">
        <f ca="1">INDEX(DataSpring!i.FS_StrategyIndices,1,HN$7)</f>
        <v>67:68, 216:235</v>
      </c>
      <c r="HO4" s="553" t="str">
        <f ca="1">INDEX(DataSpring!i.FS_StrategyIndices,1,HO$7)</f>
        <v>67:68, 235:243</v>
      </c>
      <c r="HP4" s="553" t="str">
        <f ca="1">INDEX(DataSpring!i.FS_StrategyIndices,1,HP$7)</f>
        <v>67:68, 251:268</v>
      </c>
      <c r="HQ4" s="553" t="str">
        <f ca="1">INDEX(DataSpring!i.FS_StrategyIndices,1,HQ$7)</f>
        <v>67:68, 268:287</v>
      </c>
      <c r="HR4" s="553" t="str">
        <f ca="1">INDEX(DataSpring!i.FS_StrategyIndices,1,HR$7)</f>
        <v>67:68, 287:295</v>
      </c>
      <c r="HS4" s="553" t="str">
        <f ca="1">INDEX(DataSpring!i.FS_StrategyIndices,1,HS$7)</f>
        <v>67:68, 303:320</v>
      </c>
      <c r="HT4" s="553" t="str">
        <f ca="1">INDEX(DataSpring!i.FS_StrategyIndices,1,HT$7)</f>
        <v>67:68, 320:339</v>
      </c>
      <c r="HU4" s="553" t="str">
        <f ca="1">INDEX(DataSpring!i.FS_StrategyIndices,1,HU$7)</f>
        <v>67:68, 339:347</v>
      </c>
      <c r="HV4" s="553" t="str">
        <f ca="1">INDEX(DataSpring!i.FS_StrategyIndices,1,HV$7)</f>
        <v>67:68, 355:372</v>
      </c>
      <c r="HW4" s="99" t="s">
        <v>882</v>
      </c>
      <c r="HX4" s="98"/>
      <c r="HY4" s="99" t="s">
        <v>6</v>
      </c>
      <c r="HZ4" s="99" t="s">
        <v>8</v>
      </c>
      <c r="IA4" s="99"/>
      <c r="IB4" s="99"/>
      <c r="IC4" s="99"/>
      <c r="ID4" s="99" t="s">
        <v>1520</v>
      </c>
      <c r="IE4" s="99" t="s">
        <v>1521</v>
      </c>
      <c r="IF4" s="99" t="s">
        <v>1242</v>
      </c>
      <c r="IG4" s="99" t="s">
        <v>1517</v>
      </c>
      <c r="IH4" s="99" t="s">
        <v>1243</v>
      </c>
      <c r="II4" s="99" t="s">
        <v>1522</v>
      </c>
      <c r="IJ4" s="99" t="s">
        <v>1523</v>
      </c>
      <c r="IK4" s="99" t="s">
        <v>1524</v>
      </c>
      <c r="IL4" s="99" t="s">
        <v>1525</v>
      </c>
      <c r="IM4" s="99" t="s">
        <v>1520</v>
      </c>
      <c r="IN4" s="99" t="s">
        <v>1521</v>
      </c>
      <c r="IO4" s="99" t="s">
        <v>1242</v>
      </c>
      <c r="IP4" s="99" t="s">
        <v>1517</v>
      </c>
      <c r="IQ4" s="99" t="s">
        <v>1243</v>
      </c>
      <c r="IR4" s="99" t="s">
        <v>1522</v>
      </c>
      <c r="IS4" s="99" t="s">
        <v>1523</v>
      </c>
      <c r="IT4" s="99" t="s">
        <v>1524</v>
      </c>
      <c r="IU4" s="99" t="s">
        <v>1525</v>
      </c>
      <c r="IV4" s="99" t="s">
        <v>1100</v>
      </c>
      <c r="IW4" s="99" t="s">
        <v>1698</v>
      </c>
      <c r="IX4" s="99"/>
      <c r="IY4" s="99" t="s">
        <v>1100</v>
      </c>
      <c r="IZ4" s="99" t="s">
        <v>1698</v>
      </c>
      <c r="JA4" s="99" t="s">
        <v>1698</v>
      </c>
      <c r="JB4" s="98"/>
      <c r="JC4" s="99"/>
      <c r="JD4" s="99" t="s">
        <v>6</v>
      </c>
      <c r="JE4" s="99" t="s">
        <v>7</v>
      </c>
      <c r="JF4" s="99" t="s">
        <v>8</v>
      </c>
      <c r="JG4" s="99" t="s">
        <v>850</v>
      </c>
      <c r="JH4" s="99" t="s">
        <v>592</v>
      </c>
      <c r="JI4" s="99" t="s">
        <v>6</v>
      </c>
      <c r="JJ4" s="99" t="s">
        <v>6</v>
      </c>
      <c r="JK4" s="99" t="s">
        <v>723</v>
      </c>
      <c r="JL4" s="99" t="s">
        <v>723</v>
      </c>
      <c r="JM4" s="99" t="s">
        <v>6</v>
      </c>
      <c r="JN4" s="99" t="s">
        <v>723</v>
      </c>
      <c r="JO4" s="99"/>
      <c r="JP4" s="99"/>
      <c r="JQ4" s="140" t="s">
        <v>1238</v>
      </c>
      <c r="JR4" s="140" t="s">
        <v>1241</v>
      </c>
      <c r="JS4" s="140" t="s">
        <v>1242</v>
      </c>
      <c r="JT4" s="140" t="s">
        <v>1714</v>
      </c>
      <c r="JU4" s="140" t="s">
        <v>1715</v>
      </c>
      <c r="JV4" s="140" t="s">
        <v>1716</v>
      </c>
      <c r="JW4" s="140" t="s">
        <v>1717</v>
      </c>
      <c r="JX4" s="140" t="s">
        <v>1718</v>
      </c>
      <c r="JY4" s="99"/>
      <c r="JZ4" s="99" t="s">
        <v>1335</v>
      </c>
      <c r="KA4" s="99" t="s">
        <v>1337</v>
      </c>
      <c r="KB4" s="99" t="s">
        <v>1244</v>
      </c>
      <c r="KC4" s="99" t="s">
        <v>1708</v>
      </c>
      <c r="KD4" s="99" t="s">
        <v>1709</v>
      </c>
      <c r="KE4" s="99" t="s">
        <v>1710</v>
      </c>
      <c r="KF4" s="99" t="s">
        <v>1336</v>
      </c>
      <c r="KG4" s="99"/>
      <c r="KH4" s="99" t="s">
        <v>1579</v>
      </c>
      <c r="KI4" s="99" t="s">
        <v>1580</v>
      </c>
      <c r="KJ4" s="99"/>
      <c r="KK4" s="99" t="s">
        <v>911</v>
      </c>
      <c r="KL4" s="99" t="s">
        <v>1012</v>
      </c>
      <c r="KM4" s="99" t="s">
        <v>1013</v>
      </c>
      <c r="KN4" s="99" t="s">
        <v>1014</v>
      </c>
      <c r="KO4" s="99" t="s">
        <v>1011</v>
      </c>
      <c r="KP4" s="99"/>
      <c r="KQ4" s="99" t="s">
        <v>1328</v>
      </c>
      <c r="KR4" s="99" t="s">
        <v>1329</v>
      </c>
      <c r="KS4" s="99"/>
      <c r="KT4" s="99" t="s">
        <v>850</v>
      </c>
      <c r="KU4" s="99" t="s">
        <v>850</v>
      </c>
      <c r="KV4" s="99" t="s">
        <v>387</v>
      </c>
      <c r="KW4" s="99"/>
      <c r="KX4" s="99" t="s">
        <v>355</v>
      </c>
      <c r="KY4" s="99" t="s">
        <v>844</v>
      </c>
      <c r="KZ4" s="99" t="s">
        <v>6</v>
      </c>
      <c r="LA4" s="99" t="s">
        <v>6</v>
      </c>
      <c r="LB4" s="99" t="s">
        <v>6</v>
      </c>
      <c r="LC4" s="99"/>
      <c r="LD4" s="98"/>
      <c r="LE4" s="99"/>
      <c r="LF4" s="99"/>
      <c r="LG4" s="99"/>
      <c r="LH4" s="99"/>
      <c r="LI4" s="99" t="s">
        <v>1778</v>
      </c>
      <c r="LJ4" s="99" t="s">
        <v>1830</v>
      </c>
      <c r="LK4" s="99"/>
      <c r="LL4" s="99" t="s">
        <v>1208</v>
      </c>
      <c r="LM4" s="99" t="s">
        <v>6</v>
      </c>
      <c r="LN4" s="99" t="s">
        <v>7</v>
      </c>
      <c r="LO4" s="99" t="s">
        <v>8</v>
      </c>
      <c r="LP4" s="99" t="s">
        <v>168</v>
      </c>
      <c r="LQ4" s="99" t="s">
        <v>183</v>
      </c>
      <c r="LR4" s="99" t="s">
        <v>246</v>
      </c>
      <c r="LS4" s="99" t="s">
        <v>248</v>
      </c>
      <c r="LT4" s="99" t="s">
        <v>282</v>
      </c>
      <c r="LU4" s="99" t="s">
        <v>1208</v>
      </c>
      <c r="LV4" s="98"/>
      <c r="LW4" s="99" t="s">
        <v>168</v>
      </c>
      <c r="LX4" s="99"/>
      <c r="LY4" s="99"/>
      <c r="LZ4" s="99" t="s">
        <v>1514</v>
      </c>
      <c r="MA4" s="99" t="s">
        <v>1610</v>
      </c>
      <c r="MB4" s="99" t="s">
        <v>1611</v>
      </c>
      <c r="MC4" s="99" t="s">
        <v>1612</v>
      </c>
      <c r="MD4" s="99" t="s">
        <v>1613</v>
      </c>
      <c r="ME4" s="99" t="s">
        <v>1614</v>
      </c>
      <c r="MF4" s="99" t="s">
        <v>1615</v>
      </c>
      <c r="MG4" s="99"/>
      <c r="MH4" s="99"/>
      <c r="MI4" s="99" t="s">
        <v>1767</v>
      </c>
      <c r="MJ4" s="99" t="s">
        <v>1768</v>
      </c>
      <c r="MK4" s="99" t="s">
        <v>1769</v>
      </c>
      <c r="ML4" s="99" t="s">
        <v>1770</v>
      </c>
      <c r="MM4" s="99" t="s">
        <v>1771</v>
      </c>
      <c r="MN4" s="99" t="s">
        <v>1772</v>
      </c>
      <c r="MO4" s="99" t="s">
        <v>1773</v>
      </c>
      <c r="MP4" s="99" t="s">
        <v>1774</v>
      </c>
      <c r="MQ4" s="99" t="s">
        <v>1806</v>
      </c>
      <c r="MR4" s="99" t="s">
        <v>1807</v>
      </c>
      <c r="MS4" s="99" t="s">
        <v>1775</v>
      </c>
      <c r="MT4" s="99" t="s">
        <v>1776</v>
      </c>
      <c r="MU4" s="99" t="s">
        <v>1777</v>
      </c>
      <c r="MV4" s="99" t="s">
        <v>1778</v>
      </c>
      <c r="MW4" s="99" t="s">
        <v>1779</v>
      </c>
      <c r="MX4" s="99" t="s">
        <v>1780</v>
      </c>
      <c r="MY4" s="99" t="s">
        <v>1781</v>
      </c>
      <c r="MZ4" s="99" t="s">
        <v>1782</v>
      </c>
      <c r="NA4" s="99" t="s">
        <v>1783</v>
      </c>
      <c r="NB4" s="99" t="s">
        <v>1784</v>
      </c>
      <c r="NC4" s="99" t="s">
        <v>1785</v>
      </c>
      <c r="ND4" s="99" t="s">
        <v>1786</v>
      </c>
      <c r="NE4" s="99" t="s">
        <v>1787</v>
      </c>
      <c r="NF4" s="99" t="s">
        <v>1788</v>
      </c>
      <c r="NG4" s="99" t="s">
        <v>1789</v>
      </c>
      <c r="NH4" s="99" t="s">
        <v>1790</v>
      </c>
      <c r="NI4" s="99" t="s">
        <v>1791</v>
      </c>
      <c r="NJ4" s="99" t="s">
        <v>1785</v>
      </c>
      <c r="NK4" s="99" t="s">
        <v>1792</v>
      </c>
      <c r="NL4" s="99" t="s">
        <v>1784</v>
      </c>
      <c r="NM4" s="99" t="s">
        <v>1793</v>
      </c>
      <c r="NN4" s="99" t="s">
        <v>1794</v>
      </c>
      <c r="NO4" s="99" t="s">
        <v>1795</v>
      </c>
      <c r="NP4" s="99" t="s">
        <v>1796</v>
      </c>
      <c r="NQ4" s="99" t="s">
        <v>1797</v>
      </c>
      <c r="NR4" s="99" t="s">
        <v>1798</v>
      </c>
      <c r="NS4" s="99" t="s">
        <v>1799</v>
      </c>
      <c r="NT4" s="99" t="s">
        <v>1800</v>
      </c>
      <c r="NU4" s="99" t="s">
        <v>1801</v>
      </c>
      <c r="NV4" s="99" t="s">
        <v>1802</v>
      </c>
      <c r="NW4" s="99" t="s">
        <v>1797</v>
      </c>
      <c r="NX4" s="99" t="s">
        <v>1803</v>
      </c>
      <c r="NY4" s="99" t="s">
        <v>1796</v>
      </c>
      <c r="NZ4" s="99" t="s">
        <v>1804</v>
      </c>
      <c r="OA4" s="99" t="s">
        <v>1805</v>
      </c>
      <c r="OB4" s="99"/>
      <c r="OC4" s="100" t="s">
        <v>190</v>
      </c>
    </row>
    <row r="5" spans="1:39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T5" si="0">_xlfn.IFS(OR(AO$1="sam",AO$1="sai"),1,AO$1="sav","-",OR(AO$1="sap",AO$1="saa",AO$1="sar",AO$1="sat"),0)</f>
        <v>-</v>
      </c>
      <c r="AP5" s="545" t="str">
        <f t="shared" si="0"/>
        <v>-</v>
      </c>
      <c r="AQ5" s="545" t="str">
        <f t="shared" si="0"/>
        <v>-</v>
      </c>
      <c r="AR5" s="545" t="str">
        <f t="shared" si="0"/>
        <v>-</v>
      </c>
      <c r="AS5" s="545" t="str">
        <f t="shared" si="0"/>
        <v>-</v>
      </c>
      <c r="AT5" s="545" t="str">
        <f t="shared" si="0"/>
        <v>-</v>
      </c>
      <c r="AU5" s="107"/>
      <c r="AV5" s="545" t="str">
        <f t="shared" ref="AV5:CK5" si="1">_xlfn.IFS(OR(AV$1="sam",AV$1="sai"),1,AV$1="sav","-",OR(AV$1="sap",AV$1="saa",AV$1="sar",AV$1="sat"),0)</f>
        <v>-</v>
      </c>
      <c r="AW5" s="545" t="str">
        <f t="shared" si="1"/>
        <v>-</v>
      </c>
      <c r="AX5" s="545" t="str">
        <f t="shared" si="1"/>
        <v>-</v>
      </c>
      <c r="AY5" s="545" t="str">
        <f t="shared" si="1"/>
        <v>-</v>
      </c>
      <c r="AZ5" s="545" t="str">
        <f t="shared" si="1"/>
        <v>-</v>
      </c>
      <c r="BA5" s="545" t="str">
        <f>_xlfn.IFS(OR(BA$1="sam",BA$1="sai"),1,BA$1="sav","-",OR(BA$1="sap",BA$1="saa",BA$1="sar",BA$1="sat"),0)</f>
        <v>-</v>
      </c>
      <c r="BB5" s="545" t="str">
        <f>_xlfn.IFS(OR(BB$1="sam",BB$1="sai"),1,BB$1="sav","-",OR(BB$1="sap",BB$1="saa",BB$1="sar",BB$1="sat"),0)</f>
        <v>-</v>
      </c>
      <c r="BC5" s="107"/>
      <c r="BD5" s="545" t="str">
        <f t="shared" ref="BD5:BY5" si="2">_xlfn.IFS(OR(BD$1="sam",BD$1="sai"),1,BD$1="sav","-",OR(BD$1="sap",BD$1="saa",BD$1="sar",BD$1="sat"),0)</f>
        <v>-</v>
      </c>
      <c r="BE5" s="545" t="str">
        <f t="shared" si="2"/>
        <v>-</v>
      </c>
      <c r="BF5" s="545" t="str">
        <f t="shared" si="2"/>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107"/>
      <c r="BP5" s="545" t="str">
        <f t="shared" si="2"/>
        <v>-</v>
      </c>
      <c r="BQ5" s="545" t="str">
        <f t="shared" si="2"/>
        <v>-</v>
      </c>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107"/>
      <c r="CA5" s="545" t="str">
        <f t="shared" si="1"/>
        <v>-</v>
      </c>
      <c r="CB5" s="545" t="str">
        <f>_xlfn.IFS(OR(CB$1="sam",CB$1="sai"),1,CB$1="sav","-",OR(CB$1="sap",CB$1="saa",CB$1="sar",CB$1="sat"),0)</f>
        <v>-</v>
      </c>
      <c r="CC5" s="545" t="str">
        <f>_xlfn.IFS(OR(CC$1="sam",CC$1="sai"),1,CC$1="sav","-",OR(CC$1="sap",CC$1="saa",CC$1="sar",CC$1="sat"),0)</f>
        <v>-</v>
      </c>
      <c r="CD5" s="545" t="str">
        <f>_xlfn.IFS(OR(CD$1="sam",CD$1="sai"),1,CD$1="sav","-",OR(CD$1="sap",CD$1="saa",CD$1="sar",CD$1="sat"),0)</f>
        <v>-</v>
      </c>
      <c r="CE5" s="545" t="str">
        <f t="shared" si="1"/>
        <v>-</v>
      </c>
      <c r="CF5" s="545" t="str">
        <f t="shared" si="1"/>
        <v>-</v>
      </c>
      <c r="CG5" s="545" t="str">
        <f t="shared" si="1"/>
        <v>-</v>
      </c>
      <c r="CH5" s="545" t="str">
        <f t="shared" si="1"/>
        <v>-</v>
      </c>
      <c r="CI5" s="545" t="str">
        <f t="shared" si="1"/>
        <v>-</v>
      </c>
      <c r="CJ5" s="545">
        <f t="shared" si="1"/>
        <v>1</v>
      </c>
      <c r="CK5" s="545">
        <f t="shared" si="1"/>
        <v>1</v>
      </c>
      <c r="CL5" s="107"/>
      <c r="CM5" s="545" t="str">
        <f t="shared" ref="CM5:CS5" si="3">_xlfn.IFS(OR(CM$1="sam",CM$1="sai"),1,CM$1="sav","-",OR(CM$1="sap",CM$1="saa",CM$1="sar",CM$1="sat"),0)</f>
        <v>-</v>
      </c>
      <c r="CN5" s="545" t="str">
        <f t="shared" si="3"/>
        <v>-</v>
      </c>
      <c r="CO5" s="545" t="str">
        <f t="shared" si="3"/>
        <v>-</v>
      </c>
      <c r="CP5" s="545" t="str">
        <f t="shared" si="3"/>
        <v>-</v>
      </c>
      <c r="CQ5" s="545" t="str">
        <f t="shared" si="3"/>
        <v>-</v>
      </c>
      <c r="CR5" s="545" t="str">
        <f t="shared" si="3"/>
        <v>-</v>
      </c>
      <c r="CS5" s="545" t="str">
        <f t="shared" si="3"/>
        <v>-</v>
      </c>
      <c r="CT5" s="545" t="str">
        <f t="shared" ref="CT5:DL5" si="4">_xlfn.IFS(OR(CT$1="sam",CT$1="sai"),1,CT$1="sav","-",OR(CT$1="sap",CT$1="saa",CT$1="sar",CT$1="sat"),0)</f>
        <v>-</v>
      </c>
      <c r="CU5" s="545" t="str">
        <f t="shared" si="4"/>
        <v>-</v>
      </c>
      <c r="CV5" s="545" t="str">
        <f t="shared" si="4"/>
        <v>-</v>
      </c>
      <c r="CW5" s="545" t="str">
        <f t="shared" si="4"/>
        <v>-</v>
      </c>
      <c r="CX5" s="545" t="str">
        <f t="shared" si="4"/>
        <v>-</v>
      </c>
      <c r="CY5" s="545"/>
      <c r="CZ5" s="545"/>
      <c r="DA5" s="545"/>
      <c r="DB5" s="545"/>
      <c r="DC5" s="545"/>
      <c r="DD5" s="545"/>
      <c r="DE5" s="545"/>
      <c r="DF5" s="545"/>
      <c r="DG5" s="545"/>
      <c r="DH5" s="545"/>
      <c r="DI5" s="545"/>
      <c r="DJ5" s="545"/>
      <c r="DK5" s="545" t="str">
        <f t="shared" si="4"/>
        <v>-</v>
      </c>
      <c r="DL5" s="545" t="str">
        <f t="shared" si="4"/>
        <v>-</v>
      </c>
      <c r="DM5" s="545" t="str">
        <f t="shared" ref="DM5:HW5" si="5">_xlfn.IFS(OR(DM$1="sam",DM$1="sai"),1,DM$1="sav","-",OR(DM$1="sap",DM$1="saa",DM$1="sar",DM$1="sat"),0)</f>
        <v>-</v>
      </c>
      <c r="DN5" s="545" t="str">
        <f t="shared" si="5"/>
        <v>-</v>
      </c>
      <c r="DO5" s="545" t="str">
        <f t="shared" si="5"/>
        <v>-</v>
      </c>
      <c r="DP5" s="545" t="str">
        <f t="shared" si="5"/>
        <v>-</v>
      </c>
      <c r="DQ5" s="545" t="str">
        <f t="shared" si="5"/>
        <v>-</v>
      </c>
      <c r="DR5" s="545" t="str">
        <f t="shared" si="5"/>
        <v>-</v>
      </c>
      <c r="DS5" s="545" t="str">
        <f t="shared" si="5"/>
        <v>-</v>
      </c>
      <c r="DT5" s="545" t="str">
        <f t="shared" si="5"/>
        <v>-</v>
      </c>
      <c r="DU5" s="545" t="str">
        <f t="shared" si="5"/>
        <v>-</v>
      </c>
      <c r="DV5" s="545">
        <f t="shared" si="5"/>
        <v>0</v>
      </c>
      <c r="DW5" s="545">
        <f t="shared" si="5"/>
        <v>0</v>
      </c>
      <c r="DX5" s="545">
        <f t="shared" si="5"/>
        <v>0</v>
      </c>
      <c r="DY5" s="545">
        <f t="shared" si="5"/>
        <v>0</v>
      </c>
      <c r="DZ5" s="545">
        <f t="shared" si="5"/>
        <v>0</v>
      </c>
      <c r="EA5" s="545">
        <f t="shared" si="5"/>
        <v>0</v>
      </c>
      <c r="EB5" s="545">
        <f t="shared" si="5"/>
        <v>0</v>
      </c>
      <c r="EC5" s="545">
        <f t="shared" si="5"/>
        <v>0</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t="str">
        <f t="shared" si="5"/>
        <v>-</v>
      </c>
      <c r="HX5" s="107"/>
      <c r="HY5" s="545" t="str">
        <f t="shared" ref="HY5:IA5" si="6">_xlfn.IFS(OR(HY$1="sam",HY$1="sai"),1,HY$1="sav","-",OR(HY$1="sap",HY$1="saa",HY$1="sar",HY$1="sat"),0)</f>
        <v>-</v>
      </c>
      <c r="HZ5" s="545" t="str">
        <f t="shared" si="6"/>
        <v>-</v>
      </c>
      <c r="IA5" s="545">
        <f t="shared" si="6"/>
        <v>0</v>
      </c>
      <c r="IB5" s="545" t="str">
        <f t="shared" ref="IB5:JF5" si="7">_xlfn.IFS(OR(IB$1="sam",IB$1="sai"),1,IB$1="sav","-",OR(IB$1="sap",IB$1="saa",IB$1="sar",IB$1="sat"),0)</f>
        <v>-</v>
      </c>
      <c r="IC5" s="545">
        <f t="shared" si="7"/>
        <v>1</v>
      </c>
      <c r="ID5" s="545">
        <f t="shared" si="7"/>
        <v>0</v>
      </c>
      <c r="IE5" s="545">
        <f t="shared" si="7"/>
        <v>0</v>
      </c>
      <c r="IF5" s="545">
        <f t="shared" si="7"/>
        <v>0</v>
      </c>
      <c r="IG5" s="545">
        <f>_xlfn.IFS(OR(IG$1="sam",IG$1="sai"),1,IG$1="sav","-",OR(IG$1="sap",IG$1="saa",IG$1="sar",IG$1="sat"),0)</f>
        <v>0</v>
      </c>
      <c r="IH5" s="545">
        <f>_xlfn.IFS(OR(IH$1="sam",IH$1="sai"),1,IH$1="sav","-",OR(IH$1="sap",IH$1="saa",IH$1="sar",IH$1="sat"),0)</f>
        <v>0</v>
      </c>
      <c r="II5" s="545">
        <f t="shared" si="7"/>
        <v>0</v>
      </c>
      <c r="IJ5" s="545">
        <f t="shared" si="7"/>
        <v>0</v>
      </c>
      <c r="IK5" s="545">
        <f t="shared" ref="IK5:JA5" si="8">_xlfn.IFS(OR(IK$1="sam",IK$1="sai"),1,IK$1="sav","-",OR(IK$1="sap",IK$1="saa",IK$1="sar",IK$1="sat"),0)</f>
        <v>0</v>
      </c>
      <c r="IL5" s="545">
        <f t="shared" si="8"/>
        <v>0</v>
      </c>
      <c r="IM5" s="545">
        <f t="shared" si="8"/>
        <v>0</v>
      </c>
      <c r="IN5" s="545">
        <f t="shared" si="8"/>
        <v>0</v>
      </c>
      <c r="IO5" s="545">
        <f t="shared" si="8"/>
        <v>0</v>
      </c>
      <c r="IP5" s="545">
        <f t="shared" si="8"/>
        <v>0</v>
      </c>
      <c r="IQ5" s="545">
        <f t="shared" si="8"/>
        <v>0</v>
      </c>
      <c r="IR5" s="545">
        <f t="shared" si="8"/>
        <v>0</v>
      </c>
      <c r="IS5" s="545">
        <f t="shared" si="8"/>
        <v>0</v>
      </c>
      <c r="IT5" s="545">
        <f t="shared" si="8"/>
        <v>0</v>
      </c>
      <c r="IU5" s="545">
        <f t="shared" si="8"/>
        <v>0</v>
      </c>
      <c r="IV5" s="545">
        <f t="shared" si="8"/>
        <v>0</v>
      </c>
      <c r="IW5" s="545">
        <f t="shared" si="8"/>
        <v>0</v>
      </c>
      <c r="IX5" s="545">
        <f t="shared" si="8"/>
        <v>0</v>
      </c>
      <c r="IY5" s="545">
        <f t="shared" si="8"/>
        <v>1</v>
      </c>
      <c r="IZ5" s="545">
        <f t="shared" si="8"/>
        <v>0</v>
      </c>
      <c r="JA5" s="545">
        <f t="shared" si="8"/>
        <v>1</v>
      </c>
      <c r="JB5" s="107"/>
      <c r="JC5" s="545" t="str">
        <f>_xlfn.IFS(OR(JC$1="sam",JC$1="sai"),1,JC$1="sav","-",OR(JC$1="sap",JC$1="saa",JC$1="sar",JC$1="sat"),0)</f>
        <v>-</v>
      </c>
      <c r="JD5" s="545" t="str">
        <f t="shared" si="7"/>
        <v>-</v>
      </c>
      <c r="JE5" s="545" t="str">
        <f t="shared" si="7"/>
        <v>-</v>
      </c>
      <c r="JF5" s="545" t="str">
        <f t="shared" si="7"/>
        <v>-</v>
      </c>
      <c r="JG5" s="545" t="str">
        <f t="shared" ref="JG5:OB5" si="9">_xlfn.IFS(OR(JG$1="sam",JG$1="sai"),1,JG$1="sav","-",OR(JG$1="sap",JG$1="saa",JG$1="sar",JG$1="sat"),0)</f>
        <v>-</v>
      </c>
      <c r="JH5" s="545" t="str">
        <f t="shared" si="9"/>
        <v>-</v>
      </c>
      <c r="JI5" s="545" t="str">
        <f t="shared" si="9"/>
        <v>-</v>
      </c>
      <c r="JJ5" s="545" t="str">
        <f>_xlfn.IFS(OR(JJ$1="sam",JJ$1="sai"),1,JJ$1="sav","-",OR(JJ$1="sap",JJ$1="saa",JJ$1="sar",JJ$1="sat"),0)</f>
        <v>-</v>
      </c>
      <c r="JK5" s="545" t="str">
        <f t="shared" si="9"/>
        <v>-</v>
      </c>
      <c r="JL5" s="545" t="str">
        <f t="shared" si="9"/>
        <v>-</v>
      </c>
      <c r="JM5" s="545" t="str">
        <f t="shared" si="9"/>
        <v>-</v>
      </c>
      <c r="JN5" s="545" t="str">
        <f t="shared" si="9"/>
        <v>-</v>
      </c>
      <c r="JO5" s="545" t="str">
        <f t="shared" si="9"/>
        <v>-</v>
      </c>
      <c r="JP5" s="545" t="str">
        <f t="shared" si="9"/>
        <v>-</v>
      </c>
      <c r="JQ5" s="545" t="str">
        <f t="shared" si="9"/>
        <v>-</v>
      </c>
      <c r="JR5" s="545" t="str">
        <f t="shared" si="9"/>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ref="KG5:KL5" si="10">_xlfn.IFS(OR(KG$1="sam",KG$1="sai"),1,KG$1="sav","-",OR(KG$1="sap",KG$1="saa",KG$1="sar",KG$1="sat"),0)</f>
        <v>-</v>
      </c>
      <c r="KH5" s="545" t="str">
        <f t="shared" si="10"/>
        <v>-</v>
      </c>
      <c r="KI5" s="545" t="str">
        <f t="shared" si="10"/>
        <v>-</v>
      </c>
      <c r="KJ5" s="545" t="str">
        <f t="shared" si="10"/>
        <v>-</v>
      </c>
      <c r="KK5" s="545" t="str">
        <f t="shared" si="10"/>
        <v>-</v>
      </c>
      <c r="KL5" s="545" t="str">
        <f t="shared" si="10"/>
        <v>-</v>
      </c>
      <c r="KM5" s="545" t="str">
        <f t="shared" ref="KM5:KO5" si="11">_xlfn.IFS(OR(KM$1="sam",KM$1="sai"),1,KM$1="sav","-",OR(KM$1="sap",KM$1="saa",KM$1="sar",KM$1="sat"),0)</f>
        <v>-</v>
      </c>
      <c r="KN5" s="545" t="str">
        <f t="shared" si="11"/>
        <v>-</v>
      </c>
      <c r="KO5" s="545" t="str">
        <f t="shared" si="11"/>
        <v>-</v>
      </c>
      <c r="KP5" s="545" t="str">
        <f>_xlfn.IFS(OR(KP$1="sam",KP$1="sai"),1,KP$1="sav","-",OR(KP$1="sap",KP$1="saa",KP$1="sar",KP$1="sat"),0)</f>
        <v>-</v>
      </c>
      <c r="KQ5" s="545" t="str">
        <f>_xlfn.IFS(OR(KQ$1="sam",KQ$1="sai"),1,KQ$1="sav","-",OR(KQ$1="sap",KQ$1="saa",KQ$1="sar",KQ$1="sat"),0)</f>
        <v>-</v>
      </c>
      <c r="KR5" s="545" t="str">
        <f>_xlfn.IFS(OR(KR$1="sam",KR$1="sai"),1,KR$1="sav","-",OR(KR$1="sap",KR$1="saa",KR$1="sar",KR$1="sat"),0)</f>
        <v>-</v>
      </c>
      <c r="KS5" s="545" t="str">
        <f t="shared" si="9"/>
        <v>-</v>
      </c>
      <c r="KT5" s="545" t="str">
        <f t="shared" si="9"/>
        <v>-</v>
      </c>
      <c r="KU5" s="545" t="str">
        <f t="shared" si="9"/>
        <v>-</v>
      </c>
      <c r="KV5" s="545" t="str">
        <f t="shared" si="9"/>
        <v>-</v>
      </c>
      <c r="KW5" s="545" t="str">
        <f t="shared" si="9"/>
        <v>-</v>
      </c>
      <c r="KX5" s="545" t="str">
        <f t="shared" si="9"/>
        <v>-</v>
      </c>
      <c r="KY5" s="545" t="str">
        <f t="shared" si="9"/>
        <v>-</v>
      </c>
      <c r="KZ5" s="545" t="str">
        <f t="shared" ref="KZ5:LB5" si="12">_xlfn.IFS(OR(KZ$1="sam",KZ$1="sai"),1,KZ$1="sav","-",OR(KZ$1="sap",KZ$1="saa",KZ$1="sar",KZ$1="sat"),0)</f>
        <v>-</v>
      </c>
      <c r="LA5" s="545" t="str">
        <f t="shared" si="12"/>
        <v>-</v>
      </c>
      <c r="LB5" s="545" t="str">
        <f t="shared" si="12"/>
        <v>-</v>
      </c>
      <c r="LC5" s="545">
        <f t="shared" si="9"/>
        <v>1</v>
      </c>
      <c r="LD5" s="107"/>
      <c r="LE5" s="545" t="str">
        <f t="shared" si="9"/>
        <v>-</v>
      </c>
      <c r="LF5" s="545" t="str">
        <f t="shared" si="9"/>
        <v>-</v>
      </c>
      <c r="LG5" s="545" t="str">
        <f t="shared" si="9"/>
        <v>-</v>
      </c>
      <c r="LH5" s="545" t="str">
        <f t="shared" si="9"/>
        <v>-</v>
      </c>
      <c r="LI5" s="545" t="str">
        <f t="shared" si="9"/>
        <v>-</v>
      </c>
      <c r="LJ5" s="545" t="str">
        <f t="shared" si="9"/>
        <v>-</v>
      </c>
      <c r="LK5" s="545">
        <f t="shared" si="9"/>
        <v>1</v>
      </c>
      <c r="LL5" s="545">
        <f t="shared" si="9"/>
        <v>1</v>
      </c>
      <c r="LM5" s="545">
        <f t="shared" si="9"/>
        <v>1</v>
      </c>
      <c r="LN5" s="545">
        <f t="shared" si="9"/>
        <v>1</v>
      </c>
      <c r="LO5" s="545">
        <f t="shared" si="9"/>
        <v>1</v>
      </c>
      <c r="LP5" s="545">
        <f t="shared" si="9"/>
        <v>1</v>
      </c>
      <c r="LQ5" s="545">
        <f t="shared" si="9"/>
        <v>1</v>
      </c>
      <c r="LR5" s="545">
        <f t="shared" si="9"/>
        <v>1</v>
      </c>
      <c r="LS5" s="545">
        <f t="shared" si="9"/>
        <v>1</v>
      </c>
      <c r="LT5" s="545">
        <f t="shared" si="9"/>
        <v>1</v>
      </c>
      <c r="LU5" s="545">
        <f t="shared" si="9"/>
        <v>1</v>
      </c>
      <c r="LV5" s="107"/>
      <c r="LW5" s="545" t="str">
        <f t="shared" si="9"/>
        <v>-</v>
      </c>
      <c r="LX5" s="545" t="str">
        <f t="shared" si="9"/>
        <v>-</v>
      </c>
      <c r="LY5" s="545">
        <f t="shared" si="9"/>
        <v>1</v>
      </c>
      <c r="LZ5" s="545">
        <f t="shared" si="9"/>
        <v>1</v>
      </c>
      <c r="MA5" s="545">
        <f t="shared" si="9"/>
        <v>1</v>
      </c>
      <c r="MB5" s="545">
        <f t="shared" si="9"/>
        <v>1</v>
      </c>
      <c r="MC5" s="545">
        <f t="shared" si="9"/>
        <v>1</v>
      </c>
      <c r="MD5" s="545">
        <f t="shared" si="9"/>
        <v>1</v>
      </c>
      <c r="ME5" s="545">
        <f t="shared" si="9"/>
        <v>1</v>
      </c>
      <c r="MF5" s="545">
        <f t="shared" si="9"/>
        <v>1</v>
      </c>
      <c r="MG5" s="545">
        <f t="shared" si="9"/>
        <v>1</v>
      </c>
      <c r="MH5" s="545"/>
      <c r="MI5" s="545"/>
      <c r="MJ5" s="545"/>
      <c r="MK5" s="545"/>
      <c r="ML5" s="545"/>
      <c r="MM5" s="545"/>
      <c r="MN5" s="545"/>
      <c r="MO5" s="545"/>
      <c r="MP5" s="545"/>
      <c r="MQ5" s="545"/>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f t="shared" si="9"/>
        <v>1</v>
      </c>
      <c r="OC5" s="521">
        <v>0</v>
      </c>
    </row>
    <row r="6" spans="1:39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20"/>
      <c r="AV6" s="533" t="s">
        <v>1457</v>
      </c>
      <c r="AW6" s="533"/>
      <c r="AX6" s="533"/>
      <c r="AY6" s="533"/>
      <c r="AZ6" s="533"/>
      <c r="BA6" s="531"/>
      <c r="BB6" s="531"/>
      <c r="BC6" s="520"/>
      <c r="BD6" s="531"/>
      <c r="BE6" s="531"/>
      <c r="BF6" s="531"/>
      <c r="BG6" s="531"/>
      <c r="BH6" s="531"/>
      <c r="BI6" s="534"/>
      <c r="BJ6" s="531"/>
      <c r="BK6" s="533"/>
      <c r="BL6" s="535"/>
      <c r="BM6" s="531"/>
      <c r="BN6" s="531"/>
      <c r="BO6" s="520"/>
      <c r="BP6" s="531"/>
      <c r="BQ6" s="531"/>
      <c r="BR6" s="531"/>
      <c r="BS6" s="531"/>
      <c r="BT6" s="531"/>
      <c r="BU6" s="531"/>
      <c r="BV6" s="531"/>
      <c r="BW6" s="531"/>
      <c r="BX6" s="531"/>
      <c r="BY6" s="531"/>
      <c r="BZ6" s="520"/>
      <c r="CA6" s="536"/>
      <c r="CB6" s="531"/>
      <c r="CC6" s="531"/>
      <c r="CD6" s="531"/>
      <c r="CE6" s="531"/>
      <c r="CF6" s="534"/>
      <c r="CG6" s="531"/>
      <c r="CH6" s="531"/>
      <c r="CI6" s="531"/>
      <c r="CJ6" s="534"/>
      <c r="CK6" s="533"/>
      <c r="CL6" s="520"/>
      <c r="CM6" s="533" t="s">
        <v>578</v>
      </c>
      <c r="CN6" s="533"/>
      <c r="CO6" s="533"/>
      <c r="CP6" s="533"/>
      <c r="CQ6" s="533"/>
      <c r="CR6" s="533"/>
      <c r="CS6" s="531"/>
      <c r="CT6" s="531"/>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4"/>
      <c r="DW6" s="534" t="s">
        <v>1176</v>
      </c>
      <c r="DX6" s="534"/>
      <c r="DY6" s="534"/>
      <c r="DZ6" s="534"/>
      <c r="EA6" s="534"/>
      <c r="EB6" s="534"/>
      <c r="EC6" s="534"/>
      <c r="ED6" s="534"/>
      <c r="EE6" s="534"/>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1"/>
      <c r="HX6" s="520"/>
      <c r="HY6" s="536" t="s">
        <v>1251</v>
      </c>
      <c r="HZ6" s="536"/>
      <c r="IA6" s="533"/>
      <c r="IB6" s="536"/>
      <c r="IC6" s="536"/>
      <c r="ID6" s="531"/>
      <c r="IE6" s="531"/>
      <c r="IF6" s="531"/>
      <c r="IG6" s="531"/>
      <c r="IH6" s="531"/>
      <c r="II6" s="531"/>
      <c r="IJ6" s="531"/>
      <c r="IK6" s="535"/>
      <c r="IL6" s="534"/>
      <c r="IM6" s="534"/>
      <c r="IN6" s="534"/>
      <c r="IO6" s="534"/>
      <c r="IP6" s="534"/>
      <c r="IQ6" s="534"/>
      <c r="IR6" s="534"/>
      <c r="IS6" s="534"/>
      <c r="IT6" s="534"/>
      <c r="IU6" s="534"/>
      <c r="IV6" s="533"/>
      <c r="IW6" s="533"/>
      <c r="IX6" s="533"/>
      <c r="IY6" s="533"/>
      <c r="IZ6" s="533"/>
      <c r="JA6" s="533"/>
      <c r="JB6" s="520"/>
      <c r="JC6" s="531"/>
      <c r="JD6" s="533" t="s">
        <v>578</v>
      </c>
      <c r="JE6" s="533"/>
      <c r="JF6" s="533"/>
      <c r="JG6" s="537"/>
      <c r="JH6" s="534"/>
      <c r="JI6" s="533" t="s">
        <v>1113</v>
      </c>
      <c r="JJ6" s="533"/>
      <c r="JK6" s="533" t="s">
        <v>1114</v>
      </c>
      <c r="JL6" s="533"/>
      <c r="JM6" s="533" t="s">
        <v>1115</v>
      </c>
      <c r="JN6" s="533" t="s">
        <v>1114</v>
      </c>
      <c r="JO6" s="538"/>
      <c r="JP6" s="531"/>
      <c r="JQ6" s="533" t="s">
        <v>1719</v>
      </c>
      <c r="JR6" s="533"/>
      <c r="JS6" s="533"/>
      <c r="JT6" s="533"/>
      <c r="JU6" s="533"/>
      <c r="JV6" s="533"/>
      <c r="JW6" s="533"/>
      <c r="JX6" s="533"/>
      <c r="JY6" s="538"/>
      <c r="JZ6" s="531"/>
      <c r="KA6" s="531"/>
      <c r="KB6" s="531"/>
      <c r="KC6" s="531"/>
      <c r="KD6" s="531"/>
      <c r="KE6" s="531"/>
      <c r="KF6" s="531"/>
      <c r="KG6" s="533"/>
      <c r="KH6" s="533" t="s">
        <v>1116</v>
      </c>
      <c r="KI6" s="533"/>
      <c r="KJ6" s="531"/>
      <c r="KK6" s="533"/>
      <c r="KL6" s="533" t="s">
        <v>1117</v>
      </c>
      <c r="KM6" s="533"/>
      <c r="KN6" s="533"/>
      <c r="KO6" s="533"/>
      <c r="KP6" s="531"/>
      <c r="KQ6" s="537"/>
      <c r="KR6" s="537"/>
      <c r="KS6" s="531"/>
      <c r="KT6" s="531"/>
      <c r="KU6" s="531"/>
      <c r="KV6" s="531"/>
      <c r="KW6" s="533" t="s">
        <v>1117</v>
      </c>
      <c r="KX6" s="533"/>
      <c r="KY6" s="533"/>
      <c r="KZ6" s="533"/>
      <c r="LA6" s="533"/>
      <c r="LB6" s="533"/>
      <c r="LC6" s="533"/>
      <c r="LD6" s="520"/>
      <c r="LE6" s="534"/>
      <c r="LF6" s="533"/>
      <c r="LG6" s="533"/>
      <c r="LH6" s="533"/>
      <c r="LI6" s="533"/>
      <c r="LJ6" s="533"/>
      <c r="LK6" s="533" t="s">
        <v>1119</v>
      </c>
      <c r="LL6" s="533"/>
      <c r="LM6" s="533"/>
      <c r="LN6" s="533"/>
      <c r="LO6" s="533"/>
      <c r="LP6" s="533"/>
      <c r="LQ6" s="533"/>
      <c r="LR6" s="533"/>
      <c r="LS6" s="533"/>
      <c r="LT6" s="533"/>
      <c r="LU6" s="533"/>
      <c r="LV6" s="520"/>
      <c r="LW6" s="533"/>
      <c r="LX6" s="533"/>
      <c r="LY6" s="534"/>
      <c r="LZ6" s="534"/>
      <c r="MA6" s="534"/>
      <c r="MB6" s="534"/>
      <c r="MC6" s="534"/>
      <c r="MD6" s="534"/>
      <c r="ME6" s="534"/>
      <c r="MF6" s="534"/>
      <c r="MG6" s="531"/>
      <c r="MH6" s="531"/>
      <c r="MI6" s="531"/>
      <c r="MJ6" s="531"/>
      <c r="MK6" s="531"/>
      <c r="ML6" s="531"/>
      <c r="MM6" s="531"/>
      <c r="MN6" s="531"/>
      <c r="MO6" s="531"/>
      <c r="MP6" s="531"/>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21">
        <v>0</v>
      </c>
    </row>
    <row r="7" spans="1:39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9"/>
      <c r="AV7" s="12">
        <v>1</v>
      </c>
      <c r="AW7" s="12">
        <v>2</v>
      </c>
      <c r="AX7" s="12">
        <v>3</v>
      </c>
      <c r="AY7" s="12">
        <v>4</v>
      </c>
      <c r="AZ7" s="12">
        <v>5</v>
      </c>
      <c r="BA7" s="12">
        <v>6</v>
      </c>
      <c r="BB7" s="14"/>
      <c r="BC7" s="9"/>
      <c r="BD7" s="14"/>
      <c r="BE7" s="14"/>
      <c r="BF7" s="14"/>
      <c r="BG7" s="14"/>
      <c r="BH7" s="14"/>
      <c r="BI7" s="14"/>
      <c r="BJ7" s="14"/>
      <c r="BK7" s="14"/>
      <c r="BL7" s="14"/>
      <c r="BM7" s="14"/>
      <c r="BN7" s="14"/>
      <c r="BO7" s="9"/>
      <c r="BP7" s="14"/>
      <c r="BQ7" s="14"/>
      <c r="BR7" s="12">
        <v>0</v>
      </c>
      <c r="BS7" s="12">
        <v>1</v>
      </c>
      <c r="BT7" s="12">
        <v>2</v>
      </c>
      <c r="BU7" s="12">
        <v>3</v>
      </c>
      <c r="BV7" s="12">
        <v>4</v>
      </c>
      <c r="BW7" s="12">
        <v>5</v>
      </c>
      <c r="BX7" s="12">
        <v>6</v>
      </c>
      <c r="BY7" s="12">
        <v>7</v>
      </c>
      <c r="BZ7" s="9"/>
      <c r="CA7" s="14"/>
      <c r="CB7" s="14"/>
      <c r="CC7" s="14"/>
      <c r="CD7" s="14"/>
      <c r="CE7" s="14"/>
      <c r="CF7" s="153"/>
      <c r="CG7" s="14"/>
      <c r="CH7" s="14"/>
      <c r="CI7" s="14"/>
      <c r="CJ7" s="14"/>
      <c r="CK7" s="14"/>
      <c r="CL7" s="9"/>
      <c r="CM7" s="12">
        <v>1</v>
      </c>
      <c r="CN7" s="12">
        <v>2</v>
      </c>
      <c r="CO7" s="12">
        <v>3</v>
      </c>
      <c r="CP7" s="12">
        <v>1</v>
      </c>
      <c r="CQ7" s="12">
        <v>2</v>
      </c>
      <c r="CR7" s="12">
        <v>3</v>
      </c>
      <c r="CS7" s="14"/>
      <c r="CT7" s="12">
        <v>1</v>
      </c>
      <c r="CU7" s="12">
        <v>1</v>
      </c>
      <c r="CV7" s="12">
        <v>1</v>
      </c>
      <c r="CW7" s="12">
        <v>1</v>
      </c>
      <c r="CX7" s="12"/>
      <c r="CY7" s="14"/>
      <c r="CZ7" s="14"/>
      <c r="DA7" s="14"/>
      <c r="DB7" s="14"/>
      <c r="DC7" s="14"/>
      <c r="DD7" s="14"/>
      <c r="DE7" s="14"/>
      <c r="DF7" s="14"/>
      <c r="DG7" s="14"/>
      <c r="DH7" s="14"/>
      <c r="DI7" s="14"/>
      <c r="DJ7" s="14"/>
      <c r="DK7" s="14"/>
      <c r="DL7" s="14"/>
      <c r="DM7" s="14"/>
      <c r="DN7" s="14"/>
      <c r="DO7" s="14"/>
      <c r="DP7" s="14"/>
      <c r="DQ7" s="14"/>
      <c r="DR7" s="14"/>
      <c r="DS7" s="14"/>
      <c r="DT7" s="14"/>
      <c r="DU7" s="14"/>
      <c r="DV7" s="14"/>
      <c r="DW7" s="12">
        <v>1</v>
      </c>
      <c r="DX7" s="12">
        <v>2</v>
      </c>
      <c r="DY7" s="12">
        <v>1</v>
      </c>
      <c r="DZ7" s="12">
        <v>2</v>
      </c>
      <c r="EA7" s="12">
        <v>3</v>
      </c>
      <c r="EB7" s="251">
        <f ca="1">OFFSET(EB7,0,-3)+4</f>
        <v>5</v>
      </c>
      <c r="EC7" s="251">
        <f t="shared" ref="EC7:EP7" ca="1" si="13">OFFSET(EC7,0,-3)+4</f>
        <v>6</v>
      </c>
      <c r="ED7" s="251">
        <f t="shared" ca="1" si="13"/>
        <v>7</v>
      </c>
      <c r="EE7" s="251">
        <f t="shared" ca="1" si="13"/>
        <v>9</v>
      </c>
      <c r="EF7" s="251">
        <f t="shared" ca="1" si="13"/>
        <v>10</v>
      </c>
      <c r="EG7" s="251">
        <f t="shared" ca="1" si="13"/>
        <v>11</v>
      </c>
      <c r="EH7" s="251">
        <f t="shared" ca="1" si="13"/>
        <v>13</v>
      </c>
      <c r="EI7" s="251">
        <f t="shared" ca="1" si="13"/>
        <v>14</v>
      </c>
      <c r="EJ7" s="251">
        <f t="shared" ca="1" si="13"/>
        <v>15</v>
      </c>
      <c r="EK7" s="251">
        <f t="shared" ca="1" si="13"/>
        <v>17</v>
      </c>
      <c r="EL7" s="251">
        <f t="shared" ca="1" si="13"/>
        <v>18</v>
      </c>
      <c r="EM7" s="251">
        <f t="shared" ca="1" si="13"/>
        <v>19</v>
      </c>
      <c r="EN7" s="251">
        <f t="shared" ca="1" si="13"/>
        <v>21</v>
      </c>
      <c r="EO7" s="251">
        <f t="shared" ca="1" si="13"/>
        <v>22</v>
      </c>
      <c r="EP7" s="251">
        <f t="shared" ca="1" si="13"/>
        <v>23</v>
      </c>
      <c r="EQ7" s="12">
        <v>24</v>
      </c>
      <c r="ER7" s="551">
        <f ca="1">OFFSET(ER7,0,-1)+1</f>
        <v>25</v>
      </c>
      <c r="ES7" s="551">
        <f t="shared" ref="ES7:FF7" ca="1" si="14">OFFSET(ES7,0,-1)+1</f>
        <v>26</v>
      </c>
      <c r="ET7" s="551">
        <f t="shared" ca="1" si="14"/>
        <v>27</v>
      </c>
      <c r="EU7" s="551">
        <f t="shared" ca="1" si="14"/>
        <v>28</v>
      </c>
      <c r="EV7" s="551">
        <f t="shared" ca="1" si="14"/>
        <v>29</v>
      </c>
      <c r="EW7" s="551">
        <f t="shared" ca="1" si="14"/>
        <v>30</v>
      </c>
      <c r="EX7" s="551">
        <f t="shared" ca="1" si="14"/>
        <v>31</v>
      </c>
      <c r="EY7" s="551">
        <f t="shared" ca="1" si="14"/>
        <v>32</v>
      </c>
      <c r="EZ7" s="551">
        <f t="shared" ca="1" si="14"/>
        <v>33</v>
      </c>
      <c r="FA7" s="551">
        <f t="shared" ca="1" si="14"/>
        <v>34</v>
      </c>
      <c r="FB7" s="551">
        <f t="shared" ca="1" si="14"/>
        <v>35</v>
      </c>
      <c r="FC7" s="551">
        <f t="shared" ca="1" si="14"/>
        <v>36</v>
      </c>
      <c r="FD7" s="551">
        <f t="shared" ca="1" si="14"/>
        <v>37</v>
      </c>
      <c r="FE7" s="551">
        <f t="shared" ca="1" si="14"/>
        <v>38</v>
      </c>
      <c r="FF7" s="551">
        <f t="shared" ca="1" si="14"/>
        <v>39</v>
      </c>
      <c r="FG7" s="12">
        <v>1</v>
      </c>
      <c r="FH7" s="12">
        <v>2</v>
      </c>
      <c r="FI7" s="12">
        <v>3</v>
      </c>
      <c r="FJ7" s="251">
        <f ca="1">OFFSET(FJ7,0,-3)+4</f>
        <v>5</v>
      </c>
      <c r="FK7" s="251">
        <f t="shared" ref="FK7:FX7" ca="1" si="15">OFFSET(FK7,0,-3)+4</f>
        <v>6</v>
      </c>
      <c r="FL7" s="251">
        <f t="shared" ca="1" si="15"/>
        <v>7</v>
      </c>
      <c r="FM7" s="251">
        <f t="shared" ca="1" si="15"/>
        <v>9</v>
      </c>
      <c r="FN7" s="251">
        <f t="shared" ca="1" si="15"/>
        <v>10</v>
      </c>
      <c r="FO7" s="251">
        <f t="shared" ca="1" si="15"/>
        <v>11</v>
      </c>
      <c r="FP7" s="251">
        <f t="shared" ca="1" si="15"/>
        <v>13</v>
      </c>
      <c r="FQ7" s="251">
        <f t="shared" ca="1" si="15"/>
        <v>14</v>
      </c>
      <c r="FR7" s="251">
        <f t="shared" ca="1" si="15"/>
        <v>15</v>
      </c>
      <c r="FS7" s="251">
        <f t="shared" ca="1" si="15"/>
        <v>17</v>
      </c>
      <c r="FT7" s="251">
        <f t="shared" ca="1" si="15"/>
        <v>18</v>
      </c>
      <c r="FU7" s="251">
        <f t="shared" ca="1" si="15"/>
        <v>19</v>
      </c>
      <c r="FV7" s="251">
        <f t="shared" ca="1" si="15"/>
        <v>21</v>
      </c>
      <c r="FW7" s="251">
        <f t="shared" ca="1" si="15"/>
        <v>22</v>
      </c>
      <c r="FX7" s="251">
        <f t="shared" ca="1" si="15"/>
        <v>23</v>
      </c>
      <c r="FY7" s="12">
        <v>24</v>
      </c>
      <c r="FZ7" s="551">
        <f ca="1">OFFSET(FZ7,0,-1)+1</f>
        <v>25</v>
      </c>
      <c r="GA7" s="551">
        <f t="shared" ref="GA7:GN7" ca="1" si="16">OFFSET(GA7,0,-1)+1</f>
        <v>26</v>
      </c>
      <c r="GB7" s="551">
        <f t="shared" ca="1" si="16"/>
        <v>27</v>
      </c>
      <c r="GC7" s="551">
        <f t="shared" ca="1" si="16"/>
        <v>28</v>
      </c>
      <c r="GD7" s="551">
        <f t="shared" ca="1" si="16"/>
        <v>29</v>
      </c>
      <c r="GE7" s="551">
        <f t="shared" ca="1" si="16"/>
        <v>30</v>
      </c>
      <c r="GF7" s="551">
        <f t="shared" ca="1" si="16"/>
        <v>31</v>
      </c>
      <c r="GG7" s="551">
        <f t="shared" ca="1" si="16"/>
        <v>32</v>
      </c>
      <c r="GH7" s="551">
        <f t="shared" ca="1" si="16"/>
        <v>33</v>
      </c>
      <c r="GI7" s="551">
        <f t="shared" ca="1" si="16"/>
        <v>34</v>
      </c>
      <c r="GJ7" s="551">
        <f t="shared" ca="1" si="16"/>
        <v>35</v>
      </c>
      <c r="GK7" s="551">
        <f t="shared" ca="1" si="16"/>
        <v>36</v>
      </c>
      <c r="GL7" s="551">
        <f t="shared" ca="1" si="16"/>
        <v>37</v>
      </c>
      <c r="GM7" s="551">
        <f t="shared" ca="1" si="16"/>
        <v>38</v>
      </c>
      <c r="GN7" s="551">
        <f t="shared" ca="1" si="16"/>
        <v>39</v>
      </c>
      <c r="GO7" s="12">
        <v>1</v>
      </c>
      <c r="GP7" s="12">
        <v>2</v>
      </c>
      <c r="GQ7" s="12">
        <v>3</v>
      </c>
      <c r="GR7" s="251">
        <f ca="1">OFFSET(GR7,0,-3)+4</f>
        <v>5</v>
      </c>
      <c r="GS7" s="251">
        <f t="shared" ref="GS7:HF7" ca="1" si="17">OFFSET(GS7,0,-3)+4</f>
        <v>6</v>
      </c>
      <c r="GT7" s="251">
        <f t="shared" ca="1" si="17"/>
        <v>7</v>
      </c>
      <c r="GU7" s="251">
        <f t="shared" ca="1" si="17"/>
        <v>9</v>
      </c>
      <c r="GV7" s="251">
        <f t="shared" ca="1" si="17"/>
        <v>10</v>
      </c>
      <c r="GW7" s="251">
        <f t="shared" ca="1" si="17"/>
        <v>11</v>
      </c>
      <c r="GX7" s="251">
        <f t="shared" ca="1" si="17"/>
        <v>13</v>
      </c>
      <c r="GY7" s="251">
        <f t="shared" ca="1" si="17"/>
        <v>14</v>
      </c>
      <c r="GZ7" s="251">
        <f t="shared" ca="1" si="17"/>
        <v>15</v>
      </c>
      <c r="HA7" s="251">
        <f t="shared" ca="1" si="17"/>
        <v>17</v>
      </c>
      <c r="HB7" s="251">
        <f t="shared" ca="1" si="17"/>
        <v>18</v>
      </c>
      <c r="HC7" s="251">
        <f t="shared" ca="1" si="17"/>
        <v>19</v>
      </c>
      <c r="HD7" s="251">
        <f t="shared" ca="1" si="17"/>
        <v>21</v>
      </c>
      <c r="HE7" s="251">
        <f t="shared" ca="1" si="17"/>
        <v>22</v>
      </c>
      <c r="HF7" s="251">
        <f t="shared" ca="1" si="17"/>
        <v>23</v>
      </c>
      <c r="HG7" s="12">
        <v>24</v>
      </c>
      <c r="HH7" s="551">
        <f ca="1">OFFSET(HH7,0,-1)+1</f>
        <v>25</v>
      </c>
      <c r="HI7" s="551">
        <f t="shared" ref="HI7:HV7" ca="1" si="18">OFFSET(HI7,0,-1)+1</f>
        <v>26</v>
      </c>
      <c r="HJ7" s="551">
        <f t="shared" ca="1" si="18"/>
        <v>27</v>
      </c>
      <c r="HK7" s="551">
        <f t="shared" ca="1" si="18"/>
        <v>28</v>
      </c>
      <c r="HL7" s="551">
        <f t="shared" ca="1" si="18"/>
        <v>29</v>
      </c>
      <c r="HM7" s="551">
        <f t="shared" ca="1" si="18"/>
        <v>30</v>
      </c>
      <c r="HN7" s="551">
        <f t="shared" ca="1" si="18"/>
        <v>31</v>
      </c>
      <c r="HO7" s="551">
        <f t="shared" ca="1" si="18"/>
        <v>32</v>
      </c>
      <c r="HP7" s="551">
        <f t="shared" ca="1" si="18"/>
        <v>33</v>
      </c>
      <c r="HQ7" s="551">
        <f t="shared" ca="1" si="18"/>
        <v>34</v>
      </c>
      <c r="HR7" s="551">
        <f t="shared" ca="1" si="18"/>
        <v>35</v>
      </c>
      <c r="HS7" s="551">
        <f t="shared" ca="1" si="18"/>
        <v>36</v>
      </c>
      <c r="HT7" s="551">
        <f t="shared" ca="1" si="18"/>
        <v>37</v>
      </c>
      <c r="HU7" s="551">
        <f t="shared" ca="1" si="18"/>
        <v>38</v>
      </c>
      <c r="HV7" s="551">
        <f t="shared" ca="1" si="18"/>
        <v>39</v>
      </c>
      <c r="HW7" s="12">
        <v>1</v>
      </c>
      <c r="HX7" s="9"/>
      <c r="HY7" s="12">
        <v>1</v>
      </c>
      <c r="HZ7" s="12">
        <v>2</v>
      </c>
      <c r="IA7" s="14"/>
      <c r="IB7" s="12">
        <v>3</v>
      </c>
      <c r="IC7" s="12">
        <v>1</v>
      </c>
      <c r="ID7" s="12">
        <v>1</v>
      </c>
      <c r="IE7" s="12">
        <v>1</v>
      </c>
      <c r="IF7" s="12">
        <v>1</v>
      </c>
      <c r="IG7" s="12">
        <v>2</v>
      </c>
      <c r="IH7" s="12">
        <v>2</v>
      </c>
      <c r="II7" s="12">
        <v>2</v>
      </c>
      <c r="IJ7" s="12">
        <v>3</v>
      </c>
      <c r="IK7" s="12">
        <v>3</v>
      </c>
      <c r="IL7" s="12">
        <v>3</v>
      </c>
      <c r="IM7" s="12">
        <v>1</v>
      </c>
      <c r="IN7" s="12">
        <v>1</v>
      </c>
      <c r="IO7" s="12">
        <v>1</v>
      </c>
      <c r="IP7" s="12">
        <v>2</v>
      </c>
      <c r="IQ7" s="12">
        <v>2</v>
      </c>
      <c r="IR7" s="12">
        <v>2</v>
      </c>
      <c r="IS7" s="12">
        <v>3</v>
      </c>
      <c r="IT7" s="12">
        <v>3</v>
      </c>
      <c r="IU7" s="12">
        <v>3</v>
      </c>
      <c r="IV7" s="12">
        <v>2</v>
      </c>
      <c r="IW7" s="12">
        <v>2</v>
      </c>
      <c r="IX7" s="12">
        <v>1</v>
      </c>
      <c r="IY7" s="12">
        <v>2</v>
      </c>
      <c r="IZ7" s="12">
        <v>2</v>
      </c>
      <c r="JA7" s="12">
        <v>2</v>
      </c>
      <c r="JB7" s="9"/>
      <c r="JC7" s="12">
        <v>1</v>
      </c>
      <c r="JD7" s="14"/>
      <c r="JE7" s="14"/>
      <c r="JF7" s="14"/>
      <c r="JG7" s="14"/>
      <c r="JH7" s="14"/>
      <c r="JI7" s="12">
        <v>1</v>
      </c>
      <c r="JJ7" s="12">
        <v>2</v>
      </c>
      <c r="JK7" s="12">
        <v>3</v>
      </c>
      <c r="JL7" s="12">
        <v>4</v>
      </c>
      <c r="JM7" s="12">
        <v>13</v>
      </c>
      <c r="JN7" s="12">
        <v>17</v>
      </c>
      <c r="JO7" s="12">
        <v>5</v>
      </c>
      <c r="JP7" s="14"/>
      <c r="JQ7" s="14"/>
      <c r="JR7" s="14"/>
      <c r="JS7" s="14"/>
      <c r="JT7" s="14"/>
      <c r="JU7" s="14"/>
      <c r="JV7" s="14"/>
      <c r="JW7" s="14"/>
      <c r="JX7" s="14"/>
      <c r="JY7" s="14"/>
      <c r="JZ7" s="14"/>
      <c r="KA7" s="14"/>
      <c r="KB7" s="14"/>
      <c r="KC7" s="14"/>
      <c r="KD7" s="14"/>
      <c r="KE7" s="14"/>
      <c r="KF7" s="14"/>
      <c r="KG7" s="14"/>
      <c r="KH7" s="14"/>
      <c r="KI7" s="14"/>
      <c r="KJ7" s="14"/>
      <c r="KK7" s="14"/>
      <c r="KL7" s="12">
        <v>6</v>
      </c>
      <c r="KM7" s="12">
        <v>7</v>
      </c>
      <c r="KN7" s="12">
        <v>8</v>
      </c>
      <c r="KO7" s="12">
        <v>9</v>
      </c>
      <c r="KP7" s="14"/>
      <c r="KQ7" s="14"/>
      <c r="KR7" s="14"/>
      <c r="KS7" s="14"/>
      <c r="KT7" s="14"/>
      <c r="KU7" s="14"/>
      <c r="KV7" s="14"/>
      <c r="KW7" s="12">
        <v>12</v>
      </c>
      <c r="KX7" s="12">
        <v>10</v>
      </c>
      <c r="KY7" s="12">
        <v>10</v>
      </c>
      <c r="KZ7" s="12">
        <v>11</v>
      </c>
      <c r="LA7" s="12">
        <v>4</v>
      </c>
      <c r="LB7" s="12">
        <v>5</v>
      </c>
      <c r="LC7" s="29" t="s">
        <v>1215</v>
      </c>
      <c r="LD7" s="14"/>
      <c r="LE7" s="12">
        <v>1</v>
      </c>
      <c r="LF7" s="12">
        <v>2</v>
      </c>
      <c r="LG7" s="12">
        <v>3</v>
      </c>
      <c r="LH7" s="12">
        <v>4</v>
      </c>
      <c r="LI7" s="12">
        <v>9</v>
      </c>
      <c r="LJ7" s="12">
        <v>10</v>
      </c>
      <c r="LK7" s="12">
        <v>1</v>
      </c>
      <c r="LL7" s="12">
        <v>1</v>
      </c>
      <c r="LM7" s="12">
        <v>1</v>
      </c>
      <c r="LN7" s="12">
        <v>2</v>
      </c>
      <c r="LO7" s="12">
        <v>3</v>
      </c>
      <c r="LP7" s="12">
        <v>4</v>
      </c>
      <c r="LQ7" s="12">
        <v>5</v>
      </c>
      <c r="LR7" s="12">
        <v>6</v>
      </c>
      <c r="LS7" s="12">
        <v>7</v>
      </c>
      <c r="LT7" s="12">
        <v>8</v>
      </c>
      <c r="LU7" s="12">
        <v>1</v>
      </c>
      <c r="LV7" s="14"/>
      <c r="LW7" s="14"/>
      <c r="LX7" s="14"/>
      <c r="LY7" s="14"/>
      <c r="LZ7" s="12">
        <v>1</v>
      </c>
      <c r="MA7" s="12">
        <v>2</v>
      </c>
      <c r="MB7" s="12">
        <v>3</v>
      </c>
      <c r="MC7" s="12">
        <v>4</v>
      </c>
      <c r="MD7" s="12">
        <v>5</v>
      </c>
      <c r="ME7" s="12">
        <v>6</v>
      </c>
      <c r="MF7" s="12">
        <v>7</v>
      </c>
      <c r="MG7" s="12">
        <v>8</v>
      </c>
      <c r="MH7" s="12"/>
      <c r="MI7" s="12">
        <v>31</v>
      </c>
      <c r="MJ7" s="12">
        <f>MI7+1</f>
        <v>32</v>
      </c>
      <c r="MK7" s="12">
        <f t="shared" ref="MK7:OA7" si="19">MJ7+1</f>
        <v>33</v>
      </c>
      <c r="ML7" s="12">
        <f t="shared" si="19"/>
        <v>34</v>
      </c>
      <c r="MM7" s="12">
        <f t="shared" si="19"/>
        <v>35</v>
      </c>
      <c r="MN7" s="12">
        <f t="shared" si="19"/>
        <v>36</v>
      </c>
      <c r="MO7" s="12">
        <f t="shared" si="19"/>
        <v>37</v>
      </c>
      <c r="MP7" s="12">
        <f t="shared" si="19"/>
        <v>38</v>
      </c>
      <c r="MQ7" s="12">
        <f t="shared" si="19"/>
        <v>39</v>
      </c>
      <c r="MR7" s="12">
        <f t="shared" si="19"/>
        <v>40</v>
      </c>
      <c r="MS7" s="12">
        <f t="shared" si="19"/>
        <v>41</v>
      </c>
      <c r="MT7" s="12">
        <f t="shared" si="19"/>
        <v>42</v>
      </c>
      <c r="MU7" s="12">
        <f t="shared" si="19"/>
        <v>43</v>
      </c>
      <c r="MV7" s="12">
        <f t="shared" si="19"/>
        <v>44</v>
      </c>
      <c r="MW7" s="12">
        <f t="shared" si="19"/>
        <v>45</v>
      </c>
      <c r="MX7" s="12">
        <f t="shared" si="19"/>
        <v>46</v>
      </c>
      <c r="MY7" s="12">
        <f t="shared" si="19"/>
        <v>47</v>
      </c>
      <c r="MZ7" s="12">
        <f t="shared" si="19"/>
        <v>48</v>
      </c>
      <c r="NA7" s="12">
        <f t="shared" si="19"/>
        <v>49</v>
      </c>
      <c r="NB7" s="12">
        <f t="shared" si="19"/>
        <v>50</v>
      </c>
      <c r="NC7" s="12">
        <f t="shared" si="19"/>
        <v>51</v>
      </c>
      <c r="ND7" s="12">
        <f t="shared" si="19"/>
        <v>52</v>
      </c>
      <c r="NE7" s="12">
        <f t="shared" si="19"/>
        <v>53</v>
      </c>
      <c r="NF7" s="12">
        <f t="shared" si="19"/>
        <v>54</v>
      </c>
      <c r="NG7" s="12">
        <f t="shared" si="19"/>
        <v>55</v>
      </c>
      <c r="NH7" s="12">
        <f t="shared" si="19"/>
        <v>56</v>
      </c>
      <c r="NI7" s="12">
        <f t="shared" si="19"/>
        <v>57</v>
      </c>
      <c r="NJ7" s="12">
        <f t="shared" si="19"/>
        <v>58</v>
      </c>
      <c r="NK7" s="12">
        <f t="shared" si="19"/>
        <v>59</v>
      </c>
      <c r="NL7" s="12">
        <f t="shared" si="19"/>
        <v>60</v>
      </c>
      <c r="NM7" s="12">
        <f t="shared" si="19"/>
        <v>61</v>
      </c>
      <c r="NN7" s="12">
        <f t="shared" si="19"/>
        <v>62</v>
      </c>
      <c r="NO7" s="12">
        <f t="shared" si="19"/>
        <v>63</v>
      </c>
      <c r="NP7" s="12">
        <f t="shared" si="19"/>
        <v>64</v>
      </c>
      <c r="NQ7" s="12">
        <f t="shared" si="19"/>
        <v>65</v>
      </c>
      <c r="NR7" s="12">
        <f t="shared" si="19"/>
        <v>66</v>
      </c>
      <c r="NS7" s="12">
        <f t="shared" si="19"/>
        <v>67</v>
      </c>
      <c r="NT7" s="12">
        <f t="shared" si="19"/>
        <v>68</v>
      </c>
      <c r="NU7" s="12">
        <f t="shared" si="19"/>
        <v>69</v>
      </c>
      <c r="NV7" s="12">
        <f t="shared" si="19"/>
        <v>70</v>
      </c>
      <c r="NW7" s="12">
        <f t="shared" si="19"/>
        <v>71</v>
      </c>
      <c r="NX7" s="12">
        <f t="shared" si="19"/>
        <v>72</v>
      </c>
      <c r="NY7" s="12">
        <f t="shared" si="19"/>
        <v>73</v>
      </c>
      <c r="NZ7" s="12">
        <f t="shared" si="19"/>
        <v>74</v>
      </c>
      <c r="OA7" s="12">
        <f t="shared" si="19"/>
        <v>75</v>
      </c>
      <c r="OB7" s="14"/>
      <c r="OC7" s="24">
        <v>0</v>
      </c>
    </row>
    <row r="8" spans="1:393" hidden="1" outlineLevel="1">
      <c r="A8" s="21"/>
      <c r="B8" s="21"/>
      <c r="C8" s="14"/>
      <c r="D8" s="14"/>
      <c r="E8" t="b">
        <v>0</v>
      </c>
      <c r="G8" s="32" t="s">
        <v>1697</v>
      </c>
      <c r="AL8" s="233" t="s">
        <v>1697</v>
      </c>
      <c r="AM8" s="9" t="str">
        <f ca="1">IF(COUNTIF(AL$5:AL21,AL8)=1,"-","Dup")</f>
        <v>-</v>
      </c>
      <c r="AN8" s="9"/>
      <c r="AO8" s="14"/>
      <c r="AP8" s="14"/>
      <c r="AQ8" s="14"/>
      <c r="AR8" s="14"/>
      <c r="AS8" s="14"/>
      <c r="AT8" s="14"/>
      <c r="AU8" s="9"/>
      <c r="AV8" s="14"/>
      <c r="AW8" s="14"/>
      <c r="AX8" s="14"/>
      <c r="AY8" s="14"/>
      <c r="AZ8" s="14"/>
      <c r="BA8" s="14"/>
      <c r="BB8" s="14"/>
      <c r="BC8" s="9"/>
      <c r="BD8" s="14"/>
      <c r="BE8" s="14"/>
      <c r="BF8" s="14"/>
      <c r="BG8" s="14"/>
      <c r="BH8" s="14"/>
      <c r="BI8" s="14"/>
      <c r="BJ8" s="14"/>
      <c r="BK8" s="14"/>
      <c r="BL8" s="14"/>
      <c r="BM8" s="14"/>
      <c r="BN8" s="14"/>
      <c r="BO8" s="9"/>
      <c r="BP8" s="14"/>
      <c r="BQ8" s="14"/>
      <c r="BR8" s="14"/>
      <c r="BS8" s="14"/>
      <c r="BT8" s="14"/>
      <c r="BU8" s="14"/>
      <c r="BV8" s="14"/>
      <c r="BW8" s="14"/>
      <c r="BX8" s="14"/>
      <c r="BY8" s="14"/>
      <c r="BZ8" s="9"/>
      <c r="CA8" s="14"/>
      <c r="CB8" s="14"/>
      <c r="CC8" s="14"/>
      <c r="CD8" s="14"/>
      <c r="CE8" s="14"/>
      <c r="CF8" s="153"/>
      <c r="CG8" s="14"/>
      <c r="CH8" s="14"/>
      <c r="CI8" s="14"/>
      <c r="CJ8" s="14"/>
      <c r="CK8" s="14"/>
      <c r="CL8" s="9"/>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529"/>
      <c r="DX8" s="529"/>
      <c r="DY8" s="12">
        <v>1</v>
      </c>
      <c r="DZ8" s="144">
        <f>MOD(DY8,3)+1</f>
        <v>2</v>
      </c>
      <c r="EA8" s="144">
        <f t="shared" ref="EA8:EG8" si="20">MOD(DZ8,3)+1</f>
        <v>3</v>
      </c>
      <c r="EB8" s="144">
        <f t="shared" si="20"/>
        <v>1</v>
      </c>
      <c r="EC8" s="144">
        <f t="shared" si="20"/>
        <v>2</v>
      </c>
      <c r="ED8" s="144">
        <f t="shared" si="20"/>
        <v>3</v>
      </c>
      <c r="EE8" s="144">
        <f t="shared" si="20"/>
        <v>1</v>
      </c>
      <c r="EF8" s="144">
        <f t="shared" si="20"/>
        <v>2</v>
      </c>
      <c r="EG8" s="144">
        <f t="shared" si="20"/>
        <v>3</v>
      </c>
      <c r="EH8" s="144">
        <f t="shared" ref="EH8" si="21">MOD(EG8,3)+1</f>
        <v>1</v>
      </c>
      <c r="EI8" s="144">
        <f t="shared" ref="EI8" si="22">MOD(EH8,3)+1</f>
        <v>2</v>
      </c>
      <c r="EJ8" s="144">
        <f t="shared" ref="EJ8" si="23">MOD(EI8,3)+1</f>
        <v>3</v>
      </c>
      <c r="EK8" s="144">
        <f t="shared" ref="EK8" si="24">MOD(EJ8,3)+1</f>
        <v>1</v>
      </c>
      <c r="EL8" s="144">
        <f t="shared" ref="EL8" si="25">MOD(EK8,3)+1</f>
        <v>2</v>
      </c>
      <c r="EM8" s="144">
        <f t="shared" ref="EM8" si="26">MOD(EL8,3)+1</f>
        <v>3</v>
      </c>
      <c r="EN8" s="144">
        <f t="shared" ref="EN8" si="27">MOD(EM8,3)+1</f>
        <v>1</v>
      </c>
      <c r="EO8" s="144">
        <f t="shared" ref="EO8" si="28">MOD(EN8,3)+1</f>
        <v>2</v>
      </c>
      <c r="EP8" s="144">
        <f t="shared" ref="EP8" si="29">MOD(EO8,3)+1</f>
        <v>3</v>
      </c>
      <c r="EQ8" s="144">
        <f t="shared" ref="EQ8" si="30">MOD(EP8,3)+1</f>
        <v>1</v>
      </c>
      <c r="ER8" s="144">
        <f t="shared" ref="ER8" si="31">MOD(EQ8,3)+1</f>
        <v>2</v>
      </c>
      <c r="ES8" s="144">
        <f t="shared" ref="ES8" si="32">MOD(ER8,3)+1</f>
        <v>3</v>
      </c>
      <c r="ET8" s="144">
        <f t="shared" ref="ET8" si="33">MOD(ES8,3)+1</f>
        <v>1</v>
      </c>
      <c r="EU8" s="144">
        <f t="shared" ref="EU8" si="34">MOD(ET8,3)+1</f>
        <v>2</v>
      </c>
      <c r="EV8" s="144">
        <f t="shared" ref="EV8" si="35">MOD(EU8,3)+1</f>
        <v>3</v>
      </c>
      <c r="EW8" s="144">
        <f t="shared" ref="EW8" si="36">MOD(EV8,3)+1</f>
        <v>1</v>
      </c>
      <c r="EX8" s="144">
        <f t="shared" ref="EX8" si="37">MOD(EW8,3)+1</f>
        <v>2</v>
      </c>
      <c r="EY8" s="144">
        <f t="shared" ref="EY8" si="38">MOD(EX8,3)+1</f>
        <v>3</v>
      </c>
      <c r="EZ8" s="144">
        <f t="shared" ref="EZ8" si="39">MOD(EY8,3)+1</f>
        <v>1</v>
      </c>
      <c r="FA8" s="144">
        <f t="shared" ref="FA8" si="40">MOD(EZ8,3)+1</f>
        <v>2</v>
      </c>
      <c r="FB8" s="144">
        <f t="shared" ref="FB8" si="41">MOD(FA8,3)+1</f>
        <v>3</v>
      </c>
      <c r="FC8" s="144">
        <f t="shared" ref="FC8" si="42">MOD(FB8,3)+1</f>
        <v>1</v>
      </c>
      <c r="FD8" s="144">
        <f t="shared" ref="FD8" si="43">MOD(FC8,3)+1</f>
        <v>2</v>
      </c>
      <c r="FE8" s="144">
        <f t="shared" ref="FE8" si="44">MOD(FD8,3)+1</f>
        <v>3</v>
      </c>
      <c r="FF8" s="144">
        <f t="shared" ref="FF8" si="45">MOD(FE8,3)+1</f>
        <v>1</v>
      </c>
      <c r="FG8" s="144">
        <f t="shared" ref="FG8" si="46">MOD(FF8,3)+1</f>
        <v>2</v>
      </c>
      <c r="FH8" s="144">
        <f t="shared" ref="FH8" si="47">MOD(FG8,3)+1</f>
        <v>3</v>
      </c>
      <c r="FI8" s="144">
        <f t="shared" ref="FI8" si="48">MOD(FH8,3)+1</f>
        <v>1</v>
      </c>
      <c r="FJ8" s="144">
        <f t="shared" ref="FJ8" si="49">MOD(FI8,3)+1</f>
        <v>2</v>
      </c>
      <c r="FK8" s="144">
        <f t="shared" ref="FK8" si="50">MOD(FJ8,3)+1</f>
        <v>3</v>
      </c>
      <c r="FL8" s="144">
        <f t="shared" ref="FL8" si="51">MOD(FK8,3)+1</f>
        <v>1</v>
      </c>
      <c r="FM8" s="144">
        <f t="shared" ref="FM8" si="52">MOD(FL8,3)+1</f>
        <v>2</v>
      </c>
      <c r="FN8" s="144">
        <f t="shared" ref="FN8" si="53">MOD(FM8,3)+1</f>
        <v>3</v>
      </c>
      <c r="FO8" s="144">
        <f t="shared" ref="FO8" si="54">MOD(FN8,3)+1</f>
        <v>1</v>
      </c>
      <c r="FP8" s="144">
        <f t="shared" ref="FP8" si="55">MOD(FO8,3)+1</f>
        <v>2</v>
      </c>
      <c r="FQ8" s="144">
        <f t="shared" ref="FQ8" si="56">MOD(FP8,3)+1</f>
        <v>3</v>
      </c>
      <c r="FR8" s="144">
        <f t="shared" ref="FR8" si="57">MOD(FQ8,3)+1</f>
        <v>1</v>
      </c>
      <c r="FS8" s="144">
        <f t="shared" ref="FS8" si="58">MOD(FR8,3)+1</f>
        <v>2</v>
      </c>
      <c r="FT8" s="144">
        <f t="shared" ref="FT8" si="59">MOD(FS8,3)+1</f>
        <v>3</v>
      </c>
      <c r="FU8" s="144">
        <f t="shared" ref="FU8" si="60">MOD(FT8,3)+1</f>
        <v>1</v>
      </c>
      <c r="FV8" s="144">
        <f t="shared" ref="FV8" si="61">MOD(FU8,3)+1</f>
        <v>2</v>
      </c>
      <c r="FW8" s="144">
        <f t="shared" ref="FW8" si="62">MOD(FV8,3)+1</f>
        <v>3</v>
      </c>
      <c r="FX8" s="144">
        <f t="shared" ref="FX8" si="63">MOD(FW8,3)+1</f>
        <v>1</v>
      </c>
      <c r="FY8" s="144">
        <f t="shared" ref="FY8" si="64">MOD(FX8,3)+1</f>
        <v>2</v>
      </c>
      <c r="FZ8" s="144">
        <f t="shared" ref="FZ8" si="65">MOD(FY8,3)+1</f>
        <v>3</v>
      </c>
      <c r="GA8" s="144">
        <f t="shared" ref="GA8" si="66">MOD(FZ8,3)+1</f>
        <v>1</v>
      </c>
      <c r="GB8" s="144">
        <f t="shared" ref="GB8" si="67">MOD(GA8,3)+1</f>
        <v>2</v>
      </c>
      <c r="GC8" s="144">
        <f t="shared" ref="GC8" si="68">MOD(GB8,3)+1</f>
        <v>3</v>
      </c>
      <c r="GD8" s="144">
        <f t="shared" ref="GD8" si="69">MOD(GC8,3)+1</f>
        <v>1</v>
      </c>
      <c r="GE8" s="144">
        <f t="shared" ref="GE8" si="70">MOD(GD8,3)+1</f>
        <v>2</v>
      </c>
      <c r="GF8" s="144">
        <f t="shared" ref="GF8" si="71">MOD(GE8,3)+1</f>
        <v>3</v>
      </c>
      <c r="GG8" s="144">
        <f t="shared" ref="GG8" si="72">MOD(GF8,3)+1</f>
        <v>1</v>
      </c>
      <c r="GH8" s="144">
        <f t="shared" ref="GH8" si="73">MOD(GG8,3)+1</f>
        <v>2</v>
      </c>
      <c r="GI8" s="144">
        <f t="shared" ref="GI8" si="74">MOD(GH8,3)+1</f>
        <v>3</v>
      </c>
      <c r="GJ8" s="144">
        <f t="shared" ref="GJ8" si="75">MOD(GI8,3)+1</f>
        <v>1</v>
      </c>
      <c r="GK8" s="144">
        <f t="shared" ref="GK8" si="76">MOD(GJ8,3)+1</f>
        <v>2</v>
      </c>
      <c r="GL8" s="144">
        <f t="shared" ref="GL8" si="77">MOD(GK8,3)+1</f>
        <v>3</v>
      </c>
      <c r="GM8" s="144">
        <f t="shared" ref="GM8" si="78">MOD(GL8,3)+1</f>
        <v>1</v>
      </c>
      <c r="GN8" s="144">
        <f t="shared" ref="GN8" si="79">MOD(GM8,3)+1</f>
        <v>2</v>
      </c>
      <c r="GO8" s="144">
        <f t="shared" ref="GO8" si="80">MOD(GN8,3)+1</f>
        <v>3</v>
      </c>
      <c r="GP8" s="144">
        <f t="shared" ref="GP8" si="81">MOD(GO8,3)+1</f>
        <v>1</v>
      </c>
      <c r="GQ8" s="144">
        <f t="shared" ref="GQ8" si="82">MOD(GP8,3)+1</f>
        <v>2</v>
      </c>
      <c r="GR8" s="144">
        <f t="shared" ref="GR8" si="83">MOD(GQ8,3)+1</f>
        <v>3</v>
      </c>
      <c r="GS8" s="144">
        <f t="shared" ref="GS8" si="84">MOD(GR8,3)+1</f>
        <v>1</v>
      </c>
      <c r="GT8" s="144">
        <f t="shared" ref="GT8" si="85">MOD(GS8,3)+1</f>
        <v>2</v>
      </c>
      <c r="GU8" s="144">
        <f t="shared" ref="GU8" si="86">MOD(GT8,3)+1</f>
        <v>3</v>
      </c>
      <c r="GV8" s="144">
        <f t="shared" ref="GV8" si="87">MOD(GU8,3)+1</f>
        <v>1</v>
      </c>
      <c r="GW8" s="144">
        <f t="shared" ref="GW8" si="88">MOD(GV8,3)+1</f>
        <v>2</v>
      </c>
      <c r="GX8" s="144">
        <f t="shared" ref="GX8" si="89">MOD(GW8,3)+1</f>
        <v>3</v>
      </c>
      <c r="GY8" s="144">
        <f t="shared" ref="GY8" si="90">MOD(GX8,3)+1</f>
        <v>1</v>
      </c>
      <c r="GZ8" s="144">
        <f t="shared" ref="GZ8" si="91">MOD(GY8,3)+1</f>
        <v>2</v>
      </c>
      <c r="HA8" s="144">
        <f t="shared" ref="HA8" si="92">MOD(GZ8,3)+1</f>
        <v>3</v>
      </c>
      <c r="HB8" s="144">
        <f t="shared" ref="HB8" si="93">MOD(HA8,3)+1</f>
        <v>1</v>
      </c>
      <c r="HC8" s="144">
        <f t="shared" ref="HC8" si="94">MOD(HB8,3)+1</f>
        <v>2</v>
      </c>
      <c r="HD8" s="144">
        <f t="shared" ref="HD8" si="95">MOD(HC8,3)+1</f>
        <v>3</v>
      </c>
      <c r="HE8" s="144">
        <f t="shared" ref="HE8" si="96">MOD(HD8,3)+1</f>
        <v>1</v>
      </c>
      <c r="HF8" s="144">
        <f t="shared" ref="HF8" si="97">MOD(HE8,3)+1</f>
        <v>2</v>
      </c>
      <c r="HG8" s="144">
        <f t="shared" ref="HG8" si="98">MOD(HF8,3)+1</f>
        <v>3</v>
      </c>
      <c r="HH8" s="144">
        <f t="shared" ref="HH8" si="99">MOD(HG8,3)+1</f>
        <v>1</v>
      </c>
      <c r="HI8" s="144">
        <f t="shared" ref="HI8" si="100">MOD(HH8,3)+1</f>
        <v>2</v>
      </c>
      <c r="HJ8" s="144">
        <f t="shared" ref="HJ8" si="101">MOD(HI8,3)+1</f>
        <v>3</v>
      </c>
      <c r="HK8" s="144">
        <f t="shared" ref="HK8" si="102">MOD(HJ8,3)+1</f>
        <v>1</v>
      </c>
      <c r="HL8" s="144">
        <f t="shared" ref="HL8" si="103">MOD(HK8,3)+1</f>
        <v>2</v>
      </c>
      <c r="HM8" s="144">
        <f t="shared" ref="HM8" si="104">MOD(HL8,3)+1</f>
        <v>3</v>
      </c>
      <c r="HN8" s="144">
        <f t="shared" ref="HN8" si="105">MOD(HM8,3)+1</f>
        <v>1</v>
      </c>
      <c r="HO8" s="144">
        <f t="shared" ref="HO8" si="106">MOD(HN8,3)+1</f>
        <v>2</v>
      </c>
      <c r="HP8" s="144">
        <f t="shared" ref="HP8" si="107">MOD(HO8,3)+1</f>
        <v>3</v>
      </c>
      <c r="HQ8" s="144">
        <f t="shared" ref="HQ8" si="108">MOD(HP8,3)+1</f>
        <v>1</v>
      </c>
      <c r="HR8" s="144">
        <f t="shared" ref="HR8" si="109">MOD(HQ8,3)+1</f>
        <v>2</v>
      </c>
      <c r="HS8" s="144">
        <f t="shared" ref="HS8" si="110">MOD(HR8,3)+1</f>
        <v>3</v>
      </c>
      <c r="HT8" s="144">
        <f t="shared" ref="HT8" si="111">MOD(HS8,3)+1</f>
        <v>1</v>
      </c>
      <c r="HU8" s="144">
        <f t="shared" ref="HU8" si="112">MOD(HT8,3)+1</f>
        <v>2</v>
      </c>
      <c r="HV8" s="144">
        <f t="shared" ref="HV8" si="113">MOD(HU8,3)+1</f>
        <v>3</v>
      </c>
      <c r="HW8" s="14"/>
      <c r="HX8" s="9"/>
      <c r="HY8" s="14"/>
      <c r="HZ8" s="14"/>
      <c r="IA8" s="14"/>
      <c r="IB8" s="14"/>
      <c r="IC8" s="14"/>
      <c r="ID8" s="12">
        <v>1</v>
      </c>
      <c r="IE8" s="12">
        <v>2</v>
      </c>
      <c r="IF8" s="12">
        <v>3</v>
      </c>
      <c r="IG8" s="12">
        <v>1</v>
      </c>
      <c r="IH8" s="12">
        <v>2</v>
      </c>
      <c r="II8" s="12">
        <v>3</v>
      </c>
      <c r="IJ8" s="12">
        <v>1</v>
      </c>
      <c r="IK8" s="12">
        <v>2</v>
      </c>
      <c r="IL8" s="12">
        <v>3</v>
      </c>
      <c r="IM8" s="12">
        <v>1</v>
      </c>
      <c r="IN8" s="12">
        <v>2</v>
      </c>
      <c r="IO8" s="12">
        <v>3</v>
      </c>
      <c r="IP8" s="12">
        <v>1</v>
      </c>
      <c r="IQ8" s="12">
        <v>2</v>
      </c>
      <c r="IR8" s="12">
        <v>3</v>
      </c>
      <c r="IS8" s="12">
        <v>1</v>
      </c>
      <c r="IT8" s="12">
        <v>2</v>
      </c>
      <c r="IU8" s="12">
        <v>3</v>
      </c>
      <c r="IV8" s="14"/>
      <c r="IW8" s="14"/>
      <c r="IX8" s="14"/>
      <c r="IY8" s="14"/>
      <c r="IZ8" s="14"/>
      <c r="JA8" s="14"/>
      <c r="JB8" s="9"/>
      <c r="JC8" s="14"/>
      <c r="JD8" s="14"/>
      <c r="JE8" s="14"/>
      <c r="JF8" s="14"/>
      <c r="JG8" s="14"/>
      <c r="JH8" s="14"/>
      <c r="JI8" s="12">
        <v>12</v>
      </c>
      <c r="JJ8" s="12">
        <v>12</v>
      </c>
      <c r="JK8" s="12">
        <v>12</v>
      </c>
      <c r="JL8" s="12">
        <v>12</v>
      </c>
      <c r="JM8" s="12">
        <v>12</v>
      </c>
      <c r="JN8" s="12">
        <v>12</v>
      </c>
      <c r="JO8" s="12">
        <v>12</v>
      </c>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9"/>
      <c r="LE8" s="14"/>
      <c r="LF8" s="14"/>
      <c r="LG8" s="14"/>
      <c r="LH8" s="14"/>
      <c r="LI8" s="14"/>
      <c r="LJ8" s="14"/>
      <c r="LK8" s="14"/>
      <c r="LL8" s="14"/>
      <c r="LM8" s="14"/>
      <c r="LN8" s="14"/>
      <c r="LO8" s="14"/>
      <c r="LP8" s="14"/>
      <c r="LQ8" s="14"/>
      <c r="LR8" s="14"/>
      <c r="LS8" s="14"/>
      <c r="LT8" s="14"/>
      <c r="LU8" s="14"/>
      <c r="LV8" s="9"/>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24">
        <v>0</v>
      </c>
    </row>
    <row r="9" spans="1:393" hidden="1" outlineLevel="1">
      <c r="A9" s="21"/>
      <c r="B9" s="21"/>
      <c r="C9" s="14"/>
      <c r="D9" s="14"/>
      <c r="E9" t="b">
        <v>0</v>
      </c>
      <c r="G9" s="32" t="s">
        <v>1686</v>
      </c>
      <c r="AL9" s="233" t="s">
        <v>1686</v>
      </c>
      <c r="AM9" s="9" t="str">
        <f>IF(COUNTIF(AL$5:AL9,AL9)=1,"-","Dup")</f>
        <v>-</v>
      </c>
      <c r="AN9" s="9"/>
      <c r="AO9" s="14"/>
      <c r="AP9" s="14"/>
      <c r="AQ9" s="14"/>
      <c r="AR9" s="14"/>
      <c r="AS9" s="14"/>
      <c r="AT9" s="14"/>
      <c r="AU9" s="9"/>
      <c r="AV9" s="14"/>
      <c r="AW9" s="14"/>
      <c r="AX9" s="14"/>
      <c r="AY9" s="14"/>
      <c r="AZ9" s="14"/>
      <c r="BA9" s="14"/>
      <c r="BB9" s="14"/>
      <c r="BC9" s="9"/>
      <c r="BD9" s="14"/>
      <c r="BE9" s="14"/>
      <c r="BF9" s="14"/>
      <c r="BG9" s="14"/>
      <c r="BH9" s="14"/>
      <c r="BI9" s="14"/>
      <c r="BJ9" s="14"/>
      <c r="BK9" s="14"/>
      <c r="BL9" s="14"/>
      <c r="BM9" s="14"/>
      <c r="BN9" s="14"/>
      <c r="BO9" s="9"/>
      <c r="BP9" s="14"/>
      <c r="BQ9" s="14"/>
      <c r="BR9" s="14"/>
      <c r="BS9" s="14"/>
      <c r="BT9" s="14"/>
      <c r="BU9" s="14"/>
      <c r="BV9" s="14"/>
      <c r="BW9" s="14"/>
      <c r="BX9" s="14"/>
      <c r="BY9" s="14"/>
      <c r="BZ9" s="9"/>
      <c r="CA9" s="14"/>
      <c r="CB9" s="14"/>
      <c r="CC9" s="14"/>
      <c r="CD9" s="14"/>
      <c r="CE9" s="14"/>
      <c r="CF9" s="153"/>
      <c r="CG9" s="14"/>
      <c r="CH9" s="14"/>
      <c r="CI9" s="14"/>
      <c r="CJ9" s="14"/>
      <c r="CK9" s="14"/>
      <c r="CL9" s="9"/>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515"/>
      <c r="DX9" s="515"/>
      <c r="DY9" s="12">
        <f>d.Region</f>
        <v>2</v>
      </c>
      <c r="DZ9" s="551">
        <f>DY9</f>
        <v>2</v>
      </c>
      <c r="EA9" s="551">
        <f t="shared" ref="EA9:GG9" si="114">DZ9</f>
        <v>2</v>
      </c>
      <c r="EB9" s="551">
        <f t="shared" si="114"/>
        <v>2</v>
      </c>
      <c r="EC9" s="551">
        <f t="shared" si="114"/>
        <v>2</v>
      </c>
      <c r="ED9" s="551">
        <f t="shared" si="114"/>
        <v>2</v>
      </c>
      <c r="EE9" s="551">
        <f t="shared" si="114"/>
        <v>2</v>
      </c>
      <c r="EF9" s="551">
        <f t="shared" si="114"/>
        <v>2</v>
      </c>
      <c r="EG9" s="551">
        <f t="shared" si="114"/>
        <v>2</v>
      </c>
      <c r="EH9" s="551">
        <f t="shared" si="114"/>
        <v>2</v>
      </c>
      <c r="EI9" s="551">
        <f t="shared" si="114"/>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ref="GH9:HV9" si="115">GG9</f>
        <v>2</v>
      </c>
      <c r="GI9" s="551">
        <f t="shared" si="115"/>
        <v>2</v>
      </c>
      <c r="GJ9" s="551">
        <f t="shared" si="115"/>
        <v>2</v>
      </c>
      <c r="GK9" s="551">
        <f t="shared" si="115"/>
        <v>2</v>
      </c>
      <c r="GL9" s="551">
        <f t="shared" si="115"/>
        <v>2</v>
      </c>
      <c r="GM9" s="551">
        <f t="shared" si="115"/>
        <v>2</v>
      </c>
      <c r="GN9" s="551">
        <f t="shared" si="115"/>
        <v>2</v>
      </c>
      <c r="GO9" s="551">
        <f t="shared" si="115"/>
        <v>2</v>
      </c>
      <c r="GP9" s="551">
        <f t="shared" si="115"/>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14"/>
      <c r="HX9" s="9"/>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9"/>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9"/>
      <c r="LE9" s="14"/>
      <c r="LF9" s="14"/>
      <c r="LG9" s="14"/>
      <c r="LH9" s="14"/>
      <c r="LI9" s="14"/>
      <c r="LJ9" s="14"/>
      <c r="LK9" s="14"/>
      <c r="LL9" s="14"/>
      <c r="LM9" s="14"/>
      <c r="LN9" s="14"/>
      <c r="LO9" s="14"/>
      <c r="LP9" s="14"/>
      <c r="LQ9" s="14"/>
      <c r="LR9" s="14"/>
      <c r="LS9" s="14"/>
      <c r="LT9" s="14"/>
      <c r="LU9" s="14"/>
      <c r="LV9" s="9"/>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24">
        <v>0</v>
      </c>
    </row>
    <row r="10" spans="1:393" hidden="1" outlineLevel="1">
      <c r="A10" s="21"/>
      <c r="B10" s="21"/>
      <c r="C10" s="14"/>
      <c r="D10" s="14"/>
      <c r="E10" t="b">
        <v>0</v>
      </c>
      <c r="G10" s="32" t="s">
        <v>1687</v>
      </c>
      <c r="AL10" s="233" t="s">
        <v>1687</v>
      </c>
      <c r="AM10" s="9" t="str">
        <f>IF(COUNTIF(AL$5:AL10,AL10)=1,"-","Dup")</f>
        <v>-</v>
      </c>
      <c r="AN10" s="9"/>
      <c r="AO10" s="14"/>
      <c r="AP10" s="14"/>
      <c r="AQ10" s="14"/>
      <c r="AR10" s="14"/>
      <c r="AS10" s="14"/>
      <c r="AT10" s="14"/>
      <c r="AU10" s="9"/>
      <c r="AV10" s="14"/>
      <c r="AW10" s="14"/>
      <c r="AX10" s="14"/>
      <c r="AY10" s="14"/>
      <c r="AZ10" s="14"/>
      <c r="BA10" s="14"/>
      <c r="BB10" s="14"/>
      <c r="BC10" s="9"/>
      <c r="BD10" s="14"/>
      <c r="BE10" s="14"/>
      <c r="BF10" s="14"/>
      <c r="BG10" s="14"/>
      <c r="BH10" s="14"/>
      <c r="BI10" s="14"/>
      <c r="BJ10" s="14"/>
      <c r="BK10" s="14"/>
      <c r="BL10" s="14"/>
      <c r="BM10" s="14"/>
      <c r="BN10" s="14"/>
      <c r="BO10" s="9"/>
      <c r="BP10" s="14"/>
      <c r="BQ10" s="14"/>
      <c r="BR10" s="14"/>
      <c r="BS10" s="14"/>
      <c r="BT10" s="14"/>
      <c r="BU10" s="14"/>
      <c r="BV10" s="14"/>
      <c r="BW10" s="14"/>
      <c r="BX10" s="14"/>
      <c r="BY10" s="14"/>
      <c r="BZ10" s="9"/>
      <c r="CA10" s="14"/>
      <c r="CB10" s="14"/>
      <c r="CC10" s="14"/>
      <c r="CD10" s="14"/>
      <c r="CE10" s="14"/>
      <c r="CF10" s="153"/>
      <c r="CG10" s="14"/>
      <c r="CH10" s="14"/>
      <c r="CI10" s="14"/>
      <c r="CJ10" s="14"/>
      <c r="CK10" s="14"/>
      <c r="CL10" s="9"/>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529"/>
      <c r="DX10" s="529"/>
      <c r="DY10" s="529"/>
      <c r="DZ10" s="529"/>
      <c r="EA10" s="529"/>
      <c r="EB10" s="529"/>
      <c r="EC10" s="529"/>
      <c r="ED10" s="529"/>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14"/>
      <c r="HX10" s="9"/>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9"/>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9"/>
      <c r="LE10" s="14"/>
      <c r="LF10" s="14"/>
      <c r="LG10" s="14"/>
      <c r="LH10" s="14"/>
      <c r="LI10" s="14"/>
      <c r="LJ10" s="14"/>
      <c r="LK10" s="14"/>
      <c r="LL10" s="14"/>
      <c r="LM10" s="14"/>
      <c r="LN10" s="14"/>
      <c r="LO10" s="14"/>
      <c r="LP10" s="14"/>
      <c r="LQ10" s="14"/>
      <c r="LR10" s="14"/>
      <c r="LS10" s="14"/>
      <c r="LT10" s="14"/>
      <c r="LU10" s="14"/>
      <c r="LV10" s="9"/>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24">
        <v>0</v>
      </c>
    </row>
    <row r="11" spans="1:393" hidden="1" outlineLevel="1">
      <c r="A11" s="21"/>
      <c r="B11" s="21"/>
      <c r="C11" s="14"/>
      <c r="D11" s="14"/>
      <c r="E11" t="b">
        <v>0</v>
      </c>
      <c r="G11" s="32" t="s">
        <v>1693</v>
      </c>
      <c r="AL11" s="233" t="s">
        <v>1693</v>
      </c>
      <c r="AM11" s="9" t="str">
        <f>IF(COUNTIF(AL$5:AL11,AL11)=1,"-","Dup")</f>
        <v>-</v>
      </c>
      <c r="AN11" s="9"/>
      <c r="AO11" s="14"/>
      <c r="AP11" s="14"/>
      <c r="AQ11" s="14"/>
      <c r="AR11" s="14"/>
      <c r="AS11" s="14"/>
      <c r="AT11" s="14"/>
      <c r="AU11" s="9"/>
      <c r="AV11" s="14"/>
      <c r="AW11" s="14"/>
      <c r="AX11" s="14"/>
      <c r="AY11" s="14"/>
      <c r="AZ11" s="14"/>
      <c r="BA11" s="14"/>
      <c r="BB11" s="14"/>
      <c r="BC11" s="9"/>
      <c r="BD11" s="14"/>
      <c r="BE11" s="14"/>
      <c r="BF11" s="14"/>
      <c r="BG11" s="14"/>
      <c r="BH11" s="14"/>
      <c r="BI11" s="14"/>
      <c r="BJ11" s="14"/>
      <c r="BK11" s="14"/>
      <c r="BL11" s="14"/>
      <c r="BM11" s="14"/>
      <c r="BN11" s="14"/>
      <c r="BO11" s="9"/>
      <c r="BP11" s="14"/>
      <c r="BQ11" s="14"/>
      <c r="BR11" s="14"/>
      <c r="BS11" s="14"/>
      <c r="BT11" s="14"/>
      <c r="BU11" s="14"/>
      <c r="BV11" s="14"/>
      <c r="BW11" s="14"/>
      <c r="BX11" s="14"/>
      <c r="BY11" s="14"/>
      <c r="BZ11" s="9"/>
      <c r="CA11" s="14"/>
      <c r="CB11" s="14"/>
      <c r="CC11" s="14"/>
      <c r="CD11" s="14"/>
      <c r="CE11" s="14"/>
      <c r="CF11" s="153"/>
      <c r="CG11" s="14"/>
      <c r="CH11" s="14"/>
      <c r="CI11" s="14"/>
      <c r="CJ11" s="14"/>
      <c r="CK11" s="14"/>
      <c r="CL11" s="9"/>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2">
        <v>1</v>
      </c>
      <c r="DX11" s="12">
        <v>1</v>
      </c>
      <c r="DY11" s="12">
        <v>1</v>
      </c>
      <c r="DZ11" s="551">
        <f>DY11</f>
        <v>1</v>
      </c>
      <c r="EA11" s="551">
        <f t="shared" ref="EA11:GG11" si="116">DZ11</f>
        <v>1</v>
      </c>
      <c r="EB11" s="551">
        <f t="shared" si="116"/>
        <v>1</v>
      </c>
      <c r="EC11" s="551">
        <f t="shared" si="116"/>
        <v>1</v>
      </c>
      <c r="ED11" s="551">
        <f t="shared" si="116"/>
        <v>1</v>
      </c>
      <c r="EE11" s="551">
        <f t="shared" si="116"/>
        <v>1</v>
      </c>
      <c r="EF11" s="551">
        <f t="shared" si="116"/>
        <v>1</v>
      </c>
      <c r="EG11" s="551">
        <f t="shared" si="116"/>
        <v>1</v>
      </c>
      <c r="EH11" s="551">
        <f t="shared" si="116"/>
        <v>1</v>
      </c>
      <c r="EI11" s="551">
        <f t="shared" si="116"/>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12">
        <v>2</v>
      </c>
      <c r="FH11" s="551">
        <f t="shared" si="116"/>
        <v>2</v>
      </c>
      <c r="FI11" s="551">
        <f t="shared" si="116"/>
        <v>2</v>
      </c>
      <c r="FJ11" s="551">
        <f t="shared" si="116"/>
        <v>2</v>
      </c>
      <c r="FK11" s="551">
        <f t="shared" si="116"/>
        <v>2</v>
      </c>
      <c r="FL11" s="551">
        <f t="shared" si="116"/>
        <v>2</v>
      </c>
      <c r="FM11" s="551">
        <f t="shared" si="116"/>
        <v>2</v>
      </c>
      <c r="FN11" s="551">
        <f t="shared" si="116"/>
        <v>2</v>
      </c>
      <c r="FO11" s="551">
        <f t="shared" si="116"/>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ref="GH11:HV11" si="117">GG11</f>
        <v>2</v>
      </c>
      <c r="GI11" s="551">
        <f t="shared" si="117"/>
        <v>2</v>
      </c>
      <c r="GJ11" s="551">
        <f t="shared" si="117"/>
        <v>2</v>
      </c>
      <c r="GK11" s="551">
        <f t="shared" si="117"/>
        <v>2</v>
      </c>
      <c r="GL11" s="551">
        <f t="shared" si="117"/>
        <v>2</v>
      </c>
      <c r="GM11" s="551">
        <f t="shared" si="117"/>
        <v>2</v>
      </c>
      <c r="GN11" s="551">
        <f t="shared" si="117"/>
        <v>2</v>
      </c>
      <c r="GO11" s="12">
        <v>3</v>
      </c>
      <c r="GP11" s="551">
        <f t="shared" si="117"/>
        <v>3</v>
      </c>
      <c r="GQ11" s="551">
        <f t="shared" si="117"/>
        <v>3</v>
      </c>
      <c r="GR11" s="551">
        <f t="shared" si="117"/>
        <v>3</v>
      </c>
      <c r="GS11" s="551">
        <f t="shared" si="117"/>
        <v>3</v>
      </c>
      <c r="GT11" s="551">
        <f t="shared" si="117"/>
        <v>3</v>
      </c>
      <c r="GU11" s="551">
        <f t="shared" si="117"/>
        <v>3</v>
      </c>
      <c r="GV11" s="551">
        <f t="shared" si="117"/>
        <v>3</v>
      </c>
      <c r="GW11" s="551">
        <f t="shared" si="117"/>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14"/>
      <c r="HX11" s="9"/>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9"/>
      <c r="JC11" s="14"/>
      <c r="JD11" s="12">
        <v>1</v>
      </c>
      <c r="JE11" s="12">
        <v>2</v>
      </c>
      <c r="JF11" s="12">
        <v>3</v>
      </c>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9"/>
      <c r="LE11" s="14"/>
      <c r="LF11" s="14"/>
      <c r="LG11" s="14"/>
      <c r="LH11" s="14"/>
      <c r="LI11" s="14"/>
      <c r="LJ11" s="14"/>
      <c r="LK11" s="14"/>
      <c r="LL11" s="14"/>
      <c r="LM11" s="14"/>
      <c r="LN11" s="14"/>
      <c r="LO11" s="14"/>
      <c r="LP11" s="14"/>
      <c r="LQ11" s="14"/>
      <c r="LR11" s="14"/>
      <c r="LS11" s="14"/>
      <c r="LT11" s="14"/>
      <c r="LU11" s="14"/>
      <c r="LV11" s="9"/>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24">
        <v>0</v>
      </c>
    </row>
    <row r="12" spans="1:39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26"/>
      <c r="AV12" s="523"/>
      <c r="AW12" s="523"/>
      <c r="AX12" s="523"/>
      <c r="AY12" s="523"/>
      <c r="AZ12" s="523"/>
      <c r="BA12" s="523"/>
      <c r="BB12" s="523"/>
      <c r="BC12" s="526"/>
      <c r="BD12" s="523"/>
      <c r="BE12" s="523"/>
      <c r="BF12" s="523"/>
      <c r="BG12" s="523"/>
      <c r="BH12" s="523"/>
      <c r="BI12" s="523"/>
      <c r="BJ12" s="523"/>
      <c r="BK12" s="523"/>
      <c r="BL12" s="523"/>
      <c r="BM12" s="523"/>
      <c r="BN12" s="523"/>
      <c r="BO12" s="526"/>
      <c r="BP12" s="523"/>
      <c r="BQ12" s="523"/>
      <c r="BR12" s="523"/>
      <c r="BS12" s="523"/>
      <c r="BT12" s="523"/>
      <c r="BU12" s="523"/>
      <c r="BV12" s="523"/>
      <c r="BW12" s="523"/>
      <c r="BX12" s="523"/>
      <c r="BY12" s="523"/>
      <c r="BZ12" s="526"/>
      <c r="CA12" s="523"/>
      <c r="CB12" s="523"/>
      <c r="CC12" s="523"/>
      <c r="CD12" s="523"/>
      <c r="CE12" s="523"/>
      <c r="CF12" s="527"/>
      <c r="CG12" s="523"/>
      <c r="CH12" s="523"/>
      <c r="CI12" s="523"/>
      <c r="CJ12" s="523"/>
      <c r="CK12" s="523"/>
      <c r="CL12" s="526"/>
      <c r="CM12" s="523"/>
      <c r="CN12" s="523"/>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215">
        <v>1</v>
      </c>
      <c r="DX12" s="215">
        <v>1</v>
      </c>
      <c r="DY12" s="215">
        <v>1</v>
      </c>
      <c r="DZ12" s="215">
        <v>1</v>
      </c>
      <c r="EA12" s="215">
        <v>1</v>
      </c>
      <c r="EB12" s="144">
        <f>DY12+1</f>
        <v>2</v>
      </c>
      <c r="EC12" s="144">
        <f t="shared" ref="EC12:EP12" si="118">DZ12+1</f>
        <v>2</v>
      </c>
      <c r="ED12" s="144">
        <f t="shared" si="118"/>
        <v>2</v>
      </c>
      <c r="EE12" s="144">
        <f t="shared" si="118"/>
        <v>3</v>
      </c>
      <c r="EF12" s="144">
        <f t="shared" si="118"/>
        <v>3</v>
      </c>
      <c r="EG12" s="144">
        <f t="shared" si="118"/>
        <v>3</v>
      </c>
      <c r="EH12" s="144">
        <f t="shared" si="118"/>
        <v>4</v>
      </c>
      <c r="EI12" s="144">
        <f t="shared" si="118"/>
        <v>4</v>
      </c>
      <c r="EJ12" s="144">
        <f t="shared" si="118"/>
        <v>4</v>
      </c>
      <c r="EK12" s="144">
        <f t="shared" si="118"/>
        <v>5</v>
      </c>
      <c r="EL12" s="144">
        <f t="shared" si="118"/>
        <v>5</v>
      </c>
      <c r="EM12" s="144">
        <f t="shared" si="118"/>
        <v>5</v>
      </c>
      <c r="EN12" s="144">
        <f t="shared" si="118"/>
        <v>6</v>
      </c>
      <c r="EO12" s="144">
        <f t="shared" si="118"/>
        <v>6</v>
      </c>
      <c r="EP12" s="144">
        <f t="shared" si="118"/>
        <v>6</v>
      </c>
      <c r="EQ12" s="215">
        <v>1</v>
      </c>
      <c r="ER12" s="215">
        <v>1</v>
      </c>
      <c r="ES12" s="215">
        <v>1</v>
      </c>
      <c r="ET12" s="215">
        <v>1</v>
      </c>
      <c r="EU12" s="215">
        <v>1</v>
      </c>
      <c r="EV12" s="215">
        <v>1</v>
      </c>
      <c r="EW12" s="215">
        <v>1</v>
      </c>
      <c r="EX12" s="215">
        <v>1</v>
      </c>
      <c r="EY12" s="215">
        <v>1</v>
      </c>
      <c r="EZ12" s="215">
        <v>1</v>
      </c>
      <c r="FA12" s="215">
        <v>1</v>
      </c>
      <c r="FB12" s="215">
        <v>1</v>
      </c>
      <c r="FC12" s="215">
        <v>1</v>
      </c>
      <c r="FD12" s="215">
        <v>1</v>
      </c>
      <c r="FE12" s="215">
        <v>1</v>
      </c>
      <c r="FF12" s="215">
        <v>1</v>
      </c>
      <c r="FG12" s="251">
        <f t="shared" ref="FG12:GL12" si="119">DY12</f>
        <v>1</v>
      </c>
      <c r="FH12" s="251">
        <f t="shared" si="119"/>
        <v>1</v>
      </c>
      <c r="FI12" s="251">
        <f t="shared" si="119"/>
        <v>1</v>
      </c>
      <c r="FJ12" s="251">
        <f t="shared" si="119"/>
        <v>2</v>
      </c>
      <c r="FK12" s="251">
        <f t="shared" si="119"/>
        <v>2</v>
      </c>
      <c r="FL12" s="251">
        <f t="shared" si="119"/>
        <v>2</v>
      </c>
      <c r="FM12" s="251">
        <f t="shared" si="119"/>
        <v>3</v>
      </c>
      <c r="FN12" s="251">
        <f t="shared" si="119"/>
        <v>3</v>
      </c>
      <c r="FO12" s="251">
        <f t="shared" si="119"/>
        <v>3</v>
      </c>
      <c r="FP12" s="251">
        <f t="shared" si="119"/>
        <v>4</v>
      </c>
      <c r="FQ12" s="251">
        <f t="shared" si="119"/>
        <v>4</v>
      </c>
      <c r="FR12" s="251">
        <f t="shared" si="119"/>
        <v>4</v>
      </c>
      <c r="FS12" s="251">
        <f t="shared" si="119"/>
        <v>5</v>
      </c>
      <c r="FT12" s="251">
        <f t="shared" si="119"/>
        <v>5</v>
      </c>
      <c r="FU12" s="251">
        <f t="shared" si="119"/>
        <v>5</v>
      </c>
      <c r="FV12" s="251">
        <f t="shared" si="119"/>
        <v>6</v>
      </c>
      <c r="FW12" s="251">
        <f t="shared" si="119"/>
        <v>6</v>
      </c>
      <c r="FX12" s="251">
        <f t="shared" si="119"/>
        <v>6</v>
      </c>
      <c r="FY12" s="251">
        <f t="shared" si="119"/>
        <v>1</v>
      </c>
      <c r="FZ12" s="251">
        <f t="shared" si="119"/>
        <v>1</v>
      </c>
      <c r="GA12" s="251">
        <f t="shared" si="119"/>
        <v>1</v>
      </c>
      <c r="GB12" s="251">
        <f t="shared" si="119"/>
        <v>1</v>
      </c>
      <c r="GC12" s="251">
        <f t="shared" si="119"/>
        <v>1</v>
      </c>
      <c r="GD12" s="251">
        <f t="shared" si="119"/>
        <v>1</v>
      </c>
      <c r="GE12" s="251">
        <f t="shared" si="119"/>
        <v>1</v>
      </c>
      <c r="GF12" s="251">
        <f t="shared" si="119"/>
        <v>1</v>
      </c>
      <c r="GG12" s="251">
        <f t="shared" si="119"/>
        <v>1</v>
      </c>
      <c r="GH12" s="251">
        <f t="shared" si="119"/>
        <v>1</v>
      </c>
      <c r="GI12" s="251">
        <f t="shared" si="119"/>
        <v>1</v>
      </c>
      <c r="GJ12" s="251">
        <f t="shared" si="119"/>
        <v>1</v>
      </c>
      <c r="GK12" s="251">
        <f t="shared" si="119"/>
        <v>1</v>
      </c>
      <c r="GL12" s="251">
        <f t="shared" si="119"/>
        <v>1</v>
      </c>
      <c r="GM12" s="251">
        <f t="shared" ref="GM12:HR12" si="120">FE12</f>
        <v>1</v>
      </c>
      <c r="GN12" s="251">
        <f t="shared" si="120"/>
        <v>1</v>
      </c>
      <c r="GO12" s="251">
        <f t="shared" si="120"/>
        <v>1</v>
      </c>
      <c r="GP12" s="251">
        <f t="shared" si="120"/>
        <v>1</v>
      </c>
      <c r="GQ12" s="251">
        <f t="shared" si="120"/>
        <v>1</v>
      </c>
      <c r="GR12" s="251">
        <f t="shared" si="120"/>
        <v>2</v>
      </c>
      <c r="GS12" s="251">
        <f t="shared" si="120"/>
        <v>2</v>
      </c>
      <c r="GT12" s="251">
        <f t="shared" si="120"/>
        <v>2</v>
      </c>
      <c r="GU12" s="251">
        <f t="shared" si="120"/>
        <v>3</v>
      </c>
      <c r="GV12" s="251">
        <f t="shared" si="120"/>
        <v>3</v>
      </c>
      <c r="GW12" s="251">
        <f t="shared" si="120"/>
        <v>3</v>
      </c>
      <c r="GX12" s="251">
        <f t="shared" si="120"/>
        <v>4</v>
      </c>
      <c r="GY12" s="251">
        <f t="shared" si="120"/>
        <v>4</v>
      </c>
      <c r="GZ12" s="251">
        <f t="shared" si="120"/>
        <v>4</v>
      </c>
      <c r="HA12" s="251">
        <f t="shared" si="120"/>
        <v>5</v>
      </c>
      <c r="HB12" s="251">
        <f t="shared" si="120"/>
        <v>5</v>
      </c>
      <c r="HC12" s="251">
        <f t="shared" si="120"/>
        <v>5</v>
      </c>
      <c r="HD12" s="251">
        <f t="shared" si="120"/>
        <v>6</v>
      </c>
      <c r="HE12" s="251">
        <f t="shared" si="120"/>
        <v>6</v>
      </c>
      <c r="HF12" s="251">
        <f t="shared" si="120"/>
        <v>6</v>
      </c>
      <c r="HG12" s="251">
        <f t="shared" si="120"/>
        <v>1</v>
      </c>
      <c r="HH12" s="251">
        <f t="shared" si="120"/>
        <v>1</v>
      </c>
      <c r="HI12" s="251">
        <f t="shared" si="120"/>
        <v>1</v>
      </c>
      <c r="HJ12" s="251">
        <f t="shared" si="120"/>
        <v>1</v>
      </c>
      <c r="HK12" s="251">
        <f t="shared" si="120"/>
        <v>1</v>
      </c>
      <c r="HL12" s="251">
        <f t="shared" si="120"/>
        <v>1</v>
      </c>
      <c r="HM12" s="251">
        <f t="shared" si="120"/>
        <v>1</v>
      </c>
      <c r="HN12" s="251">
        <f t="shared" si="120"/>
        <v>1</v>
      </c>
      <c r="HO12" s="251">
        <f t="shared" si="120"/>
        <v>1</v>
      </c>
      <c r="HP12" s="251">
        <f t="shared" si="120"/>
        <v>1</v>
      </c>
      <c r="HQ12" s="251">
        <f t="shared" si="120"/>
        <v>1</v>
      </c>
      <c r="HR12" s="251">
        <f t="shared" si="120"/>
        <v>1</v>
      </c>
      <c r="HS12" s="251">
        <f t="shared" ref="HS12:HV12" si="121">GK12</f>
        <v>1</v>
      </c>
      <c r="HT12" s="251">
        <f t="shared" si="121"/>
        <v>1</v>
      </c>
      <c r="HU12" s="251">
        <f t="shared" si="121"/>
        <v>1</v>
      </c>
      <c r="HV12" s="251">
        <f t="shared" si="121"/>
        <v>1</v>
      </c>
      <c r="HW12" s="523"/>
      <c r="HX12" s="526"/>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6"/>
      <c r="JC12" s="523"/>
      <c r="JD12" s="523"/>
      <c r="JE12" s="523"/>
      <c r="JF12" s="523"/>
      <c r="JG12" s="523"/>
      <c r="JH12" s="523"/>
      <c r="JI12" s="523"/>
      <c r="JJ12" s="523"/>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6"/>
      <c r="LE12" s="523"/>
      <c r="LF12" s="523"/>
      <c r="LG12" s="523"/>
      <c r="LH12" s="523"/>
      <c r="LI12" s="523"/>
      <c r="LJ12" s="523"/>
      <c r="LK12" s="523"/>
      <c r="LL12" s="523"/>
      <c r="LM12" s="523"/>
      <c r="LN12" s="523"/>
      <c r="LO12" s="523"/>
      <c r="LP12" s="523"/>
      <c r="LQ12" s="523"/>
      <c r="LR12" s="523"/>
      <c r="LS12" s="523"/>
      <c r="LT12" s="523"/>
      <c r="LU12" s="523"/>
      <c r="LV12" s="526"/>
      <c r="LW12" s="523"/>
      <c r="LX12" s="523"/>
      <c r="LY12" s="523"/>
      <c r="LZ12" s="523"/>
      <c r="MA12" s="523"/>
      <c r="MB12" s="523"/>
      <c r="MC12" s="523"/>
      <c r="MD12" s="523"/>
      <c r="ME12" s="523"/>
      <c r="MF12" s="523"/>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8">
        <v>0</v>
      </c>
    </row>
    <row r="13" spans="1:39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T13" si="123">AO$5</f>
        <v>-</v>
      </c>
      <c r="AP13" s="11" t="str">
        <f t="shared" si="123"/>
        <v>-</v>
      </c>
      <c r="AQ13" s="11" t="str">
        <f t="shared" si="123"/>
        <v>-</v>
      </c>
      <c r="AR13" s="11" t="str">
        <f t="shared" si="123"/>
        <v>-</v>
      </c>
      <c r="AS13" s="11" t="str">
        <f t="shared" si="123"/>
        <v>-</v>
      </c>
      <c r="AT13" s="11" t="str">
        <f t="shared" si="123"/>
        <v>-</v>
      </c>
      <c r="AU13" s="9"/>
      <c r="AV13" s="11" t="str">
        <f t="shared" ref="AV13:CK13" si="124">AV$5</f>
        <v>-</v>
      </c>
      <c r="AW13" s="11" t="str">
        <f t="shared" si="124"/>
        <v>-</v>
      </c>
      <c r="AX13" s="11" t="str">
        <f t="shared" si="124"/>
        <v>-</v>
      </c>
      <c r="AY13" s="11" t="str">
        <f t="shared" si="124"/>
        <v>-</v>
      </c>
      <c r="AZ13" s="11" t="str">
        <f t="shared" si="124"/>
        <v>-</v>
      </c>
      <c r="BA13" s="11" t="str">
        <f>BA$5</f>
        <v>-</v>
      </c>
      <c r="BB13" s="11" t="str">
        <f>BB$5</f>
        <v>-</v>
      </c>
      <c r="BC13" s="9"/>
      <c r="BD13" s="11" t="str">
        <f t="shared" ref="BD13:BY13" si="125">BD$5</f>
        <v>-</v>
      </c>
      <c r="BE13" s="11" t="str">
        <f t="shared" si="125"/>
        <v>-</v>
      </c>
      <c r="BF13" s="11" t="str">
        <f t="shared" si="125"/>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9"/>
      <c r="BP13" s="11" t="str">
        <f t="shared" si="125"/>
        <v>-</v>
      </c>
      <c r="BQ13" s="11" t="str">
        <f t="shared" si="125"/>
        <v>-</v>
      </c>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9"/>
      <c r="CA13" s="11" t="str">
        <f t="shared" si="124"/>
        <v>-</v>
      </c>
      <c r="CB13" s="11" t="str">
        <f>CB$5</f>
        <v>-</v>
      </c>
      <c r="CC13" s="11" t="str">
        <f>CC$5</f>
        <v>-</v>
      </c>
      <c r="CD13" s="11" t="str">
        <f>CD$5</f>
        <v>-</v>
      </c>
      <c r="CE13" s="11" t="str">
        <f t="shared" si="124"/>
        <v>-</v>
      </c>
      <c r="CF13" s="11" t="str">
        <f t="shared" si="124"/>
        <v>-</v>
      </c>
      <c r="CG13" s="11" t="str">
        <f t="shared" si="124"/>
        <v>-</v>
      </c>
      <c r="CH13" s="11" t="str">
        <f t="shared" si="124"/>
        <v>-</v>
      </c>
      <c r="CI13" s="11" t="str">
        <f t="shared" si="124"/>
        <v>-</v>
      </c>
      <c r="CJ13" s="11">
        <f t="shared" si="124"/>
        <v>1</v>
      </c>
      <c r="CK13" s="11">
        <f t="shared" si="124"/>
        <v>1</v>
      </c>
      <c r="CL13" s="9"/>
      <c r="CM13" s="11" t="str">
        <f t="shared" ref="CM13:CO13" si="126">CM$5</f>
        <v>-</v>
      </c>
      <c r="CN13" s="11" t="str">
        <f t="shared" si="126"/>
        <v>-</v>
      </c>
      <c r="CO13" s="11" t="str">
        <f t="shared" si="126"/>
        <v>-</v>
      </c>
      <c r="CP13" s="11" t="str">
        <f t="shared" ref="CP13:CU13" si="127">CP$5</f>
        <v>-</v>
      </c>
      <c r="CQ13" s="11" t="str">
        <f t="shared" si="127"/>
        <v>-</v>
      </c>
      <c r="CR13" s="11" t="str">
        <f t="shared" si="127"/>
        <v>-</v>
      </c>
      <c r="CS13" s="11" t="str">
        <f t="shared" si="127"/>
        <v>-</v>
      </c>
      <c r="CT13" s="11" t="str">
        <f t="shared" si="127"/>
        <v>-</v>
      </c>
      <c r="CU13" s="11" t="str">
        <f t="shared" si="127"/>
        <v>-</v>
      </c>
      <c r="CV13" s="11" t="str">
        <f t="shared" ref="CV13:DJ13" si="128">CV$5</f>
        <v>-</v>
      </c>
      <c r="CW13" s="11" t="str">
        <f t="shared" si="128"/>
        <v>-</v>
      </c>
      <c r="CX13" s="11" t="str">
        <f t="shared" si="128"/>
        <v>-</v>
      </c>
      <c r="CY13" s="11">
        <f t="shared" si="128"/>
        <v>0</v>
      </c>
      <c r="CZ13" s="11">
        <f t="shared" si="128"/>
        <v>0</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t="str">
        <f t="shared" ref="DK13:DL13" si="129">DK$5</f>
        <v>-</v>
      </c>
      <c r="DL13" s="11" t="str">
        <f t="shared" si="129"/>
        <v>-</v>
      </c>
      <c r="DM13" s="11" t="str">
        <f t="shared" ref="DM13:HW13" si="130">DM$5</f>
        <v>-</v>
      </c>
      <c r="DN13" s="11" t="str">
        <f t="shared" si="130"/>
        <v>-</v>
      </c>
      <c r="DO13" s="11" t="str">
        <f t="shared" si="130"/>
        <v>-</v>
      </c>
      <c r="DP13" s="11" t="str">
        <f t="shared" si="130"/>
        <v>-</v>
      </c>
      <c r="DQ13" s="11" t="str">
        <f t="shared" si="130"/>
        <v>-</v>
      </c>
      <c r="DR13" s="11" t="str">
        <f t="shared" si="130"/>
        <v>-</v>
      </c>
      <c r="DS13" s="11" t="str">
        <f t="shared" si="130"/>
        <v>-</v>
      </c>
      <c r="DT13" s="11" t="str">
        <f t="shared" si="130"/>
        <v>-</v>
      </c>
      <c r="DU13" s="11" t="str">
        <f t="shared" si="130"/>
        <v>-</v>
      </c>
      <c r="DV13" s="11">
        <f t="shared" si="130"/>
        <v>0</v>
      </c>
      <c r="DW13" s="530">
        <f t="shared" si="130"/>
        <v>0</v>
      </c>
      <c r="DX13" s="530">
        <f t="shared" si="130"/>
        <v>0</v>
      </c>
      <c r="DY13" s="530">
        <f t="shared" si="130"/>
        <v>0</v>
      </c>
      <c r="DZ13" s="530">
        <f t="shared" si="130"/>
        <v>0</v>
      </c>
      <c r="EA13" s="530">
        <f t="shared" si="130"/>
        <v>0</v>
      </c>
      <c r="EB13" s="530">
        <f t="shared" si="130"/>
        <v>0</v>
      </c>
      <c r="EC13" s="530">
        <f t="shared" si="130"/>
        <v>0</v>
      </c>
      <c r="ED13" s="530">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11" t="str">
        <f t="shared" si="130"/>
        <v>-</v>
      </c>
      <c r="HX13" s="9"/>
      <c r="HY13" s="12">
        <v>1</v>
      </c>
      <c r="HZ13" s="12" t="b">
        <v>1</v>
      </c>
      <c r="IA13" s="11">
        <f t="shared" ref="IA13" si="131">IA$5</f>
        <v>0</v>
      </c>
      <c r="IB13" s="11" t="str">
        <f t="shared" ref="IB13:IJ13" si="132">IB$5</f>
        <v>-</v>
      </c>
      <c r="IC13" s="11">
        <f t="shared" si="132"/>
        <v>1</v>
      </c>
      <c r="ID13" s="11">
        <f t="shared" si="132"/>
        <v>0</v>
      </c>
      <c r="IE13" s="11">
        <f t="shared" si="132"/>
        <v>0</v>
      </c>
      <c r="IF13" s="11">
        <f t="shared" si="132"/>
        <v>0</v>
      </c>
      <c r="IG13" s="11">
        <f>IG$5</f>
        <v>0</v>
      </c>
      <c r="IH13" s="11">
        <f>IH$5</f>
        <v>0</v>
      </c>
      <c r="II13" s="11">
        <f t="shared" si="132"/>
        <v>0</v>
      </c>
      <c r="IJ13" s="11">
        <f t="shared" si="132"/>
        <v>0</v>
      </c>
      <c r="IK13" s="11">
        <f t="shared" ref="IK13:JA13" si="133">IK$5</f>
        <v>0</v>
      </c>
      <c r="IL13" s="11">
        <f t="shared" si="133"/>
        <v>0</v>
      </c>
      <c r="IM13" s="11">
        <f t="shared" si="133"/>
        <v>0</v>
      </c>
      <c r="IN13" s="11">
        <f t="shared" si="133"/>
        <v>0</v>
      </c>
      <c r="IO13" s="11">
        <f t="shared" si="133"/>
        <v>0</v>
      </c>
      <c r="IP13" s="11">
        <f t="shared" si="133"/>
        <v>0</v>
      </c>
      <c r="IQ13" s="11">
        <f t="shared" si="133"/>
        <v>0</v>
      </c>
      <c r="IR13" s="11">
        <f t="shared" si="133"/>
        <v>0</v>
      </c>
      <c r="IS13" s="11">
        <f t="shared" si="133"/>
        <v>0</v>
      </c>
      <c r="IT13" s="11">
        <f t="shared" si="133"/>
        <v>0</v>
      </c>
      <c r="IU13" s="11">
        <f t="shared" si="133"/>
        <v>0</v>
      </c>
      <c r="IV13" s="11">
        <f t="shared" si="133"/>
        <v>0</v>
      </c>
      <c r="IW13" s="11">
        <f t="shared" si="133"/>
        <v>0</v>
      </c>
      <c r="IX13" s="11">
        <f t="shared" si="133"/>
        <v>0</v>
      </c>
      <c r="IY13" s="11">
        <f t="shared" si="133"/>
        <v>1</v>
      </c>
      <c r="IZ13" s="11">
        <f t="shared" si="133"/>
        <v>0</v>
      </c>
      <c r="JA13" s="11">
        <f t="shared" si="133"/>
        <v>1</v>
      </c>
      <c r="JB13" s="9"/>
      <c r="JC13" s="11" t="str">
        <f>JC$5</f>
        <v>-</v>
      </c>
      <c r="JD13" s="12" t="b">
        <v>0</v>
      </c>
      <c r="JE13" s="12" t="b">
        <v>0</v>
      </c>
      <c r="JF13" s="12" t="b">
        <v>1</v>
      </c>
      <c r="JG13" s="12">
        <v>1</v>
      </c>
      <c r="JH13" s="12">
        <v>1</v>
      </c>
      <c r="JI13" s="11" t="str">
        <f t="shared" ref="JI13:KF13" si="134">JI$5</f>
        <v>-</v>
      </c>
      <c r="JJ13" s="11" t="str">
        <f>JJ$5</f>
        <v>-</v>
      </c>
      <c r="JK13" s="11" t="str">
        <f t="shared" si="134"/>
        <v>-</v>
      </c>
      <c r="JL13" s="11" t="str">
        <f t="shared" si="134"/>
        <v>-</v>
      </c>
      <c r="JM13" s="11" t="str">
        <f t="shared" si="134"/>
        <v>-</v>
      </c>
      <c r="JN13" s="11" t="str">
        <f t="shared" si="134"/>
        <v>-</v>
      </c>
      <c r="JO13" s="11" t="str">
        <f t="shared" si="134"/>
        <v>-</v>
      </c>
      <c r="JP13" s="11" t="str">
        <f t="shared" si="134"/>
        <v>-</v>
      </c>
      <c r="JQ13" s="11" t="str">
        <f t="shared" si="134"/>
        <v>-</v>
      </c>
      <c r="JR13" s="11" t="str">
        <f t="shared" si="134"/>
        <v>-</v>
      </c>
      <c r="JS13" s="11" t="str">
        <f t="shared" si="134"/>
        <v>-</v>
      </c>
      <c r="JT13" s="11" t="str">
        <f t="shared" si="134"/>
        <v>-</v>
      </c>
      <c r="JU13" s="11" t="str">
        <f t="shared" si="134"/>
        <v>-</v>
      </c>
      <c r="JV13" s="11" t="str">
        <f t="shared" si="134"/>
        <v>-</v>
      </c>
      <c r="JW13" s="11" t="str">
        <f t="shared" si="134"/>
        <v>-</v>
      </c>
      <c r="JX13" s="11" t="str">
        <f t="shared" si="134"/>
        <v>-</v>
      </c>
      <c r="JY13" s="12" t="b">
        <v>1</v>
      </c>
      <c r="JZ13" s="12" t="str">
        <f t="shared" si="134"/>
        <v>-</v>
      </c>
      <c r="KA13" s="12" t="str">
        <f t="shared" si="134"/>
        <v>-</v>
      </c>
      <c r="KB13" s="12" t="str">
        <f t="shared" si="134"/>
        <v>-</v>
      </c>
      <c r="KC13" s="12" t="str">
        <f t="shared" si="134"/>
        <v>-</v>
      </c>
      <c r="KD13" s="12" t="str">
        <f t="shared" si="134"/>
        <v>-</v>
      </c>
      <c r="KE13" s="12" t="str">
        <f t="shared" si="134"/>
        <v>-</v>
      </c>
      <c r="KF13" s="12" t="str">
        <f t="shared" si="134"/>
        <v>-</v>
      </c>
      <c r="KG13" s="11" t="str">
        <f>KG$5</f>
        <v>-</v>
      </c>
      <c r="KH13" s="11" t="str">
        <f>KH$5</f>
        <v>-</v>
      </c>
      <c r="KI13" s="11" t="str">
        <f>KI$5</f>
        <v>-</v>
      </c>
      <c r="KJ13" s="12" t="b">
        <v>1</v>
      </c>
      <c r="KK13" s="12">
        <v>0</v>
      </c>
      <c r="KL13" s="11" t="str">
        <f t="shared" ref="KL13:KO13" si="135">KL$5</f>
        <v>-</v>
      </c>
      <c r="KM13" s="11" t="str">
        <f t="shared" si="135"/>
        <v>-</v>
      </c>
      <c r="KN13" s="11" t="str">
        <f t="shared" si="135"/>
        <v>-</v>
      </c>
      <c r="KO13" s="11" t="str">
        <f t="shared" si="135"/>
        <v>-</v>
      </c>
      <c r="KP13" s="11" t="str">
        <f t="shared" ref="KP13:KW13" si="136">KP$5</f>
        <v>-</v>
      </c>
      <c r="KQ13" s="11" t="str">
        <f t="shared" si="136"/>
        <v>-</v>
      </c>
      <c r="KR13" s="11" t="str">
        <f t="shared" si="136"/>
        <v>-</v>
      </c>
      <c r="KS13" s="11" t="str">
        <f t="shared" si="136"/>
        <v>-</v>
      </c>
      <c r="KT13" s="11" t="str">
        <f t="shared" si="136"/>
        <v>-</v>
      </c>
      <c r="KU13" s="11" t="str">
        <f t="shared" si="136"/>
        <v>-</v>
      </c>
      <c r="KV13" s="11" t="str">
        <f t="shared" si="136"/>
        <v>-</v>
      </c>
      <c r="KW13" s="11" t="str">
        <f t="shared" si="136"/>
        <v>-</v>
      </c>
      <c r="KX13" s="12">
        <v>500</v>
      </c>
      <c r="KY13" s="12">
        <v>500</v>
      </c>
      <c r="KZ13" s="11" t="str">
        <f t="shared" ref="KZ13:LB13" si="137">KZ$5</f>
        <v>-</v>
      </c>
      <c r="LA13" s="11" t="str">
        <f t="shared" si="137"/>
        <v>-</v>
      </c>
      <c r="LB13" s="11" t="str">
        <f t="shared" si="137"/>
        <v>-</v>
      </c>
      <c r="LC13" s="11">
        <f t="shared" ref="LC13" si="138">LC$5</f>
        <v>1</v>
      </c>
      <c r="LD13" s="9"/>
      <c r="LE13" s="11" t="str">
        <f t="shared" ref="LE13:LY13" si="139">LE$5</f>
        <v>-</v>
      </c>
      <c r="LF13" s="11" t="str">
        <f t="shared" si="139"/>
        <v>-</v>
      </c>
      <c r="LG13" s="11" t="str">
        <f t="shared" si="139"/>
        <v>-</v>
      </c>
      <c r="LH13" s="11" t="str">
        <f t="shared" si="139"/>
        <v>-</v>
      </c>
      <c r="LI13" s="11" t="str">
        <f t="shared" si="139"/>
        <v>-</v>
      </c>
      <c r="LJ13" s="11" t="str">
        <f t="shared" si="139"/>
        <v>-</v>
      </c>
      <c r="LK13" s="11">
        <f t="shared" si="139"/>
        <v>1</v>
      </c>
      <c r="LL13" s="11">
        <f t="shared" si="139"/>
        <v>1</v>
      </c>
      <c r="LM13" s="11">
        <f t="shared" si="139"/>
        <v>1</v>
      </c>
      <c r="LN13" s="11">
        <f t="shared" si="139"/>
        <v>1</v>
      </c>
      <c r="LO13" s="11">
        <f t="shared" si="139"/>
        <v>1</v>
      </c>
      <c r="LP13" s="11">
        <f t="shared" si="139"/>
        <v>1</v>
      </c>
      <c r="LQ13" s="11">
        <f t="shared" si="139"/>
        <v>1</v>
      </c>
      <c r="LR13" s="11">
        <f t="shared" si="139"/>
        <v>1</v>
      </c>
      <c r="LS13" s="11">
        <f t="shared" si="139"/>
        <v>1</v>
      </c>
      <c r="LT13" s="11">
        <f t="shared" si="139"/>
        <v>1</v>
      </c>
      <c r="LU13" s="11">
        <f t="shared" si="139"/>
        <v>1</v>
      </c>
      <c r="LV13" s="9"/>
      <c r="LW13" s="11" t="str">
        <f t="shared" si="139"/>
        <v>-</v>
      </c>
      <c r="LX13" s="11" t="str">
        <f t="shared" si="139"/>
        <v>-</v>
      </c>
      <c r="LY13" s="11">
        <f t="shared" si="139"/>
        <v>1</v>
      </c>
      <c r="LZ13" s="144">
        <f t="shared" ref="LZ13:MG13" si="140">INDEX(i.PGRscalar,1,($K13-1)*10+LZ$7)</f>
        <v>0.75</v>
      </c>
      <c r="MA13" s="144">
        <f t="shared" si="140"/>
        <v>0.75</v>
      </c>
      <c r="MB13" s="144">
        <f t="shared" si="140"/>
        <v>0.8</v>
      </c>
      <c r="MC13" s="144">
        <f t="shared" si="140"/>
        <v>0.82499999999999996</v>
      </c>
      <c r="MD13" s="144">
        <f t="shared" si="140"/>
        <v>0.875</v>
      </c>
      <c r="ME13" s="144">
        <f t="shared" si="140"/>
        <v>0.9</v>
      </c>
      <c r="MF13" s="144">
        <f t="shared" si="140"/>
        <v>1</v>
      </c>
      <c r="MG13" s="144">
        <f t="shared" si="140"/>
        <v>0.875</v>
      </c>
      <c r="MH13" s="477" t="b">
        <v>1</v>
      </c>
      <c r="MI13" s="144">
        <f t="shared" ref="MI13:OA13" si="141">INDEX(i.LMU_Area,1,MI$7)</f>
        <v>74.989999999999995</v>
      </c>
      <c r="MJ13" s="144" t="str">
        <f t="shared" si="141"/>
        <v>-</v>
      </c>
      <c r="MK13" s="144" t="str">
        <f t="shared" si="141"/>
        <v>-</v>
      </c>
      <c r="ML13" s="144" t="str">
        <f t="shared" si="141"/>
        <v>-</v>
      </c>
      <c r="MM13" s="144" t="str">
        <f t="shared" si="141"/>
        <v>-</v>
      </c>
      <c r="MN13" s="144" t="str">
        <f t="shared" si="141"/>
        <v>-</v>
      </c>
      <c r="MO13" s="144" t="str">
        <f t="shared" si="141"/>
        <v>-</v>
      </c>
      <c r="MP13" s="144" t="str">
        <f t="shared" si="141"/>
        <v>-</v>
      </c>
      <c r="MQ13" s="144">
        <f t="shared" si="141"/>
        <v>36.99</v>
      </c>
      <c r="MR13" s="144">
        <f t="shared" si="141"/>
        <v>36.99</v>
      </c>
      <c r="MS13" s="144" t="str">
        <f t="shared" si="141"/>
        <v>-</v>
      </c>
      <c r="MT13" s="144" t="str">
        <f t="shared" si="141"/>
        <v>-</v>
      </c>
      <c r="MU13" s="144" t="str">
        <f t="shared" si="141"/>
        <v>-</v>
      </c>
      <c r="MV13" s="144" t="str">
        <f t="shared" si="141"/>
        <v>-</v>
      </c>
      <c r="MW13" s="144" t="str">
        <f t="shared" si="141"/>
        <v>-</v>
      </c>
      <c r="MX13" s="144">
        <f t="shared" si="141"/>
        <v>49.99</v>
      </c>
      <c r="MY13" s="144">
        <f t="shared" si="141"/>
        <v>49.99</v>
      </c>
      <c r="MZ13" s="144">
        <f t="shared" si="141"/>
        <v>49.99</v>
      </c>
      <c r="NA13" s="144">
        <f t="shared" si="141"/>
        <v>49.99</v>
      </c>
      <c r="NB13" s="144">
        <f t="shared" si="141"/>
        <v>49.99</v>
      </c>
      <c r="NC13" s="144">
        <f t="shared" si="141"/>
        <v>49.99</v>
      </c>
      <c r="ND13" s="144">
        <f t="shared" si="141"/>
        <v>49.99</v>
      </c>
      <c r="NE13" s="144">
        <f t="shared" si="141"/>
        <v>49.99</v>
      </c>
      <c r="NF13" s="144">
        <f t="shared" si="141"/>
        <v>412.99</v>
      </c>
      <c r="NG13" s="144">
        <f t="shared" si="141"/>
        <v>412.99</v>
      </c>
      <c r="NH13" s="144" t="str">
        <f t="shared" si="141"/>
        <v>-</v>
      </c>
      <c r="NI13" s="144" t="str">
        <f t="shared" si="141"/>
        <v>-</v>
      </c>
      <c r="NJ13" s="144" t="str">
        <f t="shared" si="141"/>
        <v>-</v>
      </c>
      <c r="NK13" s="144" t="str">
        <f t="shared" si="141"/>
        <v>-</v>
      </c>
      <c r="NL13" s="144" t="str">
        <f t="shared" si="141"/>
        <v>-</v>
      </c>
      <c r="NM13" s="144">
        <f t="shared" si="141"/>
        <v>6.8900000000000006</v>
      </c>
      <c r="NN13" s="144">
        <f t="shared" si="141"/>
        <v>6.8900000000000006</v>
      </c>
      <c r="NO13" s="144">
        <f t="shared" si="141"/>
        <v>6.8900000000000006</v>
      </c>
      <c r="NP13" s="144">
        <f t="shared" si="141"/>
        <v>6.8900000000000006</v>
      </c>
      <c r="NQ13" s="144">
        <f t="shared" si="141"/>
        <v>6.8900000000000006</v>
      </c>
      <c r="NR13" s="144">
        <f t="shared" si="141"/>
        <v>6.8900000000000006</v>
      </c>
      <c r="NS13" s="144">
        <f t="shared" si="141"/>
        <v>6.8900000000000006</v>
      </c>
      <c r="NT13" s="144">
        <f t="shared" si="141"/>
        <v>6.8900000000000006</v>
      </c>
      <c r="NU13" s="144">
        <f t="shared" si="141"/>
        <v>346.99</v>
      </c>
      <c r="NV13" s="144">
        <f t="shared" si="141"/>
        <v>346.99</v>
      </c>
      <c r="NW13" s="144" t="str">
        <f t="shared" si="141"/>
        <v>-</v>
      </c>
      <c r="NX13" s="144" t="str">
        <f t="shared" si="141"/>
        <v>-</v>
      </c>
      <c r="NY13" s="144" t="str">
        <f t="shared" si="141"/>
        <v>-</v>
      </c>
      <c r="NZ13" s="144" t="str">
        <f t="shared" si="141"/>
        <v>-</v>
      </c>
      <c r="OA13" s="144" t="str">
        <f t="shared" si="141"/>
        <v>-</v>
      </c>
      <c r="OB13" s="12">
        <v>0</v>
      </c>
      <c r="OC13" s="24">
        <v>0</v>
      </c>
    </row>
    <row r="14" spans="1:39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9"/>
      <c r="AV14" s="5" t="b">
        <f t="shared" ref="AV14:BA14" si="143">INDEX(i.model_structure,$H14,AV$7)</f>
        <v>1</v>
      </c>
      <c r="AW14" s="5" t="str">
        <f t="shared" si="143"/>
        <v>-</v>
      </c>
      <c r="AX14" s="5" t="str">
        <f t="shared" si="143"/>
        <v>-</v>
      </c>
      <c r="AY14" s="5" t="str">
        <f t="shared" si="143"/>
        <v>-</v>
      </c>
      <c r="AZ14" s="5" t="b">
        <f t="shared" si="143"/>
        <v>0</v>
      </c>
      <c r="BA14" s="144">
        <f t="shared" si="143"/>
        <v>0.25</v>
      </c>
      <c r="BB14" s="12" t="b">
        <v>1</v>
      </c>
      <c r="BC14" s="9"/>
      <c r="BD14" s="19" t="str">
        <f ca="1">OFFSET(BD$5,$B14,0)</f>
        <v>-</v>
      </c>
      <c r="BE14" s="19" t="str">
        <f ca="1">OFFSET(BE$5,$B14,0)</f>
        <v>-</v>
      </c>
      <c r="BF14" s="19" t="str">
        <f t="shared" ref="BF14:BY14" ca="1" si="144">OFFSET(BF$5,$B14,0)</f>
        <v>-</v>
      </c>
      <c r="BG14" s="19" t="str">
        <f t="shared" ca="1" si="144"/>
        <v>-</v>
      </c>
      <c r="BH14" s="19" t="str">
        <f t="shared" ca="1" si="144"/>
        <v>-</v>
      </c>
      <c r="BI14" s="19" t="str">
        <f t="shared" ca="1" si="144"/>
        <v>-</v>
      </c>
      <c r="BJ14" s="19" t="str">
        <f t="shared" ca="1" si="144"/>
        <v>-</v>
      </c>
      <c r="BK14" s="19" t="str">
        <f t="shared" ca="1" si="144"/>
        <v>-</v>
      </c>
      <c r="BL14" s="19" t="str">
        <f t="shared" ca="1" si="144"/>
        <v>-</v>
      </c>
      <c r="BM14" s="19" t="str">
        <f t="shared" ca="1" si="144"/>
        <v>-</v>
      </c>
      <c r="BN14" s="19" t="str">
        <f t="shared" ca="1" si="144"/>
        <v>-</v>
      </c>
      <c r="BO14" s="9"/>
      <c r="BP14" s="19" t="str">
        <f t="shared" ca="1" si="144"/>
        <v>-</v>
      </c>
      <c r="BQ14" s="19" t="str">
        <f t="shared" ca="1" si="144"/>
        <v>-</v>
      </c>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9"/>
      <c r="CA14" s="12" t="b">
        <v>1</v>
      </c>
      <c r="CB14" s="12" t="b">
        <v>1</v>
      </c>
      <c r="CC14" s="12" t="b">
        <v>1</v>
      </c>
      <c r="CD14" s="19" t="str">
        <f ca="1">OFFSET(CD$5,$B14,0)</f>
        <v>-</v>
      </c>
      <c r="CE14" s="12" t="b">
        <v>1</v>
      </c>
      <c r="CF14" s="12">
        <v>0</v>
      </c>
      <c r="CG14" s="19" t="str">
        <f t="shared" ref="CG14:CI14" ca="1" si="145">OFFSET(CG$5,$B14,0)</f>
        <v>-</v>
      </c>
      <c r="CH14" s="19" t="str">
        <f t="shared" ca="1" si="145"/>
        <v>-</v>
      </c>
      <c r="CI14" s="19" t="str">
        <f t="shared" ca="1" si="145"/>
        <v>-</v>
      </c>
      <c r="CJ14" s="12">
        <v>1</v>
      </c>
      <c r="CK14" s="12">
        <v>1</v>
      </c>
      <c r="CL14" s="9"/>
      <c r="CM14" s="19" t="str">
        <f t="shared" ref="CM14:CS14" ca="1" si="146">OFFSET(CM$5,$B14,0)</f>
        <v>-</v>
      </c>
      <c r="CN14" s="19" t="str">
        <f t="shared" ca="1" si="146"/>
        <v>-</v>
      </c>
      <c r="CO14" s="19" t="str">
        <f t="shared" ca="1" si="146"/>
        <v>-</v>
      </c>
      <c r="CP14" s="19" t="str">
        <f t="shared" ca="1" si="146"/>
        <v>-</v>
      </c>
      <c r="CQ14" s="19" t="str">
        <f t="shared" ca="1" si="146"/>
        <v>-</v>
      </c>
      <c r="CR14" s="19" t="str">
        <f t="shared" ca="1" si="146"/>
        <v>-</v>
      </c>
      <c r="CS14" s="19" t="str">
        <f t="shared" ca="1" si="146"/>
        <v>-</v>
      </c>
      <c r="CT14" s="19" t="str">
        <f t="shared" ref="CT14:IC14" ca="1" si="147">OFFSET(CT$5,$B14,0)</f>
        <v>-</v>
      </c>
      <c r="CU14" s="19" t="str">
        <f t="shared" ca="1" si="147"/>
        <v>-</v>
      </c>
      <c r="CV14" s="19" t="str">
        <f t="shared" ref="CV14:DJ14" ca="1" si="148">OFFSET(CV$5,$B14,0)</f>
        <v>-</v>
      </c>
      <c r="CW14" s="19" t="str">
        <f t="shared" ca="1" si="148"/>
        <v>-</v>
      </c>
      <c r="CX14" s="477" t="b">
        <v>1</v>
      </c>
      <c r="CY14" s="19">
        <f t="shared" ca="1" si="148"/>
        <v>0</v>
      </c>
      <c r="CZ14" s="19">
        <f t="shared" ca="1" si="148"/>
        <v>0</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2">
        <v>1</v>
      </c>
      <c r="DL14" s="12">
        <v>1</v>
      </c>
      <c r="DM14" s="12">
        <v>0</v>
      </c>
      <c r="DN14" s="19" t="str">
        <f t="shared" ca="1" si="147"/>
        <v>-</v>
      </c>
      <c r="DO14" s="19" t="str">
        <f t="shared" ca="1" si="147"/>
        <v>-</v>
      </c>
      <c r="DP14" s="19" t="str">
        <f t="shared" ca="1" si="147"/>
        <v>-</v>
      </c>
      <c r="DQ14" s="19" t="str">
        <f t="shared" ca="1" si="147"/>
        <v>-</v>
      </c>
      <c r="DR14" s="19" t="str">
        <f t="shared" ca="1" si="147"/>
        <v>-</v>
      </c>
      <c r="DS14" s="12">
        <v>0</v>
      </c>
      <c r="DT14" s="19" t="str">
        <f t="shared" ca="1" si="147"/>
        <v>-</v>
      </c>
      <c r="DU14" s="19" t="str">
        <f t="shared" ca="1" si="147"/>
        <v>-</v>
      </c>
      <c r="DV14" s="19">
        <f t="shared" ca="1" si="147"/>
        <v>0</v>
      </c>
      <c r="DW14" s="19">
        <f t="shared" ca="1" si="147"/>
        <v>0</v>
      </c>
      <c r="DX14" s="19">
        <f t="shared" ca="1" si="147"/>
        <v>0</v>
      </c>
      <c r="DY14" s="19">
        <f t="shared" ca="1" si="147"/>
        <v>0</v>
      </c>
      <c r="DZ14" s="19">
        <f t="shared" ca="1" si="147"/>
        <v>0</v>
      </c>
      <c r="EA14" s="19">
        <f t="shared" ca="1" si="147"/>
        <v>0</v>
      </c>
      <c r="EB14" s="19">
        <f t="shared" ca="1" si="147"/>
        <v>0</v>
      </c>
      <c r="EC14" s="19">
        <f t="shared" ca="1" si="147"/>
        <v>0</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t="str">
        <f t="shared" ref="HW14" ca="1" si="149">OFFSET(HW$5,$B14,0)</f>
        <v>-</v>
      </c>
      <c r="HX14" s="9"/>
      <c r="HY14" s="19">
        <f t="shared" ca="1" si="147"/>
        <v>1</v>
      </c>
      <c r="HZ14" s="12" t="b">
        <v>0</v>
      </c>
      <c r="IA14" s="19">
        <f t="shared" ref="IA14:LC14" ca="1" si="150">OFFSET(IA$5,$B14,0)</f>
        <v>0</v>
      </c>
      <c r="IB14" s="19" t="str">
        <f t="shared" ca="1" si="147"/>
        <v>-</v>
      </c>
      <c r="IC14" s="19">
        <f t="shared" ca="1" si="147"/>
        <v>1</v>
      </c>
      <c r="ID14" s="19">
        <f t="shared" ca="1" si="150"/>
        <v>0</v>
      </c>
      <c r="IE14" s="19">
        <f t="shared" ca="1" si="150"/>
        <v>0</v>
      </c>
      <c r="IF14" s="19">
        <f t="shared" ca="1" si="150"/>
        <v>0</v>
      </c>
      <c r="IG14" s="19">
        <f ca="1">OFFSET(IG$5,$B14,0)</f>
        <v>0</v>
      </c>
      <c r="IH14" s="19">
        <f ca="1">OFFSET(IH$5,$B14,0)</f>
        <v>0</v>
      </c>
      <c r="II14" s="19">
        <f t="shared" ca="1" si="150"/>
        <v>0</v>
      </c>
      <c r="IJ14" s="19">
        <f t="shared" ca="1" si="150"/>
        <v>0</v>
      </c>
      <c r="IK14" s="19">
        <f t="shared" ca="1" si="150"/>
        <v>0</v>
      </c>
      <c r="IL14" s="19">
        <f t="shared" ca="1" si="150"/>
        <v>0</v>
      </c>
      <c r="IM14" s="19">
        <f t="shared" ca="1" si="150"/>
        <v>0</v>
      </c>
      <c r="IN14" s="19">
        <f t="shared" ca="1" si="150"/>
        <v>0</v>
      </c>
      <c r="IO14" s="19">
        <f t="shared" ca="1" si="150"/>
        <v>0</v>
      </c>
      <c r="IP14" s="19">
        <f t="shared" ca="1" si="150"/>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1</v>
      </c>
      <c r="IZ14" s="19">
        <f t="shared" ca="1" si="150"/>
        <v>0</v>
      </c>
      <c r="JA14" s="19">
        <f t="shared" ca="1" si="150"/>
        <v>1</v>
      </c>
      <c r="JB14" s="9"/>
      <c r="JC14" s="5" t="str">
        <f>INDEX(i.cropgraze_inc,$L14,JC$7)</f>
        <v>-</v>
      </c>
      <c r="JD14" s="19" t="b">
        <f t="shared" ca="1" si="150"/>
        <v>0</v>
      </c>
      <c r="JE14" s="19" t="b">
        <f t="shared" ca="1" si="150"/>
        <v>0</v>
      </c>
      <c r="JF14" s="19" t="b">
        <f t="shared" ca="1" si="150"/>
        <v>1</v>
      </c>
      <c r="JG14" s="12">
        <v>1</v>
      </c>
      <c r="JH14" s="12">
        <v>1</v>
      </c>
      <c r="JI14" s="19" t="str">
        <f t="shared" ca="1" si="150"/>
        <v>-</v>
      </c>
      <c r="JJ14" s="19" t="str">
        <f ca="1">OFFSET(JJ$5,$B14,0)</f>
        <v>-</v>
      </c>
      <c r="JK14" s="19" t="str">
        <f t="shared" ca="1" si="150"/>
        <v>-</v>
      </c>
      <c r="JL14" s="19" t="str">
        <f t="shared" ca="1" si="150"/>
        <v>-</v>
      </c>
      <c r="JM14" s="19" t="str">
        <f t="shared" ca="1" si="150"/>
        <v>-</v>
      </c>
      <c r="JN14" s="19" t="str">
        <f t="shared" ca="1" si="150"/>
        <v>-</v>
      </c>
      <c r="JO14" s="19" t="str">
        <f t="shared" ca="1" si="150"/>
        <v>-</v>
      </c>
      <c r="JP14" s="19" t="str">
        <f t="shared" ca="1" si="150"/>
        <v>-</v>
      </c>
      <c r="JQ14" s="19" t="str">
        <f t="shared" ca="1" si="150"/>
        <v>-</v>
      </c>
      <c r="JR14" s="19" t="str">
        <f t="shared" ca="1" si="150"/>
        <v>-</v>
      </c>
      <c r="JS14" s="19" t="str">
        <f t="shared" ca="1" si="150"/>
        <v>-</v>
      </c>
      <c r="JT14" s="19" t="str">
        <f t="shared" ca="1" si="150"/>
        <v>-</v>
      </c>
      <c r="JU14" s="19" t="str">
        <f t="shared" ca="1" si="150"/>
        <v>-</v>
      </c>
      <c r="JV14" s="19" t="str">
        <f t="shared" ca="1" si="150"/>
        <v>-</v>
      </c>
      <c r="JW14" s="19" t="str">
        <f t="shared" ca="1" si="150"/>
        <v>-</v>
      </c>
      <c r="JX14" s="19" t="str">
        <f t="shared" ca="1" si="150"/>
        <v>-</v>
      </c>
      <c r="JY14" s="19" t="b">
        <f t="shared" ca="1" si="150"/>
        <v>1</v>
      </c>
      <c r="JZ14" s="276">
        <v>0</v>
      </c>
      <c r="KA14" s="276" t="s">
        <v>34</v>
      </c>
      <c r="KB14" s="276">
        <v>999999</v>
      </c>
      <c r="KC14" s="276">
        <v>999999</v>
      </c>
      <c r="KD14" s="276">
        <v>999999</v>
      </c>
      <c r="KE14" s="276">
        <v>999999</v>
      </c>
      <c r="KF14" s="276">
        <v>999999</v>
      </c>
      <c r="KG14" s="19" t="str">
        <f t="shared" ref="KG14:KL14" ca="1" si="151">OFFSET(KG$5,$B14,0)</f>
        <v>-</v>
      </c>
      <c r="KH14" s="19" t="str">
        <f t="shared" ca="1" si="151"/>
        <v>-</v>
      </c>
      <c r="KI14" s="19" t="str">
        <f t="shared" ca="1" si="151"/>
        <v>-</v>
      </c>
      <c r="KJ14" s="19" t="b">
        <f t="shared" ca="1" si="151"/>
        <v>1</v>
      </c>
      <c r="KK14" s="19">
        <f t="shared" ca="1" si="151"/>
        <v>0</v>
      </c>
      <c r="KL14" s="19" t="str">
        <f t="shared" ca="1" si="151"/>
        <v>-</v>
      </c>
      <c r="KM14" s="19" t="str">
        <f t="shared" ref="KM14:KP14" ca="1" si="152">OFFSET(KM$5,$B14,0)</f>
        <v>-</v>
      </c>
      <c r="KN14" s="19" t="str">
        <f t="shared" ca="1" si="152"/>
        <v>-</v>
      </c>
      <c r="KO14" s="19" t="str">
        <f t="shared" ca="1" si="152"/>
        <v>-</v>
      </c>
      <c r="KP14" s="19" t="str">
        <f t="shared" ca="1" si="152"/>
        <v>-</v>
      </c>
      <c r="KQ14" s="19" t="str">
        <f t="shared" ca="1" si="150"/>
        <v>-</v>
      </c>
      <c r="KR14" s="19" t="str">
        <f t="shared" ca="1" si="150"/>
        <v>-</v>
      </c>
      <c r="KS14" s="19" t="str">
        <f t="shared" ca="1" si="150"/>
        <v>-</v>
      </c>
      <c r="KT14" s="19" t="str">
        <f t="shared" ca="1" si="150"/>
        <v>-</v>
      </c>
      <c r="KU14" s="19" t="str">
        <f t="shared" ca="1" si="150"/>
        <v>-</v>
      </c>
      <c r="KV14" s="19" t="str">
        <f t="shared" ca="1" si="150"/>
        <v>-</v>
      </c>
      <c r="KW14" s="19" t="str">
        <f t="shared" ca="1" si="150"/>
        <v>-</v>
      </c>
      <c r="KX14" s="19">
        <f t="shared" ca="1" si="150"/>
        <v>500</v>
      </c>
      <c r="KY14" s="19">
        <f t="shared" ca="1" si="150"/>
        <v>500</v>
      </c>
      <c r="KZ14" s="19" t="str">
        <f t="shared" ref="KZ14:LB14" ca="1" si="153">OFFSET(KZ$5,$B14,0)</f>
        <v>-</v>
      </c>
      <c r="LA14" s="19" t="str">
        <f t="shared" ca="1" si="153"/>
        <v>-</v>
      </c>
      <c r="LB14" s="19" t="str">
        <f t="shared" ca="1" si="153"/>
        <v>-</v>
      </c>
      <c r="LC14" s="19">
        <f t="shared" ca="1" si="150"/>
        <v>1</v>
      </c>
      <c r="LD14" s="9"/>
      <c r="LE14" s="5">
        <f>INDEX(i.std_prices,1,LE$7)</f>
        <v>70</v>
      </c>
      <c r="LF14" s="5">
        <f>INDEX(i.std_prices,1,LF$7)</f>
        <v>50</v>
      </c>
      <c r="LG14" s="5">
        <v>80</v>
      </c>
      <c r="LH14" s="5">
        <f>INDEX(i.std_prices,1,LH$7)</f>
        <v>50</v>
      </c>
      <c r="LI14" s="19" t="str">
        <f t="shared" ref="LI14:LU14" ca="1" si="154">OFFSET(LI$5,$B14,0)</f>
        <v>-</v>
      </c>
      <c r="LJ14" s="19" t="str">
        <f t="shared" ca="1" si="154"/>
        <v>-</v>
      </c>
      <c r="LK14" s="19">
        <f t="shared" ca="1" si="154"/>
        <v>1</v>
      </c>
      <c r="LL14" s="19">
        <f t="shared" ca="1" si="154"/>
        <v>1</v>
      </c>
      <c r="LM14" s="19">
        <f t="shared" ca="1" si="154"/>
        <v>1</v>
      </c>
      <c r="LN14" s="19">
        <f t="shared" ca="1" si="154"/>
        <v>1</v>
      </c>
      <c r="LO14" s="19">
        <f t="shared" ca="1" si="154"/>
        <v>1</v>
      </c>
      <c r="LP14" s="19">
        <f t="shared" ca="1" si="154"/>
        <v>1</v>
      </c>
      <c r="LQ14" s="19">
        <f t="shared" ca="1" si="154"/>
        <v>1</v>
      </c>
      <c r="LR14" s="19">
        <f t="shared" ca="1" si="154"/>
        <v>1</v>
      </c>
      <c r="LS14" s="19">
        <f t="shared" ca="1" si="154"/>
        <v>1</v>
      </c>
      <c r="LT14" s="19">
        <f t="shared" ca="1" si="154"/>
        <v>1</v>
      </c>
      <c r="LU14" s="19">
        <f t="shared" ca="1" si="154"/>
        <v>1</v>
      </c>
      <c r="LV14" s="9"/>
      <c r="LW14" s="12" t="b">
        <v>0</v>
      </c>
      <c r="LX14" s="12" t="b">
        <v>0</v>
      </c>
      <c r="LY14" s="19">
        <f t="shared" ref="LY14:OA14" ca="1" si="155">OFFSET(LY$5,$B14,0)</f>
        <v>1</v>
      </c>
      <c r="LZ14" s="19">
        <f t="shared" ca="1" si="155"/>
        <v>0.75</v>
      </c>
      <c r="MA14" s="19">
        <f t="shared" ca="1" si="155"/>
        <v>0.75</v>
      </c>
      <c r="MB14" s="19">
        <f t="shared" ca="1" si="155"/>
        <v>0.8</v>
      </c>
      <c r="MC14" s="19">
        <f t="shared" ca="1" si="155"/>
        <v>0.82499999999999996</v>
      </c>
      <c r="MD14" s="19">
        <f t="shared" ca="1" si="155"/>
        <v>0.875</v>
      </c>
      <c r="ME14" s="19">
        <f t="shared" ca="1" si="155"/>
        <v>0.9</v>
      </c>
      <c r="MF14" s="19">
        <f t="shared" ca="1" si="155"/>
        <v>1</v>
      </c>
      <c r="MG14" s="19">
        <f t="shared" ca="1" si="155"/>
        <v>0.875</v>
      </c>
      <c r="MH14" s="19" t="b">
        <f t="shared" ca="1" si="155"/>
        <v>1</v>
      </c>
      <c r="MI14" s="19">
        <f t="shared" ca="1" si="155"/>
        <v>74.989999999999995</v>
      </c>
      <c r="MJ14" s="19" t="str">
        <f t="shared" ca="1" si="155"/>
        <v>-</v>
      </c>
      <c r="MK14" s="19" t="str">
        <f t="shared" ca="1" si="155"/>
        <v>-</v>
      </c>
      <c r="ML14" s="19" t="str">
        <f t="shared" ca="1" si="155"/>
        <v>-</v>
      </c>
      <c r="MM14" s="19" t="str">
        <f t="shared" ca="1" si="155"/>
        <v>-</v>
      </c>
      <c r="MN14" s="19" t="str">
        <f t="shared" ca="1" si="155"/>
        <v>-</v>
      </c>
      <c r="MO14" s="19" t="str">
        <f t="shared" ca="1" si="155"/>
        <v>-</v>
      </c>
      <c r="MP14" s="19" t="str">
        <f t="shared" ca="1" si="155"/>
        <v>-</v>
      </c>
      <c r="MQ14" s="19">
        <f t="shared" ca="1" si="155"/>
        <v>36.99</v>
      </c>
      <c r="MR14" s="19">
        <f t="shared" ca="1" si="155"/>
        <v>36.99</v>
      </c>
      <c r="MS14" s="19" t="str">
        <f t="shared" ca="1" si="155"/>
        <v>-</v>
      </c>
      <c r="MT14" s="19" t="str">
        <f t="shared" ca="1" si="155"/>
        <v>-</v>
      </c>
      <c r="MU14" s="19" t="str">
        <f t="shared" ca="1" si="155"/>
        <v>-</v>
      </c>
      <c r="MV14" s="19" t="str">
        <f t="shared" ca="1" si="155"/>
        <v>-</v>
      </c>
      <c r="MW14" s="19" t="str">
        <f t="shared" ca="1" si="155"/>
        <v>-</v>
      </c>
      <c r="MX14" s="19">
        <f t="shared" ca="1" si="155"/>
        <v>49.99</v>
      </c>
      <c r="MY14" s="19">
        <f t="shared" ca="1" si="155"/>
        <v>49.99</v>
      </c>
      <c r="MZ14" s="19">
        <f t="shared" ca="1" si="155"/>
        <v>49.99</v>
      </c>
      <c r="NA14" s="19">
        <f t="shared" ca="1" si="155"/>
        <v>49.99</v>
      </c>
      <c r="NB14" s="19">
        <f t="shared" ca="1" si="155"/>
        <v>49.99</v>
      </c>
      <c r="NC14" s="19">
        <f t="shared" ca="1" si="155"/>
        <v>49.99</v>
      </c>
      <c r="ND14" s="19">
        <f t="shared" ca="1" si="155"/>
        <v>49.99</v>
      </c>
      <c r="NE14" s="19">
        <f t="shared" ca="1" si="155"/>
        <v>49.99</v>
      </c>
      <c r="NF14" s="19">
        <f t="shared" ca="1" si="155"/>
        <v>412.99</v>
      </c>
      <c r="NG14" s="19">
        <f t="shared" ca="1" si="155"/>
        <v>412.99</v>
      </c>
      <c r="NH14" s="19" t="str">
        <f t="shared" ca="1" si="155"/>
        <v>-</v>
      </c>
      <c r="NI14" s="19" t="str">
        <f t="shared" ca="1" si="155"/>
        <v>-</v>
      </c>
      <c r="NJ14" s="19" t="str">
        <f t="shared" ca="1" si="155"/>
        <v>-</v>
      </c>
      <c r="NK14" s="19" t="str">
        <f t="shared" ca="1" si="155"/>
        <v>-</v>
      </c>
      <c r="NL14" s="19" t="str">
        <f t="shared" ca="1" si="155"/>
        <v>-</v>
      </c>
      <c r="NM14" s="19">
        <f t="shared" ca="1" si="155"/>
        <v>6.8900000000000006</v>
      </c>
      <c r="NN14" s="19">
        <f t="shared" ca="1" si="155"/>
        <v>6.8900000000000006</v>
      </c>
      <c r="NO14" s="19">
        <f t="shared" ca="1" si="155"/>
        <v>6.8900000000000006</v>
      </c>
      <c r="NP14" s="19">
        <f t="shared" ca="1" si="155"/>
        <v>6.8900000000000006</v>
      </c>
      <c r="NQ14" s="19">
        <f t="shared" ca="1" si="155"/>
        <v>6.8900000000000006</v>
      </c>
      <c r="NR14" s="19">
        <f t="shared" ca="1" si="155"/>
        <v>6.8900000000000006</v>
      </c>
      <c r="NS14" s="19">
        <f t="shared" ca="1" si="155"/>
        <v>6.8900000000000006</v>
      </c>
      <c r="NT14" s="19">
        <f t="shared" ca="1" si="155"/>
        <v>6.8900000000000006</v>
      </c>
      <c r="NU14" s="19">
        <f t="shared" ca="1" si="155"/>
        <v>346.99</v>
      </c>
      <c r="NV14" s="19">
        <f t="shared" ca="1" si="155"/>
        <v>346.99</v>
      </c>
      <c r="NW14" s="19" t="str">
        <f t="shared" ca="1" si="155"/>
        <v>-</v>
      </c>
      <c r="NX14" s="19" t="str">
        <f t="shared" ca="1" si="155"/>
        <v>-</v>
      </c>
      <c r="NY14" s="19" t="str">
        <f t="shared" ca="1" si="155"/>
        <v>-</v>
      </c>
      <c r="NZ14" s="19" t="str">
        <f t="shared" ca="1" si="155"/>
        <v>-</v>
      </c>
      <c r="OA14" s="19" t="str">
        <f t="shared" ca="1" si="155"/>
        <v>-</v>
      </c>
      <c r="OB14" s="19">
        <f ca="1">OFFSET(OB$5,$B14,0)</f>
        <v>0</v>
      </c>
      <c r="OC14" s="24">
        <v>0</v>
      </c>
    </row>
    <row r="15" spans="1:39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9"/>
      <c r="AV15" s="14"/>
      <c r="AW15" s="14"/>
      <c r="AX15" s="14"/>
      <c r="AY15" s="14"/>
      <c r="AZ15" s="14"/>
      <c r="BA15" s="14"/>
      <c r="BB15" s="14"/>
      <c r="BC15" s="9"/>
      <c r="BD15" s="14"/>
      <c r="BE15" s="14"/>
      <c r="BF15" s="14"/>
      <c r="BG15" s="14"/>
      <c r="BH15" s="14"/>
      <c r="BI15" s="14"/>
      <c r="BJ15" s="14"/>
      <c r="BK15" s="14"/>
      <c r="BL15" s="14"/>
      <c r="BM15" s="14"/>
      <c r="BN15" s="14"/>
      <c r="BO15" s="9"/>
      <c r="BP15" s="14"/>
      <c r="BQ15" s="14"/>
      <c r="BR15" s="14"/>
      <c r="BS15" s="14"/>
      <c r="BT15" s="14"/>
      <c r="BU15" s="14"/>
      <c r="BV15" s="14"/>
      <c r="BW15" s="14"/>
      <c r="BX15" s="14"/>
      <c r="BY15" s="14"/>
      <c r="BZ15" s="9"/>
      <c r="CA15" s="14"/>
      <c r="CB15" s="14"/>
      <c r="CC15" s="14"/>
      <c r="CD15" s="14"/>
      <c r="CE15" s="14"/>
      <c r="CF15" s="14"/>
      <c r="CG15" s="14"/>
      <c r="CH15" s="14"/>
      <c r="CI15" s="14"/>
      <c r="CJ15" s="14"/>
      <c r="CK15" s="14"/>
      <c r="CL15" s="9"/>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9"/>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9"/>
      <c r="JC15" s="14"/>
      <c r="JD15" s="14"/>
      <c r="JE15" s="14"/>
      <c r="JF15" s="14"/>
      <c r="JG15" s="14"/>
      <c r="JH15" s="14"/>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9"/>
      <c r="LE15" s="14"/>
      <c r="LF15" s="14"/>
      <c r="LG15" s="14"/>
      <c r="LH15" s="14"/>
      <c r="LI15" s="14"/>
      <c r="LJ15" s="14"/>
      <c r="LK15" s="14"/>
      <c r="LL15" s="14"/>
      <c r="LM15" s="14"/>
      <c r="LN15" s="14"/>
      <c r="LO15" s="14"/>
      <c r="LP15" s="14"/>
      <c r="LQ15" s="14"/>
      <c r="LR15" s="14"/>
      <c r="LS15" s="14"/>
      <c r="LT15" s="14"/>
      <c r="LU15" s="14"/>
      <c r="LV15" s="9"/>
      <c r="LW15" s="14"/>
      <c r="LX15" s="14"/>
      <c r="LY15" s="14"/>
      <c r="LZ15" s="14"/>
      <c r="MA15" s="14"/>
      <c r="MB15" s="14"/>
      <c r="MC15" s="14"/>
      <c r="MD15" s="14"/>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24">
        <v>0</v>
      </c>
    </row>
    <row r="16" spans="1:393">
      <c r="A16" s="21">
        <f t="shared" ref="A16:A83" si="156">ROW(A16)-5</f>
        <v>11</v>
      </c>
      <c r="B16" s="21">
        <f>$A$5</f>
        <v>0</v>
      </c>
      <c r="C16">
        <v>1</v>
      </c>
      <c r="D16" s="144" t="str">
        <f>INDEX(i.Region_Desc,$K16,1)</f>
        <v>GSM</v>
      </c>
      <c r="E16" t="b">
        <v>1</v>
      </c>
      <c r="F16" s="326" t="b">
        <v>1</v>
      </c>
      <c r="G16" t="b">
        <v>1</v>
      </c>
      <c r="H16" s="12"/>
      <c r="I16" s="12"/>
      <c r="J16" s="12"/>
      <c r="K16" s="12">
        <v>2</v>
      </c>
      <c r="L16" s="12">
        <v>1</v>
      </c>
      <c r="M16" s="12">
        <v>2</v>
      </c>
      <c r="N16" s="12">
        <f>MATCH(TRUE,$JD16:$JF16,0)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9"/>
      <c r="AV16" s="12" t="b">
        <v>0</v>
      </c>
      <c r="AW16" s="13" t="str">
        <f t="shared" ref="AW16:AY17" si="157">AW$13</f>
        <v>-</v>
      </c>
      <c r="AX16" s="13" t="str">
        <f t="shared" si="157"/>
        <v>-</v>
      </c>
      <c r="AY16" s="13" t="str">
        <f t="shared" si="157"/>
        <v>-</v>
      </c>
      <c r="AZ16" s="12" t="b">
        <v>0</v>
      </c>
      <c r="BA16" s="13" t="str">
        <f>BA$13</f>
        <v>-</v>
      </c>
      <c r="BB16" s="19" t="str">
        <f t="shared" ref="BB16:BB21" ca="1" si="158">OFFSET(BB$5,$B16,0)</f>
        <v>-</v>
      </c>
      <c r="BC16" s="9"/>
      <c r="BD16" s="13" t="str">
        <f t="shared" ref="BD16:BY17" si="159">BD$13</f>
        <v>-</v>
      </c>
      <c r="BE16" s="13" t="str">
        <f t="shared" si="159"/>
        <v>-</v>
      </c>
      <c r="BF16" s="13" t="str">
        <f t="shared" si="159"/>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9"/>
      <c r="BP16" s="13" t="str">
        <f t="shared" si="159"/>
        <v>-</v>
      </c>
      <c r="BQ16" s="13" t="str">
        <f t="shared" si="159"/>
        <v>-</v>
      </c>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9"/>
      <c r="CA16" s="12" t="b">
        <v>0</v>
      </c>
      <c r="CB16" s="12" t="b">
        <v>0</v>
      </c>
      <c r="CC16" s="12" t="b">
        <v>0</v>
      </c>
      <c r="CD16" s="12">
        <v>0</v>
      </c>
      <c r="CE16" s="12" t="b">
        <v>1</v>
      </c>
      <c r="CF16" s="13" t="str">
        <f t="shared" ref="CF16:CF17" si="160">CF$13</f>
        <v>-</v>
      </c>
      <c r="CG16" s="12" t="b">
        <v>1</v>
      </c>
      <c r="CH16" s="12">
        <v>0</v>
      </c>
      <c r="CI16" s="13" t="str">
        <f t="shared" ref="CI16:CW17" si="161">CI$13</f>
        <v>-</v>
      </c>
      <c r="CJ16" s="13">
        <f t="shared" si="161"/>
        <v>1</v>
      </c>
      <c r="CK16" s="13">
        <f t="shared" si="161"/>
        <v>1</v>
      </c>
      <c r="CL16" s="9"/>
      <c r="CM16" s="19" t="str">
        <f t="shared" ref="CM16:CO21" ca="1" si="162">OFFSET(CM$5,$B16,0)</f>
        <v>-</v>
      </c>
      <c r="CN16" s="19" t="str">
        <f t="shared" ca="1" si="162"/>
        <v>-</v>
      </c>
      <c r="CO16" s="19" t="str">
        <f t="shared" ca="1" si="162"/>
        <v>-</v>
      </c>
      <c r="CP16" s="19" t="str">
        <f t="shared" ref="CP16:CS21" ca="1" si="163">OFFSET(CP$5,$B16,0)</f>
        <v>-</v>
      </c>
      <c r="CQ16" s="19" t="str">
        <f t="shared" ca="1" si="163"/>
        <v>-</v>
      </c>
      <c r="CR16" s="19" t="str">
        <f t="shared" ca="1" si="163"/>
        <v>-</v>
      </c>
      <c r="CS16" s="19" t="str">
        <f t="shared" ca="1" si="163"/>
        <v>-</v>
      </c>
      <c r="CT16" s="13" t="str">
        <f t="shared" si="161"/>
        <v>-</v>
      </c>
      <c r="CU16" s="13" t="str">
        <f t="shared" si="161"/>
        <v>-</v>
      </c>
      <c r="CV16" s="13" t="str">
        <f t="shared" si="161"/>
        <v>-</v>
      </c>
      <c r="CW16" s="13" t="str">
        <f t="shared" si="161"/>
        <v>-</v>
      </c>
      <c r="CX16" s="13" t="str">
        <f t="shared" ref="CX16:CX21" ca="1" si="164">OFFSET(CX$5,$B16,0)</f>
        <v>-</v>
      </c>
      <c r="CY16" s="123">
        <v>0.125</v>
      </c>
      <c r="CZ16" s="123">
        <v>0.3</v>
      </c>
      <c r="DA16" s="123">
        <v>-0.05</v>
      </c>
      <c r="DB16" s="123">
        <v>0.1</v>
      </c>
      <c r="DC16" s="123">
        <v>0.25</v>
      </c>
      <c r="DD16" s="123">
        <v>-0.05</v>
      </c>
      <c r="DE16" s="123">
        <v>0.05</v>
      </c>
      <c r="DF16" s="123">
        <v>0.1</v>
      </c>
      <c r="DG16" s="123">
        <v>-0.02</v>
      </c>
      <c r="DH16" s="123">
        <v>0.1</v>
      </c>
      <c r="DI16" s="123">
        <v>0.25</v>
      </c>
      <c r="DJ16" s="123">
        <v>-0.05</v>
      </c>
      <c r="DK16" s="12">
        <v>1</v>
      </c>
      <c r="DL16" s="12">
        <v>1</v>
      </c>
      <c r="DM16" s="13" t="str">
        <f t="shared" ref="DM16:DS17" si="165">DM$13</f>
        <v>-</v>
      </c>
      <c r="DN16" s="13" t="str">
        <f t="shared" ref="DN16:FT17" si="166">DN$13</f>
        <v>-</v>
      </c>
      <c r="DO16" s="13" t="str">
        <f t="shared" si="165"/>
        <v>-</v>
      </c>
      <c r="DP16" s="13" t="str">
        <f t="shared" si="165"/>
        <v>-</v>
      </c>
      <c r="DQ16" s="13" t="str">
        <f t="shared" si="165"/>
        <v>-</v>
      </c>
      <c r="DR16" s="13" t="str">
        <f t="shared" si="165"/>
        <v>-</v>
      </c>
      <c r="DS16" s="13" t="str">
        <f t="shared" si="165"/>
        <v>-</v>
      </c>
      <c r="DT16" s="13" t="str">
        <f t="shared" si="166"/>
        <v>-</v>
      </c>
      <c r="DU16" s="13" t="str">
        <f t="shared" si="166"/>
        <v>-</v>
      </c>
      <c r="DV16" s="13">
        <f t="shared" si="166"/>
        <v>0</v>
      </c>
      <c r="DW16" s="13">
        <f t="shared" si="166"/>
        <v>0</v>
      </c>
      <c r="DX16" s="13">
        <f t="shared" si="166"/>
        <v>0</v>
      </c>
      <c r="DY16" s="13">
        <f t="shared" si="166"/>
        <v>0</v>
      </c>
      <c r="DZ16" s="13">
        <f t="shared" si="166"/>
        <v>0</v>
      </c>
      <c r="EA16" s="13">
        <f t="shared" si="166"/>
        <v>0</v>
      </c>
      <c r="EB16" s="13">
        <f t="shared" si="166"/>
        <v>0</v>
      </c>
      <c r="EC16" s="13">
        <f t="shared" si="166"/>
        <v>0</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ref="FU16:HV17" si="167">FU$13</f>
        <v>0</v>
      </c>
      <c r="FV16" s="13">
        <f t="shared" si="167"/>
        <v>0</v>
      </c>
      <c r="FW16" s="13">
        <f t="shared" si="167"/>
        <v>0</v>
      </c>
      <c r="FX16" s="13">
        <f t="shared" si="167"/>
        <v>0</v>
      </c>
      <c r="FY16" s="13">
        <f t="shared" si="167"/>
        <v>0</v>
      </c>
      <c r="FZ16" s="13">
        <f t="shared" si="167"/>
        <v>0</v>
      </c>
      <c r="GA16" s="13">
        <f t="shared" si="167"/>
        <v>0</v>
      </c>
      <c r="GB16" s="13">
        <f t="shared" si="167"/>
        <v>0</v>
      </c>
      <c r="GC16" s="13">
        <f t="shared" si="167"/>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t="str">
        <f t="shared" ref="HW16:HY17" si="168">HW$13</f>
        <v>-</v>
      </c>
      <c r="HX16" s="9"/>
      <c r="HY16" s="13">
        <f t="shared" si="168"/>
        <v>1</v>
      </c>
      <c r="HZ16" s="12" t="s">
        <v>34</v>
      </c>
      <c r="IA16" s="13">
        <f t="shared" ref="IA16:JA17" si="169">IA$13</f>
        <v>0</v>
      </c>
      <c r="IB16" s="13" t="str">
        <f t="shared" si="169"/>
        <v>-</v>
      </c>
      <c r="IC16" s="13">
        <f t="shared" si="169"/>
        <v>1</v>
      </c>
      <c r="ID16" s="13">
        <f t="shared" si="169"/>
        <v>0</v>
      </c>
      <c r="IE16" s="13">
        <f t="shared" si="169"/>
        <v>0</v>
      </c>
      <c r="IF16" s="13">
        <f t="shared" si="169"/>
        <v>0</v>
      </c>
      <c r="IG16" s="13">
        <f>IG$13</f>
        <v>0</v>
      </c>
      <c r="IH16" s="13">
        <f>IH$13</f>
        <v>0</v>
      </c>
      <c r="II16" s="13">
        <f t="shared" si="169"/>
        <v>0</v>
      </c>
      <c r="IJ16" s="13">
        <f t="shared" si="169"/>
        <v>0</v>
      </c>
      <c r="IK16" s="13">
        <f t="shared" si="169"/>
        <v>0</v>
      </c>
      <c r="IL16" s="13">
        <f t="shared" si="169"/>
        <v>0</v>
      </c>
      <c r="IM16" s="13">
        <f t="shared" si="169"/>
        <v>0</v>
      </c>
      <c r="IN16" s="13">
        <f t="shared" si="169"/>
        <v>0</v>
      </c>
      <c r="IO16" s="13">
        <f t="shared" si="169"/>
        <v>0</v>
      </c>
      <c r="IP16" s="13">
        <f t="shared" si="169"/>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1</v>
      </c>
      <c r="IZ16" s="13">
        <f t="shared" si="169"/>
        <v>0</v>
      </c>
      <c r="JA16" s="13">
        <f t="shared" si="169"/>
        <v>1</v>
      </c>
      <c r="JB16" s="9"/>
      <c r="JC16" s="13" t="str">
        <f>JC$13</f>
        <v>-</v>
      </c>
      <c r="JD16" s="13" t="b">
        <f t="shared" ref="JD16:OB17" si="170">JD$13</f>
        <v>0</v>
      </c>
      <c r="JE16" s="13" t="b">
        <f t="shared" si="170"/>
        <v>0</v>
      </c>
      <c r="JF16" s="13" t="b">
        <f t="shared" si="170"/>
        <v>1</v>
      </c>
      <c r="JG16" s="13">
        <f t="shared" si="170"/>
        <v>1</v>
      </c>
      <c r="JH16" s="13">
        <f t="shared" si="170"/>
        <v>1</v>
      </c>
      <c r="JI16" s="13" t="str">
        <f t="shared" si="170"/>
        <v>-</v>
      </c>
      <c r="JJ16" s="13" t="str">
        <f>JJ$13</f>
        <v>-</v>
      </c>
      <c r="JK16" s="13" t="str">
        <f t="shared" si="170"/>
        <v>-</v>
      </c>
      <c r="JL16" s="13" t="str">
        <f t="shared" si="170"/>
        <v>-</v>
      </c>
      <c r="JM16" s="12">
        <v>1</v>
      </c>
      <c r="JN16" s="13" t="str">
        <f>JN$13</f>
        <v>-</v>
      </c>
      <c r="JO16" s="13" t="str">
        <f t="shared" si="170"/>
        <v>-</v>
      </c>
      <c r="JP16" s="13" t="str">
        <f t="shared" si="170"/>
        <v>-</v>
      </c>
      <c r="JQ16" s="13" t="str">
        <f t="shared" si="170"/>
        <v>-</v>
      </c>
      <c r="JR16" s="13" t="str">
        <f t="shared" si="170"/>
        <v>-</v>
      </c>
      <c r="JS16" s="13" t="str">
        <f t="shared" si="170"/>
        <v>-</v>
      </c>
      <c r="JT16" s="13" t="str">
        <f t="shared" si="170"/>
        <v>-</v>
      </c>
      <c r="JU16" s="13" t="str">
        <f t="shared" si="170"/>
        <v>-</v>
      </c>
      <c r="JV16" s="13" t="str">
        <f t="shared" si="170"/>
        <v>-</v>
      </c>
      <c r="JW16" s="13" t="str">
        <f t="shared" si="170"/>
        <v>-</v>
      </c>
      <c r="JX16" s="13" t="str">
        <f t="shared" si="170"/>
        <v>-</v>
      </c>
      <c r="JY16" s="13" t="b">
        <f t="shared" si="170"/>
        <v>1</v>
      </c>
      <c r="JZ16" s="12">
        <v>0</v>
      </c>
      <c r="KA16" s="13" t="str">
        <f t="shared" si="170"/>
        <v>-</v>
      </c>
      <c r="KB16" s="276">
        <v>999999</v>
      </c>
      <c r="KC16" s="276">
        <v>999999</v>
      </c>
      <c r="KD16" s="276">
        <v>999999</v>
      </c>
      <c r="KE16" s="276">
        <v>999999</v>
      </c>
      <c r="KF16" s="276">
        <v>999999</v>
      </c>
      <c r="KG16" s="13" t="str">
        <f t="shared" ref="KG16:KL17" si="171">KG$13</f>
        <v>-</v>
      </c>
      <c r="KH16" s="13" t="str">
        <f t="shared" si="171"/>
        <v>-</v>
      </c>
      <c r="KI16" s="13" t="str">
        <f t="shared" si="171"/>
        <v>-</v>
      </c>
      <c r="KJ16" s="13" t="b">
        <f t="shared" si="171"/>
        <v>1</v>
      </c>
      <c r="KK16" s="13">
        <f t="shared" si="171"/>
        <v>0</v>
      </c>
      <c r="KL16" s="13" t="str">
        <f t="shared" si="171"/>
        <v>-</v>
      </c>
      <c r="KM16" s="13" t="str">
        <f t="shared" ref="KM16:KO17" si="172">KM$13</f>
        <v>-</v>
      </c>
      <c r="KN16" s="13" t="str">
        <f t="shared" si="172"/>
        <v>-</v>
      </c>
      <c r="KO16" s="13" t="str">
        <f t="shared" si="172"/>
        <v>-</v>
      </c>
      <c r="KP16" s="13" t="str">
        <f t="shared" ref="KP16:KR17" si="173">KP$13</f>
        <v>-</v>
      </c>
      <c r="KQ16" s="13" t="str">
        <f t="shared" si="173"/>
        <v>-</v>
      </c>
      <c r="KR16" s="13" t="str">
        <f t="shared" si="173"/>
        <v>-</v>
      </c>
      <c r="KS16" s="13" t="str">
        <f t="shared" si="170"/>
        <v>-</v>
      </c>
      <c r="KT16" s="13" t="str">
        <f t="shared" si="170"/>
        <v>-</v>
      </c>
      <c r="KU16" s="13" t="str">
        <f t="shared" si="170"/>
        <v>-</v>
      </c>
      <c r="KV16" s="13" t="str">
        <f t="shared" si="170"/>
        <v>-</v>
      </c>
      <c r="KW16" s="13" t="str">
        <f t="shared" si="170"/>
        <v>-</v>
      </c>
      <c r="KX16" s="13">
        <f t="shared" si="170"/>
        <v>500</v>
      </c>
      <c r="KY16" s="13">
        <f t="shared" si="170"/>
        <v>500</v>
      </c>
      <c r="KZ16" s="13" t="str">
        <f t="shared" ref="KZ16:LB17" si="174">KZ$13</f>
        <v>-</v>
      </c>
      <c r="LA16" s="13" t="str">
        <f t="shared" si="174"/>
        <v>-</v>
      </c>
      <c r="LB16" s="13" t="str">
        <f t="shared" si="174"/>
        <v>-</v>
      </c>
      <c r="LC16" s="13">
        <f t="shared" si="170"/>
        <v>1</v>
      </c>
      <c r="LD16" s="9"/>
      <c r="LE16" s="13" t="str">
        <f t="shared" si="170"/>
        <v>-</v>
      </c>
      <c r="LF16" s="13" t="str">
        <f t="shared" si="170"/>
        <v>-</v>
      </c>
      <c r="LG16" s="13" t="str">
        <f t="shared" si="170"/>
        <v>-</v>
      </c>
      <c r="LH16" s="13" t="str">
        <f t="shared" si="170"/>
        <v>-</v>
      </c>
      <c r="LI16" s="13" t="str">
        <f t="shared" si="170"/>
        <v>-</v>
      </c>
      <c r="LJ16" s="13" t="str">
        <f t="shared" si="170"/>
        <v>-</v>
      </c>
      <c r="LK16" s="13">
        <f t="shared" si="170"/>
        <v>1</v>
      </c>
      <c r="LL16" s="13">
        <f t="shared" si="170"/>
        <v>1</v>
      </c>
      <c r="LM16" s="13">
        <f t="shared" si="170"/>
        <v>1</v>
      </c>
      <c r="LN16" s="13">
        <f t="shared" si="170"/>
        <v>1</v>
      </c>
      <c r="LO16" s="13">
        <f t="shared" si="170"/>
        <v>1</v>
      </c>
      <c r="LP16" s="13">
        <f t="shared" si="170"/>
        <v>1</v>
      </c>
      <c r="LQ16" s="13">
        <f t="shared" si="170"/>
        <v>1</v>
      </c>
      <c r="LR16" s="13">
        <f t="shared" si="170"/>
        <v>1</v>
      </c>
      <c r="LS16" s="13">
        <f t="shared" si="170"/>
        <v>1</v>
      </c>
      <c r="LT16" s="13">
        <f t="shared" si="170"/>
        <v>1</v>
      </c>
      <c r="LU16" s="13">
        <f t="shared" si="170"/>
        <v>1</v>
      </c>
      <c r="LV16" s="9"/>
      <c r="LW16" s="13" t="str">
        <f t="shared" si="170"/>
        <v>-</v>
      </c>
      <c r="LX16" s="13" t="str">
        <f t="shared" si="170"/>
        <v>-</v>
      </c>
      <c r="LY16" s="13">
        <f t="shared" si="170"/>
        <v>1</v>
      </c>
      <c r="LZ16" s="13">
        <f t="shared" si="170"/>
        <v>0.75</v>
      </c>
      <c r="MA16" s="13">
        <f t="shared" si="170"/>
        <v>0.75</v>
      </c>
      <c r="MB16" s="13">
        <f t="shared" si="170"/>
        <v>0.8</v>
      </c>
      <c r="MC16" s="13">
        <f t="shared" si="170"/>
        <v>0.82499999999999996</v>
      </c>
      <c r="MD16" s="13">
        <f t="shared" si="170"/>
        <v>0.875</v>
      </c>
      <c r="ME16" s="13">
        <f t="shared" si="170"/>
        <v>0.9</v>
      </c>
      <c r="MF16" s="13">
        <f t="shared" si="170"/>
        <v>1</v>
      </c>
      <c r="MG16" s="13">
        <f t="shared" si="170"/>
        <v>0.875</v>
      </c>
      <c r="MH16" s="477" t="b">
        <v>0</v>
      </c>
      <c r="MI16" s="13">
        <f t="shared" si="170"/>
        <v>74.989999999999995</v>
      </c>
      <c r="MJ16" s="13" t="str">
        <f t="shared" si="170"/>
        <v>-</v>
      </c>
      <c r="MK16" s="13" t="str">
        <f t="shared" si="170"/>
        <v>-</v>
      </c>
      <c r="ML16" s="13" t="str">
        <f t="shared" si="170"/>
        <v>-</v>
      </c>
      <c r="MM16" s="13" t="str">
        <f t="shared" si="170"/>
        <v>-</v>
      </c>
      <c r="MN16" s="13" t="str">
        <f t="shared" si="170"/>
        <v>-</v>
      </c>
      <c r="MO16" s="13" t="str">
        <f t="shared" si="170"/>
        <v>-</v>
      </c>
      <c r="MP16" s="13" t="str">
        <f t="shared" si="170"/>
        <v>-</v>
      </c>
      <c r="MQ16" s="13">
        <f t="shared" si="170"/>
        <v>36.99</v>
      </c>
      <c r="MR16" s="13">
        <f t="shared" si="170"/>
        <v>36.99</v>
      </c>
      <c r="MS16" s="13" t="str">
        <f t="shared" si="170"/>
        <v>-</v>
      </c>
      <c r="MT16" s="13" t="str">
        <f t="shared" si="170"/>
        <v>-</v>
      </c>
      <c r="MU16" s="13" t="str">
        <f t="shared" si="170"/>
        <v>-</v>
      </c>
      <c r="MV16" s="13" t="str">
        <f t="shared" si="170"/>
        <v>-</v>
      </c>
      <c r="MW16" s="13" t="str">
        <f t="shared" si="170"/>
        <v>-</v>
      </c>
      <c r="MX16" s="13">
        <f t="shared" si="170"/>
        <v>49.99</v>
      </c>
      <c r="MY16" s="13">
        <f t="shared" si="170"/>
        <v>49.99</v>
      </c>
      <c r="MZ16" s="13">
        <f t="shared" si="170"/>
        <v>49.99</v>
      </c>
      <c r="NA16" s="13">
        <f t="shared" si="170"/>
        <v>49.99</v>
      </c>
      <c r="NB16" s="13">
        <f t="shared" si="170"/>
        <v>49.99</v>
      </c>
      <c r="NC16" s="13">
        <f t="shared" si="170"/>
        <v>49.99</v>
      </c>
      <c r="ND16" s="13">
        <f t="shared" si="170"/>
        <v>49.99</v>
      </c>
      <c r="NE16" s="13">
        <f t="shared" si="170"/>
        <v>49.99</v>
      </c>
      <c r="NF16" s="13">
        <f t="shared" si="170"/>
        <v>412.99</v>
      </c>
      <c r="NG16" s="13">
        <f t="shared" si="170"/>
        <v>412.99</v>
      </c>
      <c r="NH16" s="13" t="str">
        <f t="shared" si="170"/>
        <v>-</v>
      </c>
      <c r="NI16" s="13" t="str">
        <f t="shared" si="170"/>
        <v>-</v>
      </c>
      <c r="NJ16" s="13" t="str">
        <f t="shared" si="170"/>
        <v>-</v>
      </c>
      <c r="NK16" s="13" t="str">
        <f t="shared" si="170"/>
        <v>-</v>
      </c>
      <c r="NL16" s="13" t="str">
        <f t="shared" si="170"/>
        <v>-</v>
      </c>
      <c r="NM16" s="13">
        <f t="shared" si="170"/>
        <v>6.8900000000000006</v>
      </c>
      <c r="NN16" s="13">
        <f t="shared" si="170"/>
        <v>6.8900000000000006</v>
      </c>
      <c r="NO16" s="13">
        <f t="shared" si="170"/>
        <v>6.8900000000000006</v>
      </c>
      <c r="NP16" s="13">
        <f t="shared" si="170"/>
        <v>6.8900000000000006</v>
      </c>
      <c r="NQ16" s="13">
        <f t="shared" si="170"/>
        <v>6.8900000000000006</v>
      </c>
      <c r="NR16" s="13">
        <f t="shared" si="170"/>
        <v>6.8900000000000006</v>
      </c>
      <c r="NS16" s="13">
        <f t="shared" si="170"/>
        <v>6.8900000000000006</v>
      </c>
      <c r="NT16" s="13">
        <f t="shared" si="170"/>
        <v>6.8900000000000006</v>
      </c>
      <c r="NU16" s="13">
        <f t="shared" si="170"/>
        <v>346.99</v>
      </c>
      <c r="NV16" s="13">
        <f t="shared" si="170"/>
        <v>346.99</v>
      </c>
      <c r="NW16" s="13" t="str">
        <f t="shared" si="170"/>
        <v>-</v>
      </c>
      <c r="NX16" s="13" t="str">
        <f t="shared" si="170"/>
        <v>-</v>
      </c>
      <c r="NY16" s="13" t="str">
        <f t="shared" si="170"/>
        <v>-</v>
      </c>
      <c r="NZ16" s="13" t="str">
        <f t="shared" si="170"/>
        <v>-</v>
      </c>
      <c r="OA16" s="13" t="str">
        <f t="shared" si="170"/>
        <v>-</v>
      </c>
      <c r="OB16" s="13">
        <f t="shared" si="170"/>
        <v>0</v>
      </c>
      <c r="OC16" s="24">
        <v>0</v>
      </c>
    </row>
    <row r="17" spans="1:39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MATCH(TRUE,$JD17:$JF17,0)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9"/>
      <c r="AV17" s="12" t="b">
        <v>0</v>
      </c>
      <c r="AW17" s="13" t="str">
        <f t="shared" si="157"/>
        <v>-</v>
      </c>
      <c r="AX17" s="13" t="str">
        <f t="shared" si="157"/>
        <v>-</v>
      </c>
      <c r="AY17" s="13" t="str">
        <f t="shared" si="157"/>
        <v>-</v>
      </c>
      <c r="AZ17" s="12" t="b">
        <v>0</v>
      </c>
      <c r="BA17" s="13" t="str">
        <f>BA$13</f>
        <v>-</v>
      </c>
      <c r="BB17" s="19" t="str">
        <f t="shared" ca="1" si="158"/>
        <v>-</v>
      </c>
      <c r="BC17" s="9"/>
      <c r="BD17" s="13" t="str">
        <f t="shared" si="159"/>
        <v>-</v>
      </c>
      <c r="BE17" s="13" t="str">
        <f t="shared" si="159"/>
        <v>-</v>
      </c>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9"/>
      <c r="BP17" s="13" t="str">
        <f t="shared" si="159"/>
        <v>-</v>
      </c>
      <c r="BQ17" s="13" t="str">
        <f t="shared" si="159"/>
        <v>-</v>
      </c>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9"/>
      <c r="CA17" s="12" t="b">
        <v>0</v>
      </c>
      <c r="CB17" s="12" t="b">
        <v>0</v>
      </c>
      <c r="CC17" s="12" t="b">
        <v>0</v>
      </c>
      <c r="CD17" s="12">
        <v>0</v>
      </c>
      <c r="CE17" s="12" t="b">
        <v>1</v>
      </c>
      <c r="CF17" s="13" t="str">
        <f t="shared" si="160"/>
        <v>-</v>
      </c>
      <c r="CG17" s="12" t="b">
        <v>1</v>
      </c>
      <c r="CH17" s="12">
        <v>0</v>
      </c>
      <c r="CI17" s="13" t="str">
        <f t="shared" si="161"/>
        <v>-</v>
      </c>
      <c r="CJ17" s="13">
        <f t="shared" si="161"/>
        <v>1</v>
      </c>
      <c r="CK17" s="13">
        <f t="shared" si="161"/>
        <v>1</v>
      </c>
      <c r="CL17" s="9"/>
      <c r="CM17" s="19" t="str">
        <f t="shared" ca="1" si="162"/>
        <v>-</v>
      </c>
      <c r="CN17" s="19" t="str">
        <f t="shared" ca="1" si="162"/>
        <v>-</v>
      </c>
      <c r="CO17" s="19" t="str">
        <f t="shared" ca="1" si="162"/>
        <v>-</v>
      </c>
      <c r="CP17" s="19" t="str">
        <f t="shared" ca="1" si="163"/>
        <v>-</v>
      </c>
      <c r="CQ17" s="19" t="str">
        <f t="shared" ca="1" si="163"/>
        <v>-</v>
      </c>
      <c r="CR17" s="19" t="str">
        <f t="shared" ca="1" si="163"/>
        <v>-</v>
      </c>
      <c r="CS17" s="19" t="str">
        <f t="shared" ca="1" si="163"/>
        <v>-</v>
      </c>
      <c r="CT17" s="13" t="str">
        <f t="shared" si="161"/>
        <v>-</v>
      </c>
      <c r="CU17" s="13" t="str">
        <f t="shared" si="161"/>
        <v>-</v>
      </c>
      <c r="CV17" s="13" t="str">
        <f t="shared" si="161"/>
        <v>-</v>
      </c>
      <c r="CW17" s="13" t="str">
        <f t="shared" si="161"/>
        <v>-</v>
      </c>
      <c r="CX17" s="13" t="str">
        <f t="shared" ca="1" si="164"/>
        <v>-</v>
      </c>
      <c r="CY17" s="123">
        <v>0.125</v>
      </c>
      <c r="CZ17" s="123">
        <v>0.3</v>
      </c>
      <c r="DA17" s="123">
        <v>-0.05</v>
      </c>
      <c r="DB17" s="123">
        <v>0.1</v>
      </c>
      <c r="DC17" s="123">
        <v>0.25</v>
      </c>
      <c r="DD17" s="123">
        <v>-0.05</v>
      </c>
      <c r="DE17" s="123">
        <v>0.05</v>
      </c>
      <c r="DF17" s="123">
        <v>0.1</v>
      </c>
      <c r="DG17" s="123">
        <v>-0.02</v>
      </c>
      <c r="DH17" s="123">
        <v>0.1</v>
      </c>
      <c r="DI17" s="123">
        <v>0.25</v>
      </c>
      <c r="DJ17" s="123">
        <v>-0.05</v>
      </c>
      <c r="DK17" s="12">
        <v>1</v>
      </c>
      <c r="DL17" s="12">
        <v>1</v>
      </c>
      <c r="DM17" s="13" t="str">
        <f t="shared" si="165"/>
        <v>-</v>
      </c>
      <c r="DN17" s="13" t="str">
        <f t="shared" si="166"/>
        <v>-</v>
      </c>
      <c r="DO17" s="13" t="str">
        <f t="shared" si="165"/>
        <v>-</v>
      </c>
      <c r="DP17" s="13" t="str">
        <f t="shared" si="165"/>
        <v>-</v>
      </c>
      <c r="DQ17" s="13" t="str">
        <f t="shared" si="165"/>
        <v>-</v>
      </c>
      <c r="DR17" s="13" t="str">
        <f t="shared" si="165"/>
        <v>-</v>
      </c>
      <c r="DS17" s="13" t="str">
        <f t="shared" si="165"/>
        <v>-</v>
      </c>
      <c r="DT17" s="13" t="str">
        <f t="shared" si="166"/>
        <v>-</v>
      </c>
      <c r="DU17" s="13" t="str">
        <f t="shared" si="166"/>
        <v>-</v>
      </c>
      <c r="DV17" s="13">
        <f t="shared" si="166"/>
        <v>0</v>
      </c>
      <c r="DW17" s="13">
        <f t="shared" si="166"/>
        <v>0</v>
      </c>
      <c r="DX17" s="13">
        <f t="shared" si="166"/>
        <v>0</v>
      </c>
      <c r="DY17" s="13">
        <f t="shared" si="166"/>
        <v>0</v>
      </c>
      <c r="DZ17" s="13">
        <f t="shared" si="166"/>
        <v>0</v>
      </c>
      <c r="EA17" s="13">
        <f t="shared" si="166"/>
        <v>0</v>
      </c>
      <c r="EB17" s="13">
        <f t="shared" si="166"/>
        <v>0</v>
      </c>
      <c r="EC17" s="13">
        <f t="shared" si="166"/>
        <v>0</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7"/>
        <v>0</v>
      </c>
      <c r="FV17" s="13">
        <f t="shared" si="167"/>
        <v>0</v>
      </c>
      <c r="FW17" s="13">
        <f t="shared" si="167"/>
        <v>0</v>
      </c>
      <c r="FX17" s="13">
        <f t="shared" si="167"/>
        <v>0</v>
      </c>
      <c r="FY17" s="13">
        <f t="shared" si="167"/>
        <v>0</v>
      </c>
      <c r="FZ17" s="13">
        <f t="shared" si="167"/>
        <v>0</v>
      </c>
      <c r="GA17" s="13">
        <f t="shared" si="167"/>
        <v>0</v>
      </c>
      <c r="GB17" s="13">
        <f t="shared" si="167"/>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t="str">
        <f t="shared" si="168"/>
        <v>-</v>
      </c>
      <c r="HX17" s="9"/>
      <c r="HY17" s="13">
        <f t="shared" si="168"/>
        <v>1</v>
      </c>
      <c r="HZ17" s="12" t="s">
        <v>34</v>
      </c>
      <c r="IA17" s="13">
        <f t="shared" si="169"/>
        <v>0</v>
      </c>
      <c r="IB17" s="13" t="str">
        <f t="shared" si="169"/>
        <v>-</v>
      </c>
      <c r="IC17" s="13">
        <f t="shared" si="169"/>
        <v>1</v>
      </c>
      <c r="ID17" s="13">
        <f t="shared" si="169"/>
        <v>0</v>
      </c>
      <c r="IE17" s="13">
        <f t="shared" si="169"/>
        <v>0</v>
      </c>
      <c r="IF17" s="13">
        <f t="shared" si="169"/>
        <v>0</v>
      </c>
      <c r="IG17" s="13">
        <f>IG$13</f>
        <v>0</v>
      </c>
      <c r="IH17" s="13">
        <f>IH$13</f>
        <v>0</v>
      </c>
      <c r="II17" s="13">
        <f t="shared" si="169"/>
        <v>0</v>
      </c>
      <c r="IJ17" s="13">
        <f t="shared" si="169"/>
        <v>0</v>
      </c>
      <c r="IK17" s="13">
        <f t="shared" si="169"/>
        <v>0</v>
      </c>
      <c r="IL17" s="13">
        <f t="shared" si="169"/>
        <v>0</v>
      </c>
      <c r="IM17" s="13">
        <f t="shared" si="169"/>
        <v>0</v>
      </c>
      <c r="IN17" s="13">
        <f t="shared" si="169"/>
        <v>0</v>
      </c>
      <c r="IO17" s="13">
        <f t="shared" si="169"/>
        <v>0</v>
      </c>
      <c r="IP17" s="13">
        <f t="shared" si="169"/>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1</v>
      </c>
      <c r="IZ17" s="13">
        <f t="shared" si="169"/>
        <v>0</v>
      </c>
      <c r="JA17" s="13">
        <f t="shared" si="169"/>
        <v>1</v>
      </c>
      <c r="JB17" s="9"/>
      <c r="JC17" s="13" t="str">
        <f>JC$13</f>
        <v>-</v>
      </c>
      <c r="JD17" s="13" t="b">
        <f t="shared" si="170"/>
        <v>0</v>
      </c>
      <c r="JE17" s="13" t="b">
        <f t="shared" si="170"/>
        <v>0</v>
      </c>
      <c r="JF17" s="13" t="b">
        <f t="shared" si="170"/>
        <v>1</v>
      </c>
      <c r="JG17" s="13">
        <f t="shared" si="170"/>
        <v>1</v>
      </c>
      <c r="JH17" s="13">
        <f t="shared" si="170"/>
        <v>1</v>
      </c>
      <c r="JI17" s="13" t="str">
        <f t="shared" si="170"/>
        <v>-</v>
      </c>
      <c r="JJ17" s="13" t="str">
        <f>JJ$13</f>
        <v>-</v>
      </c>
      <c r="JK17" s="13" t="str">
        <f t="shared" si="170"/>
        <v>-</v>
      </c>
      <c r="JL17" s="13" t="str">
        <f t="shared" si="170"/>
        <v>-</v>
      </c>
      <c r="JM17" s="12">
        <v>1</v>
      </c>
      <c r="JN17" s="13" t="str">
        <f>JN$13</f>
        <v>-</v>
      </c>
      <c r="JO17" s="13" t="str">
        <f t="shared" si="170"/>
        <v>-</v>
      </c>
      <c r="JP17" s="13" t="str">
        <f t="shared" si="170"/>
        <v>-</v>
      </c>
      <c r="JQ17" s="13" t="str">
        <f t="shared" si="170"/>
        <v>-</v>
      </c>
      <c r="JR17" s="13" t="str">
        <f t="shared" si="170"/>
        <v>-</v>
      </c>
      <c r="JS17" s="13" t="str">
        <f t="shared" si="170"/>
        <v>-</v>
      </c>
      <c r="JT17" s="13" t="str">
        <f t="shared" si="170"/>
        <v>-</v>
      </c>
      <c r="JU17" s="13" t="str">
        <f t="shared" si="170"/>
        <v>-</v>
      </c>
      <c r="JV17" s="13" t="str">
        <f t="shared" si="170"/>
        <v>-</v>
      </c>
      <c r="JW17" s="13" t="str">
        <f t="shared" si="170"/>
        <v>-</v>
      </c>
      <c r="JX17" s="13" t="str">
        <f t="shared" si="170"/>
        <v>-</v>
      </c>
      <c r="JY17" s="13" t="b">
        <f t="shared" si="170"/>
        <v>1</v>
      </c>
      <c r="JZ17" s="12">
        <v>0</v>
      </c>
      <c r="KA17" s="13" t="str">
        <f t="shared" si="170"/>
        <v>-</v>
      </c>
      <c r="KB17" s="276">
        <v>999999</v>
      </c>
      <c r="KC17" s="276">
        <v>999999</v>
      </c>
      <c r="KD17" s="276">
        <v>999999</v>
      </c>
      <c r="KE17" s="276">
        <v>999999</v>
      </c>
      <c r="KF17" s="276">
        <v>999999</v>
      </c>
      <c r="KG17" s="13" t="str">
        <f t="shared" si="171"/>
        <v>-</v>
      </c>
      <c r="KH17" s="13" t="str">
        <f t="shared" si="171"/>
        <v>-</v>
      </c>
      <c r="KI17" s="13" t="str">
        <f t="shared" si="171"/>
        <v>-</v>
      </c>
      <c r="KJ17" s="13" t="b">
        <f t="shared" si="171"/>
        <v>1</v>
      </c>
      <c r="KK17" s="13">
        <f t="shared" si="171"/>
        <v>0</v>
      </c>
      <c r="KL17" s="13" t="str">
        <f t="shared" si="171"/>
        <v>-</v>
      </c>
      <c r="KM17" s="13" t="str">
        <f t="shared" si="172"/>
        <v>-</v>
      </c>
      <c r="KN17" s="13" t="str">
        <f t="shared" si="172"/>
        <v>-</v>
      </c>
      <c r="KO17" s="13" t="str">
        <f t="shared" si="172"/>
        <v>-</v>
      </c>
      <c r="KP17" s="13" t="str">
        <f t="shared" si="173"/>
        <v>-</v>
      </c>
      <c r="KQ17" s="13" t="str">
        <f t="shared" si="173"/>
        <v>-</v>
      </c>
      <c r="KR17" s="13" t="str">
        <f t="shared" si="173"/>
        <v>-</v>
      </c>
      <c r="KS17" s="13" t="str">
        <f t="shared" si="170"/>
        <v>-</v>
      </c>
      <c r="KT17" s="13" t="str">
        <f t="shared" si="170"/>
        <v>-</v>
      </c>
      <c r="KU17" s="13" t="str">
        <f t="shared" si="170"/>
        <v>-</v>
      </c>
      <c r="KV17" s="13" t="str">
        <f t="shared" si="170"/>
        <v>-</v>
      </c>
      <c r="KW17" s="13" t="str">
        <f t="shared" si="170"/>
        <v>-</v>
      </c>
      <c r="KX17" s="13">
        <f t="shared" si="170"/>
        <v>500</v>
      </c>
      <c r="KY17" s="13">
        <f t="shared" si="170"/>
        <v>500</v>
      </c>
      <c r="KZ17" s="13" t="str">
        <f t="shared" si="174"/>
        <v>-</v>
      </c>
      <c r="LA17" s="13" t="str">
        <f t="shared" si="174"/>
        <v>-</v>
      </c>
      <c r="LB17" s="13" t="str">
        <f t="shared" si="174"/>
        <v>-</v>
      </c>
      <c r="LC17" s="13">
        <f t="shared" si="170"/>
        <v>1</v>
      </c>
      <c r="LD17" s="9"/>
      <c r="LE17" s="13" t="str">
        <f t="shared" si="170"/>
        <v>-</v>
      </c>
      <c r="LF17" s="13" t="str">
        <f t="shared" si="170"/>
        <v>-</v>
      </c>
      <c r="LG17" s="13" t="str">
        <f t="shared" si="170"/>
        <v>-</v>
      </c>
      <c r="LH17" s="13" t="str">
        <f t="shared" si="170"/>
        <v>-</v>
      </c>
      <c r="LI17" s="13" t="str">
        <f t="shared" si="170"/>
        <v>-</v>
      </c>
      <c r="LJ17" s="13" t="str">
        <f t="shared" si="170"/>
        <v>-</v>
      </c>
      <c r="LK17" s="13">
        <f t="shared" si="170"/>
        <v>1</v>
      </c>
      <c r="LL17" s="13">
        <f t="shared" si="170"/>
        <v>1</v>
      </c>
      <c r="LM17" s="13">
        <f t="shared" si="170"/>
        <v>1</v>
      </c>
      <c r="LN17" s="13">
        <f t="shared" si="170"/>
        <v>1</v>
      </c>
      <c r="LO17" s="13">
        <f t="shared" si="170"/>
        <v>1</v>
      </c>
      <c r="LP17" s="13">
        <f t="shared" si="170"/>
        <v>1</v>
      </c>
      <c r="LQ17" s="13">
        <f t="shared" si="170"/>
        <v>1</v>
      </c>
      <c r="LR17" s="13">
        <f t="shared" si="170"/>
        <v>1</v>
      </c>
      <c r="LS17" s="13">
        <f t="shared" si="170"/>
        <v>1</v>
      </c>
      <c r="LT17" s="13">
        <f t="shared" si="170"/>
        <v>1</v>
      </c>
      <c r="LU17" s="13">
        <f t="shared" si="170"/>
        <v>1</v>
      </c>
      <c r="LV17" s="9"/>
      <c r="LW17" s="13" t="str">
        <f t="shared" si="170"/>
        <v>-</v>
      </c>
      <c r="LX17" s="13" t="str">
        <f t="shared" si="170"/>
        <v>-</v>
      </c>
      <c r="LY17" s="13">
        <f t="shared" si="170"/>
        <v>1</v>
      </c>
      <c r="LZ17" s="13">
        <f t="shared" si="170"/>
        <v>0.75</v>
      </c>
      <c r="MA17" s="13">
        <f t="shared" si="170"/>
        <v>0.75</v>
      </c>
      <c r="MB17" s="13">
        <f t="shared" si="170"/>
        <v>0.8</v>
      </c>
      <c r="MC17" s="13">
        <f t="shared" si="170"/>
        <v>0.82499999999999996</v>
      </c>
      <c r="MD17" s="13">
        <f t="shared" si="170"/>
        <v>0.875</v>
      </c>
      <c r="ME17" s="13">
        <f t="shared" si="170"/>
        <v>0.9</v>
      </c>
      <c r="MF17" s="13">
        <f t="shared" si="170"/>
        <v>1</v>
      </c>
      <c r="MG17" s="13">
        <f t="shared" si="170"/>
        <v>0.875</v>
      </c>
      <c r="MH17" s="13" t="b">
        <f t="shared" si="170"/>
        <v>1</v>
      </c>
      <c r="MI17" s="13">
        <f t="shared" si="170"/>
        <v>74.989999999999995</v>
      </c>
      <c r="MJ17" s="13" t="str">
        <f t="shared" si="170"/>
        <v>-</v>
      </c>
      <c r="MK17" s="13" t="str">
        <f t="shared" si="170"/>
        <v>-</v>
      </c>
      <c r="ML17" s="13" t="str">
        <f t="shared" si="170"/>
        <v>-</v>
      </c>
      <c r="MM17" s="13" t="str">
        <f t="shared" si="170"/>
        <v>-</v>
      </c>
      <c r="MN17" s="13" t="str">
        <f t="shared" si="170"/>
        <v>-</v>
      </c>
      <c r="MO17" s="13" t="str">
        <f t="shared" si="170"/>
        <v>-</v>
      </c>
      <c r="MP17" s="13" t="str">
        <f t="shared" si="170"/>
        <v>-</v>
      </c>
      <c r="MQ17" s="13">
        <f t="shared" si="170"/>
        <v>36.99</v>
      </c>
      <c r="MR17" s="13">
        <f t="shared" si="170"/>
        <v>36.99</v>
      </c>
      <c r="MS17" s="13" t="str">
        <f t="shared" si="170"/>
        <v>-</v>
      </c>
      <c r="MT17" s="13" t="str">
        <f t="shared" si="170"/>
        <v>-</v>
      </c>
      <c r="MU17" s="13" t="str">
        <f t="shared" si="170"/>
        <v>-</v>
      </c>
      <c r="MV17" s="13" t="str">
        <f t="shared" si="170"/>
        <v>-</v>
      </c>
      <c r="MW17" s="13" t="str">
        <f t="shared" si="170"/>
        <v>-</v>
      </c>
      <c r="MX17" s="13">
        <f t="shared" si="170"/>
        <v>49.99</v>
      </c>
      <c r="MY17" s="13">
        <f t="shared" si="170"/>
        <v>49.99</v>
      </c>
      <c r="MZ17" s="13">
        <f t="shared" si="170"/>
        <v>49.99</v>
      </c>
      <c r="NA17" s="13">
        <f t="shared" si="170"/>
        <v>49.99</v>
      </c>
      <c r="NB17" s="13">
        <f t="shared" si="170"/>
        <v>49.99</v>
      </c>
      <c r="NC17" s="13">
        <f t="shared" si="170"/>
        <v>49.99</v>
      </c>
      <c r="ND17" s="13">
        <f t="shared" si="170"/>
        <v>49.99</v>
      </c>
      <c r="NE17" s="13">
        <f t="shared" si="170"/>
        <v>49.99</v>
      </c>
      <c r="NF17" s="13">
        <f t="shared" si="170"/>
        <v>412.99</v>
      </c>
      <c r="NG17" s="13">
        <f t="shared" si="170"/>
        <v>412.99</v>
      </c>
      <c r="NH17" s="13" t="str">
        <f t="shared" si="170"/>
        <v>-</v>
      </c>
      <c r="NI17" s="13" t="str">
        <f t="shared" si="170"/>
        <v>-</v>
      </c>
      <c r="NJ17" s="13" t="str">
        <f t="shared" si="170"/>
        <v>-</v>
      </c>
      <c r="NK17" s="13" t="str">
        <f t="shared" si="170"/>
        <v>-</v>
      </c>
      <c r="NL17" s="13" t="str">
        <f t="shared" si="170"/>
        <v>-</v>
      </c>
      <c r="NM17" s="13">
        <f t="shared" si="170"/>
        <v>6.8900000000000006</v>
      </c>
      <c r="NN17" s="13">
        <f t="shared" si="170"/>
        <v>6.8900000000000006</v>
      </c>
      <c r="NO17" s="13">
        <f t="shared" si="170"/>
        <v>6.8900000000000006</v>
      </c>
      <c r="NP17" s="13">
        <f t="shared" si="170"/>
        <v>6.8900000000000006</v>
      </c>
      <c r="NQ17" s="13">
        <f t="shared" si="170"/>
        <v>6.8900000000000006</v>
      </c>
      <c r="NR17" s="13">
        <f t="shared" si="170"/>
        <v>6.8900000000000006</v>
      </c>
      <c r="NS17" s="13">
        <f t="shared" si="170"/>
        <v>6.8900000000000006</v>
      </c>
      <c r="NT17" s="13">
        <f t="shared" si="170"/>
        <v>6.8900000000000006</v>
      </c>
      <c r="NU17" s="13">
        <f t="shared" si="170"/>
        <v>346.99</v>
      </c>
      <c r="NV17" s="13">
        <f t="shared" si="170"/>
        <v>346.99</v>
      </c>
      <c r="NW17" s="13" t="s">
        <v>34</v>
      </c>
      <c r="NX17" s="13" t="str">
        <f t="shared" si="170"/>
        <v>-</v>
      </c>
      <c r="NY17" s="13" t="str">
        <f t="shared" si="170"/>
        <v>-</v>
      </c>
      <c r="NZ17" s="13" t="str">
        <f t="shared" si="170"/>
        <v>-</v>
      </c>
      <c r="OA17" s="13" t="str">
        <f t="shared" si="170"/>
        <v>-</v>
      </c>
      <c r="OB17" s="13">
        <f t="shared" si="170"/>
        <v>0</v>
      </c>
      <c r="OC17" s="24">
        <v>0</v>
      </c>
    </row>
    <row r="18" spans="1:393" outlineLevel="1">
      <c r="A18" s="21">
        <f t="shared" si="156"/>
        <v>13</v>
      </c>
      <c r="B18" s="21">
        <f>$A$16</f>
        <v>11</v>
      </c>
      <c r="C18">
        <v>1</v>
      </c>
      <c r="D18" s="19" t="str">
        <f t="shared" ref="D18:D19" ca="1" si="176">OFFSET(D$5,$B18,0)</f>
        <v>GSM</v>
      </c>
      <c r="E18" t="b">
        <v>0</v>
      </c>
      <c r="F18" t="b">
        <v>0</v>
      </c>
      <c r="G18" t="b">
        <v>0</v>
      </c>
      <c r="N18">
        <f t="shared" ref="N18:N19" si="177">MATCH(TRUE,$JD18:$JF18,0)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9"/>
      <c r="AV18" s="19" t="b">
        <f t="shared" ref="AV18:CK25" ca="1" si="178">OFFSET(AV$5,$B18,0)</f>
        <v>0</v>
      </c>
      <c r="AW18" s="19" t="str">
        <f t="shared" ca="1" si="178"/>
        <v>-</v>
      </c>
      <c r="AX18" s="19" t="str">
        <f t="shared" ca="1" si="178"/>
        <v>-</v>
      </c>
      <c r="AY18" s="19" t="str">
        <f t="shared" ca="1" si="178"/>
        <v>-</v>
      </c>
      <c r="AZ18" s="19" t="b">
        <f t="shared" ca="1" si="178"/>
        <v>0</v>
      </c>
      <c r="BA18" s="19" t="str">
        <f ca="1">OFFSET(BA$5,$B18,0)</f>
        <v>-</v>
      </c>
      <c r="BB18" s="19" t="str">
        <f t="shared" ca="1" si="158"/>
        <v>-</v>
      </c>
      <c r="BC18" s="9"/>
      <c r="BD18" s="19" t="str">
        <f t="shared" ref="BD18:BS21" ca="1" si="179">OFFSET(BD$5,$B18,0)</f>
        <v>-</v>
      </c>
      <c r="BE18" s="19" t="str">
        <f t="shared" ca="1" si="179"/>
        <v>-</v>
      </c>
      <c r="BF18" s="19" t="str">
        <f t="shared" ca="1" si="179"/>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9"/>
      <c r="BP18" s="19" t="str">
        <f t="shared" ca="1" si="179"/>
        <v>-</v>
      </c>
      <c r="BQ18" s="19" t="str">
        <f t="shared" ca="1" si="179"/>
        <v>-</v>
      </c>
      <c r="BR18" s="19" t="str">
        <f t="shared" ca="1" si="179"/>
        <v>-</v>
      </c>
      <c r="BS18" s="19" t="str">
        <f t="shared" ca="1" si="179"/>
        <v>-</v>
      </c>
      <c r="BT18" s="19" t="str">
        <f t="shared" ref="BP18:BY21" ca="1" si="180">OFFSET(BT$5,$B18,0)</f>
        <v>-</v>
      </c>
      <c r="BU18" s="19" t="str">
        <f t="shared" ca="1" si="180"/>
        <v>-</v>
      </c>
      <c r="BV18" s="19" t="str">
        <f t="shared" ca="1" si="180"/>
        <v>-</v>
      </c>
      <c r="BW18" s="19" t="str">
        <f t="shared" ca="1" si="180"/>
        <v>-</v>
      </c>
      <c r="BX18" s="19" t="str">
        <f t="shared" ca="1" si="180"/>
        <v>-</v>
      </c>
      <c r="BY18" s="19" t="str">
        <f t="shared" ca="1" si="180"/>
        <v>-</v>
      </c>
      <c r="BZ18" s="9"/>
      <c r="CA18" s="19" t="b">
        <f t="shared" ref="CA18:CK21" ca="1" si="181">OFFSET(CA$5,$B18,0)</f>
        <v>0</v>
      </c>
      <c r="CB18" s="19" t="b">
        <f t="shared" ca="1" si="181"/>
        <v>0</v>
      </c>
      <c r="CC18" s="19" t="b">
        <f t="shared" ca="1" si="181"/>
        <v>0</v>
      </c>
      <c r="CD18" s="19">
        <f t="shared" ca="1" si="181"/>
        <v>0</v>
      </c>
      <c r="CE18" s="19" t="b">
        <f t="shared" ca="1" si="181"/>
        <v>1</v>
      </c>
      <c r="CF18" s="19" t="str">
        <f t="shared" ca="1" si="181"/>
        <v>-</v>
      </c>
      <c r="CG18" s="19" t="b">
        <f t="shared" ca="1" si="181"/>
        <v>1</v>
      </c>
      <c r="CH18" s="19">
        <f t="shared" ca="1" si="181"/>
        <v>0</v>
      </c>
      <c r="CI18" s="19" t="str">
        <f t="shared" ca="1" si="181"/>
        <v>-</v>
      </c>
      <c r="CJ18" s="19">
        <f t="shared" ca="1" si="181"/>
        <v>1</v>
      </c>
      <c r="CK18" s="19">
        <f t="shared" ca="1" si="181"/>
        <v>1</v>
      </c>
      <c r="CL18" s="9"/>
      <c r="CM18" s="19" t="str">
        <f t="shared" ca="1" si="162"/>
        <v>-</v>
      </c>
      <c r="CN18" s="19" t="str">
        <f t="shared" ca="1" si="162"/>
        <v>-</v>
      </c>
      <c r="CO18" s="19" t="str">
        <f t="shared" ca="1" si="162"/>
        <v>-</v>
      </c>
      <c r="CP18" s="19" t="str">
        <f t="shared" ca="1" si="163"/>
        <v>-</v>
      </c>
      <c r="CQ18" s="19" t="str">
        <f t="shared" ca="1" si="163"/>
        <v>-</v>
      </c>
      <c r="CR18" s="19" t="str">
        <f t="shared" ca="1" si="163"/>
        <v>-</v>
      </c>
      <c r="CS18" s="19" t="str">
        <f t="shared" ca="1" si="163"/>
        <v>-</v>
      </c>
      <c r="CT18" s="19" t="str">
        <f t="shared" ref="CT18:DZ19" ca="1" si="182">OFFSET(CT$5,$B18,0)</f>
        <v>-</v>
      </c>
      <c r="CU18" s="19" t="str">
        <f t="shared" ca="1" si="182"/>
        <v>-</v>
      </c>
      <c r="CV18" s="19" t="str">
        <f t="shared" ca="1" si="182"/>
        <v>-</v>
      </c>
      <c r="CW18" s="19" t="str">
        <f t="shared" ca="1" si="182"/>
        <v>-</v>
      </c>
      <c r="CX18" s="19" t="str">
        <f t="shared" ca="1" si="164"/>
        <v>-</v>
      </c>
      <c r="CY18" s="19">
        <f t="shared" ca="1" si="182"/>
        <v>0.125</v>
      </c>
      <c r="CZ18" s="19">
        <f t="shared" ca="1" si="182"/>
        <v>0.3</v>
      </c>
      <c r="DA18" s="19">
        <f t="shared" ca="1" si="182"/>
        <v>-0.05</v>
      </c>
      <c r="DB18" s="19">
        <f t="shared" ca="1" si="182"/>
        <v>0.1</v>
      </c>
      <c r="DC18" s="19">
        <f t="shared" ca="1" si="182"/>
        <v>0.25</v>
      </c>
      <c r="DD18" s="19">
        <f t="shared" ca="1" si="182"/>
        <v>-0.05</v>
      </c>
      <c r="DE18" s="19">
        <f t="shared" ca="1" si="182"/>
        <v>0.05</v>
      </c>
      <c r="DF18" s="19">
        <f t="shared" ca="1" si="182"/>
        <v>0.1</v>
      </c>
      <c r="DG18" s="19">
        <f t="shared" ca="1" si="182"/>
        <v>-0.02</v>
      </c>
      <c r="DH18" s="19">
        <f t="shared" ca="1" si="182"/>
        <v>0.1</v>
      </c>
      <c r="DI18" s="19">
        <f t="shared" ca="1" si="182"/>
        <v>0.25</v>
      </c>
      <c r="DJ18" s="19">
        <f t="shared" ca="1" si="182"/>
        <v>-0.05</v>
      </c>
      <c r="DK18" s="19">
        <f t="shared" ca="1" si="182"/>
        <v>1</v>
      </c>
      <c r="DL18" s="19">
        <f t="shared" ca="1" si="182"/>
        <v>1</v>
      </c>
      <c r="DM18" s="19" t="str">
        <f t="shared" ca="1" si="182"/>
        <v>-</v>
      </c>
      <c r="DN18" s="19" t="str">
        <f t="shared" ca="1" si="182"/>
        <v>-</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f t="shared" ca="1" si="182"/>
        <v>0</v>
      </c>
      <c r="DW18" s="19">
        <f t="shared" ca="1" si="182"/>
        <v>0</v>
      </c>
      <c r="DX18" s="19">
        <f t="shared" ca="1" si="182"/>
        <v>0</v>
      </c>
      <c r="DY18" s="19">
        <f t="shared" ca="1" si="182"/>
        <v>0</v>
      </c>
      <c r="DZ18" s="19">
        <f t="shared" ca="1" si="182"/>
        <v>0</v>
      </c>
      <c r="EA18" s="19">
        <f t="shared" ref="EA18:GG21" ca="1" si="183">OFFSET(EA$5,$B18,0)</f>
        <v>0</v>
      </c>
      <c r="EB18" s="19">
        <f t="shared" ca="1" si="183"/>
        <v>0</v>
      </c>
      <c r="EC18" s="19">
        <f t="shared" ca="1" si="183"/>
        <v>0</v>
      </c>
      <c r="ED18" s="19">
        <f t="shared" ca="1" si="183"/>
        <v>0</v>
      </c>
      <c r="EE18" s="19">
        <f t="shared" ca="1" si="183"/>
        <v>0</v>
      </c>
      <c r="EF18" s="19">
        <f t="shared" ca="1" si="183"/>
        <v>0</v>
      </c>
      <c r="EG18" s="19">
        <f t="shared" ca="1" si="183"/>
        <v>0</v>
      </c>
      <c r="EH18" s="19">
        <f t="shared" ca="1" si="183"/>
        <v>0</v>
      </c>
      <c r="EI18" s="19">
        <f t="shared" ca="1" si="183"/>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ref="GH18:HV21" ca="1" si="184">OFFSET(GH$5,$B18,0)</f>
        <v>0</v>
      </c>
      <c r="GI18" s="19">
        <f t="shared" ca="1" si="184"/>
        <v>0</v>
      </c>
      <c r="GJ18" s="19">
        <f t="shared" ca="1" si="184"/>
        <v>0</v>
      </c>
      <c r="GK18" s="19">
        <f t="shared" ca="1" si="184"/>
        <v>0</v>
      </c>
      <c r="GL18" s="19">
        <f t="shared" ca="1" si="184"/>
        <v>0</v>
      </c>
      <c r="GM18" s="19">
        <f t="shared" ca="1" si="184"/>
        <v>0</v>
      </c>
      <c r="GN18" s="19">
        <f t="shared" ca="1" si="184"/>
        <v>0</v>
      </c>
      <c r="GO18" s="19">
        <f t="shared" ca="1" si="184"/>
        <v>0</v>
      </c>
      <c r="GP18" s="19">
        <f t="shared" ca="1" si="184"/>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t="str">
        <f t="shared" ref="HW18:HW19" ca="1" si="185">OFFSET(HW$5,$B18,0)</f>
        <v>-</v>
      </c>
      <c r="HX18" s="9"/>
      <c r="HY18" s="19">
        <f t="shared" ref="HY18:IU21" ca="1" si="186">OFFSET(HY$5,$B18,0)</f>
        <v>1</v>
      </c>
      <c r="HZ18" s="19" t="str">
        <f t="shared" ca="1" si="186"/>
        <v>-</v>
      </c>
      <c r="IA18" s="19">
        <f t="shared" ca="1" si="186"/>
        <v>0</v>
      </c>
      <c r="IB18" s="19" t="str">
        <f t="shared" ca="1" si="186"/>
        <v>-</v>
      </c>
      <c r="IC18" s="19">
        <f t="shared" ca="1" si="186"/>
        <v>1</v>
      </c>
      <c r="ID18" s="19">
        <f t="shared" ca="1" si="186"/>
        <v>0</v>
      </c>
      <c r="IE18" s="19">
        <f t="shared" ca="1" si="186"/>
        <v>0</v>
      </c>
      <c r="IF18" s="19">
        <f t="shared" ca="1" si="186"/>
        <v>0</v>
      </c>
      <c r="IG18" s="19">
        <f t="shared" ca="1" si="186"/>
        <v>0</v>
      </c>
      <c r="IH18" s="19">
        <f t="shared" ca="1" si="186"/>
        <v>0</v>
      </c>
      <c r="II18" s="19">
        <f t="shared" ca="1" si="186"/>
        <v>0</v>
      </c>
      <c r="IJ18" s="19">
        <f t="shared" ca="1" si="186"/>
        <v>0</v>
      </c>
      <c r="IK18" s="19">
        <f t="shared" ca="1" si="186"/>
        <v>0</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ref="IV18:JA19" ca="1" si="187">OFFSET(IV$5,$B18,0)</f>
        <v>0</v>
      </c>
      <c r="IW18" s="19">
        <f t="shared" ca="1" si="187"/>
        <v>0</v>
      </c>
      <c r="IX18" s="19">
        <f t="shared" ca="1" si="187"/>
        <v>0</v>
      </c>
      <c r="IY18" s="19">
        <f t="shared" ca="1" si="187"/>
        <v>1</v>
      </c>
      <c r="IZ18" s="19">
        <f t="shared" ca="1" si="187"/>
        <v>0</v>
      </c>
      <c r="JA18" s="19">
        <f t="shared" ca="1" si="187"/>
        <v>1</v>
      </c>
      <c r="JB18" s="9"/>
      <c r="JC18" s="19" t="str">
        <f ca="1">OFFSET(JC$5,$B18,0)</f>
        <v>-</v>
      </c>
      <c r="JD18" s="12" t="b">
        <v>0</v>
      </c>
      <c r="JE18" s="12" t="b">
        <v>1</v>
      </c>
      <c r="JF18" s="12" t="b">
        <v>0</v>
      </c>
      <c r="JG18" s="19">
        <f t="shared" ref="JG18:KI19" ca="1" si="188">OFFSET(JG$5,$B18,0)</f>
        <v>1</v>
      </c>
      <c r="JH18" s="19">
        <f t="shared" ca="1" si="188"/>
        <v>1</v>
      </c>
      <c r="JI18" s="19" t="str">
        <f t="shared" ca="1" si="188"/>
        <v>-</v>
      </c>
      <c r="JJ18" s="19" t="str">
        <f t="shared" ca="1" si="188"/>
        <v>-</v>
      </c>
      <c r="JK18" s="19" t="str">
        <f t="shared" ca="1" si="188"/>
        <v>-</v>
      </c>
      <c r="JL18" s="19" t="str">
        <f t="shared" ca="1" si="188"/>
        <v>-</v>
      </c>
      <c r="JM18" s="19">
        <f t="shared" ca="1" si="188"/>
        <v>1</v>
      </c>
      <c r="JN18" s="19" t="str">
        <f t="shared" ca="1" si="188"/>
        <v>-</v>
      </c>
      <c r="JO18" s="19" t="str">
        <f t="shared" ca="1" si="188"/>
        <v>-</v>
      </c>
      <c r="JP18" s="19" t="str">
        <f t="shared" ca="1" si="188"/>
        <v>-</v>
      </c>
      <c r="JQ18" s="19" t="str">
        <f t="shared" ca="1" si="188"/>
        <v>-</v>
      </c>
      <c r="JR18" s="19" t="str">
        <f t="shared" ca="1" si="188"/>
        <v>-</v>
      </c>
      <c r="JS18" s="19" t="str">
        <f t="shared" ca="1" si="188"/>
        <v>-</v>
      </c>
      <c r="JT18" s="19" t="str">
        <f t="shared" ca="1" si="188"/>
        <v>-</v>
      </c>
      <c r="JU18" s="19" t="str">
        <f t="shared" ca="1" si="188"/>
        <v>-</v>
      </c>
      <c r="JV18" s="19" t="str">
        <f t="shared" ca="1" si="188"/>
        <v>-</v>
      </c>
      <c r="JW18" s="19" t="str">
        <f t="shared" ca="1" si="188"/>
        <v>-</v>
      </c>
      <c r="JX18" s="19" t="str">
        <f t="shared" ca="1" si="188"/>
        <v>-</v>
      </c>
      <c r="JY18" s="19" t="b">
        <f t="shared" ca="1" si="188"/>
        <v>1</v>
      </c>
      <c r="JZ18" s="19">
        <f t="shared" ca="1" si="188"/>
        <v>0</v>
      </c>
      <c r="KA18" s="19" t="str">
        <f t="shared" ca="1" si="188"/>
        <v>-</v>
      </c>
      <c r="KB18" s="19">
        <f t="shared" ca="1" si="188"/>
        <v>999999</v>
      </c>
      <c r="KC18" s="19">
        <f t="shared" ca="1" si="188"/>
        <v>999999</v>
      </c>
      <c r="KD18" s="19">
        <f t="shared" ca="1" si="188"/>
        <v>999999</v>
      </c>
      <c r="KE18" s="19">
        <f t="shared" ca="1" si="188"/>
        <v>999999</v>
      </c>
      <c r="KF18" s="19">
        <f t="shared" ca="1" si="188"/>
        <v>999999</v>
      </c>
      <c r="KG18" s="19" t="str">
        <f t="shared" ca="1" si="188"/>
        <v>-</v>
      </c>
      <c r="KH18" s="19" t="str">
        <f t="shared" ca="1" si="188"/>
        <v>-</v>
      </c>
      <c r="KI18" s="19" t="str">
        <f t="shared" ca="1" si="188"/>
        <v>-</v>
      </c>
      <c r="KJ18" s="19" t="b">
        <f t="shared" ref="KJ18:LB19" ca="1" si="189">OFFSET(KJ$5,$B18,0)</f>
        <v>1</v>
      </c>
      <c r="KK18" s="19">
        <f t="shared" ca="1" si="189"/>
        <v>0</v>
      </c>
      <c r="KL18" s="19" t="str">
        <f t="shared" ca="1" si="189"/>
        <v>-</v>
      </c>
      <c r="KM18" s="19" t="str">
        <f t="shared" ca="1" si="189"/>
        <v>-</v>
      </c>
      <c r="KN18" s="19" t="str">
        <f t="shared" ca="1" si="189"/>
        <v>-</v>
      </c>
      <c r="KO18" s="19" t="str">
        <f t="shared" ca="1" si="189"/>
        <v>-</v>
      </c>
      <c r="KP18" s="19" t="str">
        <f t="shared" ca="1" si="189"/>
        <v>-</v>
      </c>
      <c r="KQ18" s="19" t="str">
        <f t="shared" ref="KQ18:KR21" ca="1" si="190">OFFSET(KQ$5,$B18,0)</f>
        <v>-</v>
      </c>
      <c r="KR18" s="19" t="str">
        <f t="shared" ca="1" si="190"/>
        <v>-</v>
      </c>
      <c r="KS18" s="19" t="str">
        <f t="shared" ca="1" si="189"/>
        <v>-</v>
      </c>
      <c r="KT18" s="19" t="str">
        <f t="shared" ca="1" si="189"/>
        <v>-</v>
      </c>
      <c r="KU18" s="19" t="str">
        <f t="shared" ca="1" si="189"/>
        <v>-</v>
      </c>
      <c r="KV18" s="19" t="str">
        <f t="shared" ca="1" si="189"/>
        <v>-</v>
      </c>
      <c r="KW18" s="19" t="str">
        <f t="shared" ca="1" si="189"/>
        <v>-</v>
      </c>
      <c r="KX18" s="19">
        <f t="shared" ca="1" si="189"/>
        <v>500</v>
      </c>
      <c r="KY18" s="19">
        <f t="shared" ca="1" si="189"/>
        <v>500</v>
      </c>
      <c r="KZ18" s="19" t="str">
        <f t="shared" ca="1" si="189"/>
        <v>-</v>
      </c>
      <c r="LA18" s="19" t="str">
        <f t="shared" ca="1" si="189"/>
        <v>-</v>
      </c>
      <c r="LB18" s="19" t="str">
        <f t="shared" ca="1" si="189"/>
        <v>-</v>
      </c>
      <c r="LC18" s="19">
        <f t="shared" ref="LC18:LC19" ca="1" si="191">OFFSET(LC$5,$B18,0)</f>
        <v>1</v>
      </c>
      <c r="LD18" s="9"/>
      <c r="LE18" s="19" t="str">
        <f t="shared" ref="LE18:LU19" ca="1" si="192">OFFSET(LE$5,$B18,0)</f>
        <v>-</v>
      </c>
      <c r="LF18" s="19" t="str">
        <f t="shared" ca="1" si="192"/>
        <v>-</v>
      </c>
      <c r="LG18" s="19" t="str">
        <f t="shared" ca="1" si="192"/>
        <v>-</v>
      </c>
      <c r="LH18" s="19" t="str">
        <f t="shared" ca="1" si="192"/>
        <v>-</v>
      </c>
      <c r="LI18" s="19" t="str">
        <f t="shared" ca="1" si="192"/>
        <v>-</v>
      </c>
      <c r="LJ18" s="19" t="str">
        <f t="shared" ca="1" si="192"/>
        <v>-</v>
      </c>
      <c r="LK18" s="19">
        <f t="shared" ca="1" si="192"/>
        <v>1</v>
      </c>
      <c r="LL18" s="19">
        <f t="shared" ca="1" si="192"/>
        <v>1</v>
      </c>
      <c r="LM18" s="19">
        <f t="shared" ca="1" si="192"/>
        <v>1</v>
      </c>
      <c r="LN18" s="19">
        <f t="shared" ca="1" si="192"/>
        <v>1</v>
      </c>
      <c r="LO18" s="19">
        <f t="shared" ca="1" si="192"/>
        <v>1</v>
      </c>
      <c r="LP18" s="19">
        <f t="shared" ca="1" si="192"/>
        <v>1</v>
      </c>
      <c r="LQ18" s="19">
        <f t="shared" ca="1" si="192"/>
        <v>1</v>
      </c>
      <c r="LR18" s="19">
        <f t="shared" ca="1" si="192"/>
        <v>1</v>
      </c>
      <c r="LS18" s="19">
        <f t="shared" ca="1" si="192"/>
        <v>1</v>
      </c>
      <c r="LT18" s="19">
        <f t="shared" ca="1" si="192"/>
        <v>1</v>
      </c>
      <c r="LU18" s="19">
        <f t="shared" ca="1" si="192"/>
        <v>1</v>
      </c>
      <c r="LV18" s="9"/>
      <c r="LW18" s="19" t="str">
        <f t="shared" ref="LW18:ML19" ca="1" si="193">OFFSET(LW$5,$B18,0)</f>
        <v>-</v>
      </c>
      <c r="LX18" s="19" t="str">
        <f t="shared" ca="1" si="193"/>
        <v>-</v>
      </c>
      <c r="LY18" s="19">
        <f t="shared" ca="1" si="193"/>
        <v>1</v>
      </c>
      <c r="LZ18" s="19">
        <f t="shared" ca="1" si="193"/>
        <v>0.75</v>
      </c>
      <c r="MA18" s="19">
        <f t="shared" ca="1" si="193"/>
        <v>0.75</v>
      </c>
      <c r="MB18" s="19">
        <f t="shared" ca="1" si="193"/>
        <v>0.8</v>
      </c>
      <c r="MC18" s="19">
        <f t="shared" ca="1" si="193"/>
        <v>0.82499999999999996</v>
      </c>
      <c r="MD18" s="19">
        <f t="shared" ca="1" si="193"/>
        <v>0.875</v>
      </c>
      <c r="ME18" s="19">
        <f t="shared" ca="1" si="193"/>
        <v>0.9</v>
      </c>
      <c r="MF18" s="19">
        <f t="shared" ca="1" si="193"/>
        <v>1</v>
      </c>
      <c r="MG18" s="19">
        <f t="shared" ca="1" si="193"/>
        <v>0.875</v>
      </c>
      <c r="MH18" s="19" t="b">
        <f ca="1">OFFSET(MH$5,$B18,0)</f>
        <v>0</v>
      </c>
      <c r="MI18" s="19">
        <f t="shared" ca="1" si="193"/>
        <v>74.989999999999995</v>
      </c>
      <c r="MJ18" s="19" t="str">
        <f t="shared" ca="1" si="193"/>
        <v>-</v>
      </c>
      <c r="MK18" s="19" t="str">
        <f t="shared" ca="1" si="193"/>
        <v>-</v>
      </c>
      <c r="ML18" s="19" t="str">
        <f t="shared" ca="1" si="193"/>
        <v>-</v>
      </c>
      <c r="MM18" s="19" t="str">
        <f t="shared" ref="MH18:OA19" ca="1" si="194">OFFSET(MM$5,$B18,0)</f>
        <v>-</v>
      </c>
      <c r="MN18" s="19" t="str">
        <f t="shared" ca="1" si="194"/>
        <v>-</v>
      </c>
      <c r="MO18" s="19" t="str">
        <f t="shared" ca="1" si="194"/>
        <v>-</v>
      </c>
      <c r="MP18" s="19" t="str">
        <f t="shared" ca="1" si="194"/>
        <v>-</v>
      </c>
      <c r="MQ18" s="19">
        <f t="shared" ca="1" si="194"/>
        <v>36.99</v>
      </c>
      <c r="MR18" s="19">
        <f t="shared" ca="1" si="194"/>
        <v>36.99</v>
      </c>
      <c r="MS18" s="19" t="str">
        <f t="shared" ca="1" si="194"/>
        <v>-</v>
      </c>
      <c r="MT18" s="19" t="str">
        <f t="shared" ca="1" si="194"/>
        <v>-</v>
      </c>
      <c r="MU18" s="19" t="str">
        <f t="shared" ca="1" si="194"/>
        <v>-</v>
      </c>
      <c r="MV18" s="19" t="str">
        <f t="shared" ca="1" si="194"/>
        <v>-</v>
      </c>
      <c r="MW18" s="19" t="str">
        <f t="shared" ca="1" si="194"/>
        <v>-</v>
      </c>
      <c r="MX18" s="19">
        <f t="shared" ca="1" si="194"/>
        <v>49.99</v>
      </c>
      <c r="MY18" s="19">
        <f t="shared" ca="1" si="194"/>
        <v>49.99</v>
      </c>
      <c r="MZ18" s="19">
        <f t="shared" ca="1" si="194"/>
        <v>49.99</v>
      </c>
      <c r="NA18" s="19">
        <f t="shared" ca="1" si="194"/>
        <v>49.99</v>
      </c>
      <c r="NB18" s="19">
        <f t="shared" ca="1" si="194"/>
        <v>49.99</v>
      </c>
      <c r="NC18" s="19">
        <f t="shared" ca="1" si="194"/>
        <v>49.99</v>
      </c>
      <c r="ND18" s="19">
        <f t="shared" ca="1" si="194"/>
        <v>49.99</v>
      </c>
      <c r="NE18" s="19">
        <f t="shared" ca="1" si="194"/>
        <v>49.99</v>
      </c>
      <c r="NF18" s="19">
        <f t="shared" ca="1" si="194"/>
        <v>412.99</v>
      </c>
      <c r="NG18" s="19">
        <f t="shared" ca="1" si="194"/>
        <v>412.99</v>
      </c>
      <c r="NH18" s="19" t="str">
        <f t="shared" ca="1" si="194"/>
        <v>-</v>
      </c>
      <c r="NI18" s="19" t="str">
        <f t="shared" ca="1" si="194"/>
        <v>-</v>
      </c>
      <c r="NJ18" s="19" t="str">
        <f t="shared" ca="1" si="194"/>
        <v>-</v>
      </c>
      <c r="NK18" s="19" t="str">
        <f t="shared" ca="1" si="194"/>
        <v>-</v>
      </c>
      <c r="NL18" s="19" t="str">
        <f t="shared" ca="1" si="194"/>
        <v>-</v>
      </c>
      <c r="NM18" s="19">
        <f t="shared" ca="1" si="194"/>
        <v>6.8900000000000006</v>
      </c>
      <c r="NN18" s="19">
        <f t="shared" ca="1" si="194"/>
        <v>6.8900000000000006</v>
      </c>
      <c r="NO18" s="19">
        <f t="shared" ca="1" si="194"/>
        <v>6.8900000000000006</v>
      </c>
      <c r="NP18" s="19">
        <f t="shared" ca="1" si="194"/>
        <v>6.8900000000000006</v>
      </c>
      <c r="NQ18" s="19">
        <f t="shared" ca="1" si="194"/>
        <v>6.8900000000000006</v>
      </c>
      <c r="NR18" s="19">
        <f t="shared" ca="1" si="194"/>
        <v>6.8900000000000006</v>
      </c>
      <c r="NS18" s="19">
        <f t="shared" ca="1" si="194"/>
        <v>6.8900000000000006</v>
      </c>
      <c r="NT18" s="19">
        <f t="shared" ca="1" si="194"/>
        <v>6.8900000000000006</v>
      </c>
      <c r="NU18" s="19">
        <f t="shared" ca="1" si="194"/>
        <v>346.99</v>
      </c>
      <c r="NV18" s="19">
        <f t="shared" ca="1" si="194"/>
        <v>346.99</v>
      </c>
      <c r="NW18" s="19" t="str">
        <f t="shared" ca="1" si="194"/>
        <v>-</v>
      </c>
      <c r="NX18" s="19" t="str">
        <f t="shared" ca="1" si="194"/>
        <v>-</v>
      </c>
      <c r="NY18" s="19" t="str">
        <f t="shared" ca="1" si="194"/>
        <v>-</v>
      </c>
      <c r="NZ18" s="19" t="str">
        <f t="shared" ca="1" si="194"/>
        <v>-</v>
      </c>
      <c r="OA18" s="19" t="str">
        <f t="shared" ca="1" si="194"/>
        <v>-</v>
      </c>
      <c r="OB18" s="19">
        <f t="shared" ref="OB18:OB19" ca="1" si="195">OFFSET(OB$5,$B18,0)</f>
        <v>0</v>
      </c>
      <c r="OC18" s="24">
        <v>0</v>
      </c>
    </row>
    <row r="19" spans="1:39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9"/>
      <c r="AV19" s="19" t="b">
        <f t="shared" ca="1" si="178"/>
        <v>0</v>
      </c>
      <c r="AW19" s="19" t="str">
        <f t="shared" ca="1" si="178"/>
        <v>-</v>
      </c>
      <c r="AX19" s="19" t="str">
        <f t="shared" ca="1" si="178"/>
        <v>-</v>
      </c>
      <c r="AY19" s="19" t="str">
        <f t="shared" ca="1" si="178"/>
        <v>-</v>
      </c>
      <c r="AZ19" s="19" t="b">
        <f t="shared" ca="1" si="178"/>
        <v>0</v>
      </c>
      <c r="BA19" s="19" t="str">
        <f ca="1">OFFSET(BA$5,$B19,0)</f>
        <v>-</v>
      </c>
      <c r="BB19" s="19" t="str">
        <f t="shared" ca="1" si="158"/>
        <v>-</v>
      </c>
      <c r="BC19" s="9"/>
      <c r="BD19" s="19" t="str">
        <f t="shared" ca="1" si="179"/>
        <v>-</v>
      </c>
      <c r="BE19" s="19" t="str">
        <f t="shared" ca="1" si="179"/>
        <v>-</v>
      </c>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9"/>
      <c r="BP19" s="19" t="str">
        <f t="shared" ca="1" si="180"/>
        <v>-</v>
      </c>
      <c r="BQ19" s="19" t="str">
        <f t="shared" ca="1" si="180"/>
        <v>-</v>
      </c>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9"/>
      <c r="CA19" s="19" t="b">
        <f t="shared" ca="1" si="181"/>
        <v>0</v>
      </c>
      <c r="CB19" s="19" t="b">
        <v>1</v>
      </c>
      <c r="CC19" s="19" t="b">
        <f t="shared" ca="1" si="181"/>
        <v>0</v>
      </c>
      <c r="CD19" s="19">
        <f t="shared" ca="1" si="181"/>
        <v>0</v>
      </c>
      <c r="CE19" s="19" t="b">
        <f t="shared" ca="1" si="181"/>
        <v>1</v>
      </c>
      <c r="CF19" s="19" t="str">
        <f t="shared" ca="1" si="181"/>
        <v>-</v>
      </c>
      <c r="CG19" s="19" t="b">
        <f t="shared" ca="1" si="181"/>
        <v>1</v>
      </c>
      <c r="CH19" s="19">
        <f t="shared" ca="1" si="181"/>
        <v>0</v>
      </c>
      <c r="CI19" s="19" t="str">
        <f t="shared" ca="1" si="181"/>
        <v>-</v>
      </c>
      <c r="CJ19" s="19">
        <f t="shared" ca="1" si="181"/>
        <v>1</v>
      </c>
      <c r="CK19" s="19">
        <f t="shared" ca="1" si="181"/>
        <v>1</v>
      </c>
      <c r="CL19" s="9"/>
      <c r="CM19" s="19" t="str">
        <f t="shared" ca="1" si="162"/>
        <v>-</v>
      </c>
      <c r="CN19" s="19" t="str">
        <f t="shared" ca="1" si="162"/>
        <v>-</v>
      </c>
      <c r="CO19" s="19" t="str">
        <f t="shared" ca="1" si="162"/>
        <v>-</v>
      </c>
      <c r="CP19" s="19" t="str">
        <f t="shared" ca="1" si="163"/>
        <v>-</v>
      </c>
      <c r="CQ19" s="19" t="str">
        <f t="shared" ca="1" si="163"/>
        <v>-</v>
      </c>
      <c r="CR19" s="19" t="str">
        <f t="shared" ca="1" si="163"/>
        <v>-</v>
      </c>
      <c r="CS19" s="19" t="str">
        <f t="shared" ca="1" si="163"/>
        <v>-</v>
      </c>
      <c r="CT19" s="19" t="str">
        <f t="shared" ca="1" si="182"/>
        <v>-</v>
      </c>
      <c r="CU19" s="19" t="str">
        <f t="shared" ca="1" si="182"/>
        <v>-</v>
      </c>
      <c r="CV19" s="19" t="str">
        <f t="shared" ca="1" si="182"/>
        <v>-</v>
      </c>
      <c r="CW19" s="19" t="str">
        <f t="shared" ca="1" si="182"/>
        <v>-</v>
      </c>
      <c r="CX19" s="19" t="str">
        <f t="shared" ca="1" si="164"/>
        <v>-</v>
      </c>
      <c r="CY19" s="19">
        <f t="shared" ca="1" si="182"/>
        <v>0.125</v>
      </c>
      <c r="CZ19" s="19">
        <f t="shared" ca="1" si="182"/>
        <v>0.3</v>
      </c>
      <c r="DA19" s="19">
        <f t="shared" ca="1" si="182"/>
        <v>-0.05</v>
      </c>
      <c r="DB19" s="19">
        <f t="shared" ca="1" si="182"/>
        <v>0.1</v>
      </c>
      <c r="DC19" s="19">
        <f t="shared" ca="1" si="182"/>
        <v>0.25</v>
      </c>
      <c r="DD19" s="19">
        <f t="shared" ca="1" si="182"/>
        <v>-0.05</v>
      </c>
      <c r="DE19" s="19">
        <f t="shared" ca="1" si="182"/>
        <v>0.05</v>
      </c>
      <c r="DF19" s="19">
        <f t="shared" ca="1" si="182"/>
        <v>0.1</v>
      </c>
      <c r="DG19" s="19">
        <f t="shared" ca="1" si="182"/>
        <v>-0.02</v>
      </c>
      <c r="DH19" s="19">
        <f t="shared" ca="1" si="182"/>
        <v>0.1</v>
      </c>
      <c r="DI19" s="19">
        <f t="shared" ca="1" si="182"/>
        <v>0.25</v>
      </c>
      <c r="DJ19" s="19">
        <f t="shared" ca="1" si="182"/>
        <v>-0.05</v>
      </c>
      <c r="DK19" s="19">
        <f t="shared" ca="1" si="182"/>
        <v>1</v>
      </c>
      <c r="DL19" s="19">
        <f t="shared" ca="1" si="182"/>
        <v>1</v>
      </c>
      <c r="DM19" s="19" t="str">
        <f t="shared" ca="1" si="182"/>
        <v>-</v>
      </c>
      <c r="DN19" s="19" t="str">
        <f t="shared" ca="1" si="182"/>
        <v>-</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f t="shared" ca="1" si="182"/>
        <v>0</v>
      </c>
      <c r="DW19" s="19">
        <f t="shared" ca="1" si="182"/>
        <v>0</v>
      </c>
      <c r="DX19" s="19">
        <f t="shared" ca="1" si="182"/>
        <v>0</v>
      </c>
      <c r="DY19" s="19">
        <f t="shared" ca="1" si="182"/>
        <v>0</v>
      </c>
      <c r="DZ19" s="19">
        <f t="shared" ref="DZ19:GF20" ca="1" si="197">OFFSET(DZ$5,$B19,0)</f>
        <v>0</v>
      </c>
      <c r="EA19" s="19">
        <f t="shared" ca="1" si="197"/>
        <v>0</v>
      </c>
      <c r="EB19" s="19">
        <f t="shared" ca="1" si="197"/>
        <v>0</v>
      </c>
      <c r="EC19" s="19">
        <f t="shared" ca="1" si="197"/>
        <v>0</v>
      </c>
      <c r="ED19" s="19">
        <f t="shared" ca="1" si="197"/>
        <v>0</v>
      </c>
      <c r="EE19" s="19">
        <f t="shared" ca="1" si="197"/>
        <v>0</v>
      </c>
      <c r="EF19" s="19">
        <f t="shared" ca="1" si="197"/>
        <v>0</v>
      </c>
      <c r="EG19" s="19">
        <f t="shared" ca="1" si="197"/>
        <v>0</v>
      </c>
      <c r="EH19" s="19">
        <f t="shared" ca="1" si="197"/>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83"/>
        <v>0</v>
      </c>
      <c r="GH19" s="19">
        <f t="shared" ca="1" si="184"/>
        <v>0</v>
      </c>
      <c r="GI19" s="19">
        <f t="shared" ca="1" si="184"/>
        <v>0</v>
      </c>
      <c r="GJ19" s="19">
        <f t="shared" ca="1" si="184"/>
        <v>0</v>
      </c>
      <c r="GK19" s="19">
        <f t="shared" ca="1" si="184"/>
        <v>0</v>
      </c>
      <c r="GL19" s="19">
        <f t="shared" ca="1" si="184"/>
        <v>0</v>
      </c>
      <c r="GM19" s="19">
        <f t="shared" ca="1" si="184"/>
        <v>0</v>
      </c>
      <c r="GN19" s="19">
        <f t="shared" ca="1" si="184"/>
        <v>0</v>
      </c>
      <c r="GO19" s="19">
        <f t="shared" ca="1" si="184"/>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t="str">
        <f t="shared" ca="1" si="185"/>
        <v>-</v>
      </c>
      <c r="HX19" s="9"/>
      <c r="HY19" s="19">
        <f t="shared" ca="1" si="186"/>
        <v>1</v>
      </c>
      <c r="HZ19" s="19" t="str">
        <f t="shared" ca="1" si="186"/>
        <v>-</v>
      </c>
      <c r="IA19" s="19">
        <f t="shared" ca="1" si="186"/>
        <v>0</v>
      </c>
      <c r="IB19" s="19" t="str">
        <f t="shared" ca="1" si="186"/>
        <v>-</v>
      </c>
      <c r="IC19" s="19">
        <f t="shared" ca="1" si="186"/>
        <v>1</v>
      </c>
      <c r="ID19" s="19">
        <f t="shared" ca="1" si="186"/>
        <v>0</v>
      </c>
      <c r="IE19" s="19">
        <f t="shared" ca="1" si="186"/>
        <v>0</v>
      </c>
      <c r="IF19" s="19">
        <f t="shared" ca="1" si="186"/>
        <v>0</v>
      </c>
      <c r="IG19" s="19">
        <f t="shared" ca="1" si="186"/>
        <v>0</v>
      </c>
      <c r="IH19" s="19">
        <f t="shared" ca="1" si="186"/>
        <v>0</v>
      </c>
      <c r="II19" s="19">
        <f t="shared" ca="1" si="186"/>
        <v>0</v>
      </c>
      <c r="IJ19" s="19">
        <f t="shared" ca="1" si="186"/>
        <v>0</v>
      </c>
      <c r="IK19" s="19">
        <f t="shared" ca="1" si="186"/>
        <v>0</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7"/>
        <v>0</v>
      </c>
      <c r="IW19" s="19">
        <f t="shared" ca="1" si="187"/>
        <v>0</v>
      </c>
      <c r="IX19" s="19">
        <f t="shared" ca="1" si="187"/>
        <v>0</v>
      </c>
      <c r="IY19" s="19">
        <f t="shared" ca="1" si="187"/>
        <v>1</v>
      </c>
      <c r="IZ19" s="19">
        <f t="shared" ca="1" si="187"/>
        <v>0</v>
      </c>
      <c r="JA19" s="19">
        <f t="shared" ca="1" si="187"/>
        <v>1</v>
      </c>
      <c r="JB19" s="9"/>
      <c r="JC19" s="19" t="str">
        <f ca="1">OFFSET(JC$5,$B19,0)</f>
        <v>-</v>
      </c>
      <c r="JD19" s="12" t="b">
        <v>1</v>
      </c>
      <c r="JE19" s="12" t="b">
        <v>0</v>
      </c>
      <c r="JF19" s="12" t="b">
        <v>0</v>
      </c>
      <c r="JG19" s="19">
        <f t="shared" ca="1" si="188"/>
        <v>1</v>
      </c>
      <c r="JH19" s="19">
        <f t="shared" ca="1" si="188"/>
        <v>1</v>
      </c>
      <c r="JI19" s="19" t="str">
        <f t="shared" ca="1" si="188"/>
        <v>-</v>
      </c>
      <c r="JJ19" s="19" t="str">
        <f t="shared" ca="1" si="188"/>
        <v>-</v>
      </c>
      <c r="JK19" s="19" t="str">
        <f t="shared" ca="1" si="188"/>
        <v>-</v>
      </c>
      <c r="JL19" s="19" t="str">
        <f t="shared" ca="1" si="188"/>
        <v>-</v>
      </c>
      <c r="JM19" s="19">
        <f t="shared" ca="1" si="188"/>
        <v>1</v>
      </c>
      <c r="JN19" s="19" t="str">
        <f t="shared" ca="1" si="188"/>
        <v>-</v>
      </c>
      <c r="JO19" s="19" t="str">
        <f t="shared" ca="1" si="188"/>
        <v>-</v>
      </c>
      <c r="JP19" s="19" t="str">
        <f t="shared" ca="1" si="188"/>
        <v>-</v>
      </c>
      <c r="JQ19" s="19" t="str">
        <f t="shared" ca="1" si="188"/>
        <v>-</v>
      </c>
      <c r="JR19" s="19" t="str">
        <f t="shared" ca="1" si="188"/>
        <v>-</v>
      </c>
      <c r="JS19" s="19" t="str">
        <f t="shared" ca="1" si="188"/>
        <v>-</v>
      </c>
      <c r="JT19" s="19" t="str">
        <f t="shared" ca="1" si="188"/>
        <v>-</v>
      </c>
      <c r="JU19" s="19" t="str">
        <f t="shared" ca="1" si="188"/>
        <v>-</v>
      </c>
      <c r="JV19" s="19" t="str">
        <f t="shared" ca="1" si="188"/>
        <v>-</v>
      </c>
      <c r="JW19" s="19" t="str">
        <f t="shared" ca="1" si="188"/>
        <v>-</v>
      </c>
      <c r="JX19" s="19" t="str">
        <f t="shared" ca="1" si="188"/>
        <v>-</v>
      </c>
      <c r="JY19" s="19" t="b">
        <f t="shared" ca="1" si="188"/>
        <v>1</v>
      </c>
      <c r="JZ19" s="19">
        <f t="shared" ca="1" si="188"/>
        <v>0</v>
      </c>
      <c r="KA19" s="19" t="str">
        <f t="shared" ca="1" si="188"/>
        <v>-</v>
      </c>
      <c r="KB19" s="19">
        <f t="shared" ca="1" si="188"/>
        <v>999999</v>
      </c>
      <c r="KC19" s="19">
        <f t="shared" ca="1" si="188"/>
        <v>999999</v>
      </c>
      <c r="KD19" s="19">
        <f t="shared" ca="1" si="188"/>
        <v>999999</v>
      </c>
      <c r="KE19" s="19">
        <f t="shared" ca="1" si="188"/>
        <v>999999</v>
      </c>
      <c r="KF19" s="19">
        <f t="shared" ca="1" si="188"/>
        <v>999999</v>
      </c>
      <c r="KG19" s="19" t="str">
        <f t="shared" ca="1" si="188"/>
        <v>-</v>
      </c>
      <c r="KH19" s="19" t="str">
        <f t="shared" ca="1" si="188"/>
        <v>-</v>
      </c>
      <c r="KI19" s="19" t="str">
        <f t="shared" ca="1" si="188"/>
        <v>-</v>
      </c>
      <c r="KJ19" s="19" t="b">
        <f t="shared" ca="1" si="189"/>
        <v>1</v>
      </c>
      <c r="KK19" s="19">
        <f t="shared" ca="1" si="189"/>
        <v>0</v>
      </c>
      <c r="KL19" s="19" t="str">
        <f t="shared" ca="1" si="189"/>
        <v>-</v>
      </c>
      <c r="KM19" s="19" t="str">
        <f t="shared" ca="1" si="189"/>
        <v>-</v>
      </c>
      <c r="KN19" s="19" t="str">
        <f t="shared" ca="1" si="189"/>
        <v>-</v>
      </c>
      <c r="KO19" s="19" t="str">
        <f t="shared" ca="1" si="189"/>
        <v>-</v>
      </c>
      <c r="KP19" s="19" t="str">
        <f t="shared" ca="1" si="189"/>
        <v>-</v>
      </c>
      <c r="KQ19" s="19" t="str">
        <f t="shared" ca="1" si="190"/>
        <v>-</v>
      </c>
      <c r="KR19" s="19" t="str">
        <f t="shared" ca="1" si="190"/>
        <v>-</v>
      </c>
      <c r="KS19" s="19" t="str">
        <f t="shared" ca="1" si="189"/>
        <v>-</v>
      </c>
      <c r="KT19" s="19" t="str">
        <f t="shared" ca="1" si="189"/>
        <v>-</v>
      </c>
      <c r="KU19" s="19" t="str">
        <f t="shared" ca="1" si="189"/>
        <v>-</v>
      </c>
      <c r="KV19" s="19" t="str">
        <f t="shared" ca="1" si="189"/>
        <v>-</v>
      </c>
      <c r="KW19" s="19" t="str">
        <f t="shared" ca="1" si="189"/>
        <v>-</v>
      </c>
      <c r="KX19" s="19">
        <f t="shared" ca="1" si="189"/>
        <v>500</v>
      </c>
      <c r="KY19" s="19">
        <f t="shared" ca="1" si="189"/>
        <v>500</v>
      </c>
      <c r="KZ19" s="19" t="str">
        <f t="shared" ca="1" si="189"/>
        <v>-</v>
      </c>
      <c r="LA19" s="19" t="str">
        <f t="shared" ca="1" si="189"/>
        <v>-</v>
      </c>
      <c r="LB19" s="19" t="str">
        <f t="shared" ca="1" si="189"/>
        <v>-</v>
      </c>
      <c r="LC19" s="19">
        <f t="shared" ca="1" si="191"/>
        <v>1</v>
      </c>
      <c r="LD19" s="9"/>
      <c r="LE19" s="19" t="str">
        <f t="shared" ca="1" si="192"/>
        <v>-</v>
      </c>
      <c r="LF19" s="19" t="str">
        <f t="shared" ca="1" si="192"/>
        <v>-</v>
      </c>
      <c r="LG19" s="19" t="str">
        <f t="shared" ca="1" si="192"/>
        <v>-</v>
      </c>
      <c r="LH19" s="19" t="str">
        <f t="shared" ca="1" si="192"/>
        <v>-</v>
      </c>
      <c r="LI19" s="19" t="str">
        <f t="shared" ca="1" si="192"/>
        <v>-</v>
      </c>
      <c r="LJ19" s="19" t="str">
        <f t="shared" ca="1" si="192"/>
        <v>-</v>
      </c>
      <c r="LK19" s="19">
        <f t="shared" ca="1" si="192"/>
        <v>1</v>
      </c>
      <c r="LL19" s="19">
        <f t="shared" ca="1" si="192"/>
        <v>1</v>
      </c>
      <c r="LM19" s="19">
        <f t="shared" ca="1" si="192"/>
        <v>1</v>
      </c>
      <c r="LN19" s="19">
        <f t="shared" ca="1" si="192"/>
        <v>1</v>
      </c>
      <c r="LO19" s="19">
        <f t="shared" ca="1" si="192"/>
        <v>1</v>
      </c>
      <c r="LP19" s="19">
        <f t="shared" ca="1" si="192"/>
        <v>1</v>
      </c>
      <c r="LQ19" s="19">
        <f t="shared" ca="1" si="192"/>
        <v>1</v>
      </c>
      <c r="LR19" s="19">
        <f t="shared" ca="1" si="192"/>
        <v>1</v>
      </c>
      <c r="LS19" s="19">
        <f t="shared" ca="1" si="192"/>
        <v>1</v>
      </c>
      <c r="LT19" s="19">
        <f t="shared" ca="1" si="192"/>
        <v>1</v>
      </c>
      <c r="LU19" s="19">
        <f t="shared" ca="1" si="192"/>
        <v>1</v>
      </c>
      <c r="LV19" s="9"/>
      <c r="LW19" s="19" t="str">
        <f t="shared" ca="1" si="193"/>
        <v>-</v>
      </c>
      <c r="LX19" s="19" t="str">
        <f t="shared" ca="1" si="193"/>
        <v>-</v>
      </c>
      <c r="LY19" s="19">
        <f t="shared" ca="1" si="193"/>
        <v>1</v>
      </c>
      <c r="LZ19" s="19">
        <f t="shared" ca="1" si="193"/>
        <v>0.75</v>
      </c>
      <c r="MA19" s="19">
        <f t="shared" ca="1" si="193"/>
        <v>0.75</v>
      </c>
      <c r="MB19" s="19">
        <f t="shared" ca="1" si="193"/>
        <v>0.8</v>
      </c>
      <c r="MC19" s="19">
        <f t="shared" ca="1" si="193"/>
        <v>0.82499999999999996</v>
      </c>
      <c r="MD19" s="19">
        <f t="shared" ca="1" si="193"/>
        <v>0.875</v>
      </c>
      <c r="ME19" s="19">
        <f t="shared" ca="1" si="193"/>
        <v>0.9</v>
      </c>
      <c r="MF19" s="19">
        <f t="shared" ca="1" si="193"/>
        <v>1</v>
      </c>
      <c r="MG19" s="19">
        <f t="shared" ca="1" si="193"/>
        <v>0.875</v>
      </c>
      <c r="MH19" s="19" t="b">
        <f t="shared" ca="1" si="194"/>
        <v>0</v>
      </c>
      <c r="MI19" s="19">
        <f t="shared" ca="1" si="194"/>
        <v>74.989999999999995</v>
      </c>
      <c r="MJ19" s="19" t="str">
        <f t="shared" ca="1" si="194"/>
        <v>-</v>
      </c>
      <c r="MK19" s="19" t="str">
        <f t="shared" ca="1" si="194"/>
        <v>-</v>
      </c>
      <c r="ML19" s="19" t="str">
        <f t="shared" ca="1" si="194"/>
        <v>-</v>
      </c>
      <c r="MM19" s="19" t="str">
        <f t="shared" ca="1" si="194"/>
        <v>-</v>
      </c>
      <c r="MN19" s="19" t="str">
        <f t="shared" ca="1" si="194"/>
        <v>-</v>
      </c>
      <c r="MO19" s="19" t="str">
        <f t="shared" ca="1" si="194"/>
        <v>-</v>
      </c>
      <c r="MP19" s="19" t="str">
        <f t="shared" ca="1" si="194"/>
        <v>-</v>
      </c>
      <c r="MQ19" s="19">
        <f t="shared" ca="1" si="194"/>
        <v>36.99</v>
      </c>
      <c r="MR19" s="19">
        <f t="shared" ca="1" si="194"/>
        <v>36.99</v>
      </c>
      <c r="MS19" s="19" t="str">
        <f t="shared" ca="1" si="194"/>
        <v>-</v>
      </c>
      <c r="MT19" s="19" t="str">
        <f t="shared" ca="1" si="194"/>
        <v>-</v>
      </c>
      <c r="MU19" s="19" t="str">
        <f t="shared" ca="1" si="194"/>
        <v>-</v>
      </c>
      <c r="MV19" s="19" t="str">
        <f t="shared" ca="1" si="194"/>
        <v>-</v>
      </c>
      <c r="MW19" s="19" t="str">
        <f t="shared" ca="1" si="194"/>
        <v>-</v>
      </c>
      <c r="MX19" s="19">
        <f t="shared" ca="1" si="194"/>
        <v>49.99</v>
      </c>
      <c r="MY19" s="19">
        <f t="shared" ca="1" si="194"/>
        <v>49.99</v>
      </c>
      <c r="MZ19" s="19">
        <f t="shared" ca="1" si="194"/>
        <v>49.99</v>
      </c>
      <c r="NA19" s="19">
        <f t="shared" ca="1" si="194"/>
        <v>49.99</v>
      </c>
      <c r="NB19" s="19">
        <f t="shared" ca="1" si="194"/>
        <v>49.99</v>
      </c>
      <c r="NC19" s="19">
        <f t="shared" ca="1" si="194"/>
        <v>49.99</v>
      </c>
      <c r="ND19" s="19">
        <f t="shared" ca="1" si="194"/>
        <v>49.99</v>
      </c>
      <c r="NE19" s="19">
        <f t="shared" ca="1" si="194"/>
        <v>49.99</v>
      </c>
      <c r="NF19" s="19">
        <f t="shared" ca="1" si="194"/>
        <v>412.99</v>
      </c>
      <c r="NG19" s="19">
        <f t="shared" ca="1" si="194"/>
        <v>412.99</v>
      </c>
      <c r="NH19" s="19" t="str">
        <f t="shared" ca="1" si="194"/>
        <v>-</v>
      </c>
      <c r="NI19" s="19" t="str">
        <f t="shared" ca="1" si="194"/>
        <v>-</v>
      </c>
      <c r="NJ19" s="19" t="str">
        <f t="shared" ca="1" si="194"/>
        <v>-</v>
      </c>
      <c r="NK19" s="19" t="str">
        <f t="shared" ca="1" si="194"/>
        <v>-</v>
      </c>
      <c r="NL19" s="19" t="str">
        <f t="shared" ca="1" si="194"/>
        <v>-</v>
      </c>
      <c r="NM19" s="19">
        <f t="shared" ca="1" si="194"/>
        <v>6.8900000000000006</v>
      </c>
      <c r="NN19" s="19">
        <f t="shared" ca="1" si="194"/>
        <v>6.8900000000000006</v>
      </c>
      <c r="NO19" s="19">
        <f t="shared" ca="1" si="194"/>
        <v>6.8900000000000006</v>
      </c>
      <c r="NP19" s="19">
        <f t="shared" ca="1" si="194"/>
        <v>6.8900000000000006</v>
      </c>
      <c r="NQ19" s="19">
        <f t="shared" ca="1" si="194"/>
        <v>6.8900000000000006</v>
      </c>
      <c r="NR19" s="19">
        <f t="shared" ca="1" si="194"/>
        <v>6.8900000000000006</v>
      </c>
      <c r="NS19" s="19">
        <f t="shared" ca="1" si="194"/>
        <v>6.8900000000000006</v>
      </c>
      <c r="NT19" s="19">
        <f t="shared" ca="1" si="194"/>
        <v>6.8900000000000006</v>
      </c>
      <c r="NU19" s="19">
        <f t="shared" ca="1" si="194"/>
        <v>346.99</v>
      </c>
      <c r="NV19" s="19">
        <f t="shared" ca="1" si="194"/>
        <v>346.99</v>
      </c>
      <c r="NW19" s="19" t="str">
        <f t="shared" ca="1" si="194"/>
        <v>-</v>
      </c>
      <c r="NX19" s="19" t="str">
        <f t="shared" ca="1" si="194"/>
        <v>-</v>
      </c>
      <c r="NY19" s="19" t="str">
        <f t="shared" ca="1" si="194"/>
        <v>-</v>
      </c>
      <c r="NZ19" s="19" t="str">
        <f t="shared" ca="1" si="194"/>
        <v>-</v>
      </c>
      <c r="OA19" s="19" t="str">
        <f t="shared" ca="1" si="194"/>
        <v>-</v>
      </c>
      <c r="OB19" s="19">
        <f t="shared" ca="1" si="195"/>
        <v>0</v>
      </c>
      <c r="OC19" s="24">
        <v>0</v>
      </c>
    </row>
    <row r="20" spans="1:393" outlineLevel="1">
      <c r="A20" s="21">
        <f t="shared" ref="A20:A21" si="198">ROW(A20)-5</f>
        <v>15</v>
      </c>
      <c r="B20" s="21">
        <f t="shared" si="196"/>
        <v>11</v>
      </c>
      <c r="C20">
        <v>2</v>
      </c>
      <c r="D20" s="19" t="str">
        <f ca="1">OFFSET(D$5,$B20,0)</f>
        <v>GSM</v>
      </c>
      <c r="E20" t="b">
        <v>0</v>
      </c>
      <c r="F20" t="b">
        <v>1</v>
      </c>
      <c r="G20" t="b">
        <v>0</v>
      </c>
      <c r="N20">
        <f ca="1">MATCH(TRUE,$JD20:$JF20,0)</f>
        <v>3</v>
      </c>
      <c r="U20" s="218"/>
      <c r="V20" s="218"/>
      <c r="X20" s="218"/>
      <c r="Y20" s="218"/>
      <c r="Z20" s="218"/>
      <c r="AA20" s="218"/>
      <c r="AB20" s="218"/>
      <c r="AC20" s="218"/>
      <c r="AD20" s="218"/>
      <c r="AE20" s="218"/>
      <c r="AL20" s="231" t="str">
        <f ca="1">"Nutrition test with LTW"&amp;" (F"&amp;3+COUNTIF($CT20:$CW20,TRUE)&amp;3&amp;"N"&amp;$DK20&amp;$DL20&amp;")"</f>
        <v>Nutrition test with LTW (F33N11)</v>
      </c>
      <c r="AM20" s="9" t="str">
        <f ca="1">IF(COUNTIF(AL$5:AL20,AL20)=1,"-","Dup")</f>
        <v>-</v>
      </c>
      <c r="AN20" s="9"/>
      <c r="AO20" s="19" t="b">
        <f ca="1">OFFSET(AO$5,$B20,0)</f>
        <v>1</v>
      </c>
      <c r="AP20" s="19" t="b">
        <f ca="1">OFFSET(AP$5,$B20,0)</f>
        <v>1</v>
      </c>
      <c r="AQ20" s="19" t="b">
        <f t="shared" ref="AO20:AT21" ca="1" si="199">OFFSET(AQ$5,$B20,0)</f>
        <v>1</v>
      </c>
      <c r="AR20" s="19" t="b">
        <f t="shared" ca="1" si="199"/>
        <v>1</v>
      </c>
      <c r="AS20" s="19" t="b">
        <f t="shared" ca="1" si="199"/>
        <v>1</v>
      </c>
      <c r="AT20" s="19" t="b">
        <f t="shared" ca="1" si="199"/>
        <v>1</v>
      </c>
      <c r="AU20" s="9"/>
      <c r="AV20" s="19" t="b">
        <f t="shared" ref="AV20:CJ21" ca="1" si="200">OFFSET(AV$5,$B20,0)</f>
        <v>0</v>
      </c>
      <c r="AW20" s="19" t="str">
        <f t="shared" ca="1" si="200"/>
        <v>-</v>
      </c>
      <c r="AX20" s="19" t="str">
        <f t="shared" ca="1" si="200"/>
        <v>-</v>
      </c>
      <c r="AY20" s="19" t="str">
        <f t="shared" ca="1" si="200"/>
        <v>-</v>
      </c>
      <c r="AZ20" s="19" t="b">
        <f t="shared" ca="1" si="200"/>
        <v>0</v>
      </c>
      <c r="BA20" s="19" t="str">
        <f ca="1">OFFSET(BA$5,$B20,0)</f>
        <v>-</v>
      </c>
      <c r="BB20" s="19" t="str">
        <f t="shared" ca="1" si="158"/>
        <v>-</v>
      </c>
      <c r="BC20" s="9"/>
      <c r="BD20" s="19" t="str">
        <f t="shared" ca="1" si="179"/>
        <v>-</v>
      </c>
      <c r="BE20" s="19" t="str">
        <f t="shared" ca="1" si="179"/>
        <v>-</v>
      </c>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9"/>
      <c r="BP20" s="19" t="str">
        <f t="shared" ca="1" si="180"/>
        <v>-</v>
      </c>
      <c r="BQ20" s="19" t="str">
        <f t="shared" ca="1" si="180"/>
        <v>-</v>
      </c>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9"/>
      <c r="CA20" s="19" t="b">
        <f t="shared" ca="1" si="200"/>
        <v>0</v>
      </c>
      <c r="CB20" s="19" t="b">
        <f t="shared" ca="1" si="181"/>
        <v>0</v>
      </c>
      <c r="CC20" s="19" t="b">
        <f t="shared" ref="CC20:CD21" ca="1" si="201">OFFSET(CC$5,$B20,0)</f>
        <v>0</v>
      </c>
      <c r="CD20" s="19">
        <f t="shared" ca="1" si="201"/>
        <v>0</v>
      </c>
      <c r="CE20" s="19" t="b">
        <f t="shared" ca="1" si="200"/>
        <v>1</v>
      </c>
      <c r="CF20" s="19" t="str">
        <f t="shared" ca="1" si="200"/>
        <v>-</v>
      </c>
      <c r="CG20" s="19" t="b">
        <f t="shared" ca="1" si="200"/>
        <v>1</v>
      </c>
      <c r="CH20" s="19">
        <f t="shared" ref="CH20:CI25" ca="1" si="202">OFFSET(CH$5,$B20,0)</f>
        <v>0</v>
      </c>
      <c r="CI20" s="19" t="str">
        <f t="shared" ca="1" si="202"/>
        <v>-</v>
      </c>
      <c r="CJ20" s="19">
        <f t="shared" ca="1" si="200"/>
        <v>1</v>
      </c>
      <c r="CK20" s="19">
        <f t="shared" ref="CK20:CK21" ca="1" si="203">OFFSET(CK$5,$B20,0)</f>
        <v>1</v>
      </c>
      <c r="CL20" s="9"/>
      <c r="CM20" s="19" t="str">
        <f t="shared" ca="1" si="162"/>
        <v>-</v>
      </c>
      <c r="CN20" s="19" t="str">
        <f t="shared" ca="1" si="162"/>
        <v>-</v>
      </c>
      <c r="CO20" s="19" t="str">
        <f t="shared" ca="1" si="162"/>
        <v>-</v>
      </c>
      <c r="CP20" s="19" t="str">
        <f t="shared" ca="1" si="163"/>
        <v>-</v>
      </c>
      <c r="CQ20" s="19" t="str">
        <f t="shared" ca="1" si="163"/>
        <v>-</v>
      </c>
      <c r="CR20" s="19" t="str">
        <f t="shared" ca="1" si="163"/>
        <v>-</v>
      </c>
      <c r="CS20" s="19" t="str">
        <f t="shared" ca="1" si="163"/>
        <v>-</v>
      </c>
      <c r="CT20" s="19" t="str">
        <f t="shared" ref="CT20:DJ21" ca="1" si="204">OFFSET(CT$5,$B20,0)</f>
        <v>-</v>
      </c>
      <c r="CU20" s="19" t="str">
        <f t="shared" ca="1" si="204"/>
        <v>-</v>
      </c>
      <c r="CV20" s="19" t="str">
        <f t="shared" ca="1" si="204"/>
        <v>-</v>
      </c>
      <c r="CW20" s="19" t="str">
        <f t="shared" ca="1" si="204"/>
        <v>-</v>
      </c>
      <c r="CX20" s="19" t="str">
        <f t="shared" ca="1" si="164"/>
        <v>-</v>
      </c>
      <c r="CY20" s="19">
        <f t="shared" ca="1" si="204"/>
        <v>0.125</v>
      </c>
      <c r="CZ20" s="19">
        <f t="shared" ca="1" si="204"/>
        <v>0.3</v>
      </c>
      <c r="DA20" s="19">
        <f t="shared" ca="1" si="204"/>
        <v>-0.05</v>
      </c>
      <c r="DB20" s="19">
        <f t="shared" ca="1" si="204"/>
        <v>0.1</v>
      </c>
      <c r="DC20" s="19">
        <f t="shared" ca="1" si="204"/>
        <v>0.25</v>
      </c>
      <c r="DD20" s="19">
        <f t="shared" ca="1" si="204"/>
        <v>-0.05</v>
      </c>
      <c r="DE20" s="19">
        <f t="shared" ca="1" si="204"/>
        <v>0.05</v>
      </c>
      <c r="DF20" s="19">
        <f t="shared" ca="1" si="204"/>
        <v>0.1</v>
      </c>
      <c r="DG20" s="19">
        <f t="shared" ca="1" si="204"/>
        <v>-0.02</v>
      </c>
      <c r="DH20" s="19">
        <f t="shared" ca="1" si="204"/>
        <v>0.1</v>
      </c>
      <c r="DI20" s="19">
        <f t="shared" ca="1" si="204"/>
        <v>0.25</v>
      </c>
      <c r="DJ20" s="19">
        <f t="shared" ca="1" si="204"/>
        <v>-0.05</v>
      </c>
      <c r="DK20" s="19">
        <f t="shared" ref="DK20:DK21" ca="1" si="205">OFFSET(DK$5,$B20,0)</f>
        <v>1</v>
      </c>
      <c r="DL20" s="19">
        <f t="shared" ref="DL20:DO21" ca="1" si="206">OFFSET(DL$5,$B20,0)</f>
        <v>1</v>
      </c>
      <c r="DM20" s="19" t="str">
        <f t="shared" ca="1" si="206"/>
        <v>-</v>
      </c>
      <c r="DN20" s="19" t="str">
        <f t="shared" ca="1" si="206"/>
        <v>-</v>
      </c>
      <c r="DO20" s="19" t="str">
        <f t="shared" ca="1" si="206"/>
        <v>-</v>
      </c>
      <c r="DP20" s="19" t="str">
        <f t="shared" ref="DP20:DU21" ca="1" si="207">OFFSET(DP$5,$B20,0)</f>
        <v>-</v>
      </c>
      <c r="DQ20" s="19" t="str">
        <f t="shared" ca="1" si="207"/>
        <v>-</v>
      </c>
      <c r="DR20" s="19" t="str">
        <f t="shared" ca="1" si="207"/>
        <v>-</v>
      </c>
      <c r="DS20" s="19" t="str">
        <f t="shared" ca="1" si="207"/>
        <v>-</v>
      </c>
      <c r="DT20" s="19" t="str">
        <f t="shared" ca="1" si="207"/>
        <v>-</v>
      </c>
      <c r="DU20" s="19" t="str">
        <f t="shared" ca="1" si="207"/>
        <v>-</v>
      </c>
      <c r="DV20" s="19">
        <f t="shared" ref="DV20:EK21" ca="1" si="208">OFFSET(DV$5,$B20,0)</f>
        <v>0</v>
      </c>
      <c r="DW20" s="19">
        <f t="shared" ca="1" si="208"/>
        <v>0</v>
      </c>
      <c r="DX20" s="19">
        <f t="shared" ca="1" si="208"/>
        <v>0</v>
      </c>
      <c r="DY20" s="19">
        <f t="shared" ca="1" si="208"/>
        <v>0</v>
      </c>
      <c r="DZ20" s="19">
        <f t="shared" ca="1" si="208"/>
        <v>0</v>
      </c>
      <c r="EA20" s="19">
        <f t="shared" ca="1" si="208"/>
        <v>0</v>
      </c>
      <c r="EB20" s="19">
        <f t="shared" ca="1" si="208"/>
        <v>0</v>
      </c>
      <c r="EC20" s="19">
        <f t="shared" ca="1" si="208"/>
        <v>0</v>
      </c>
      <c r="ED20" s="19">
        <f t="shared" ca="1" si="208"/>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197"/>
        <v>0</v>
      </c>
      <c r="EM20" s="19">
        <f t="shared" ca="1" si="197"/>
        <v>0</v>
      </c>
      <c r="EN20" s="19">
        <f t="shared" ca="1" si="197"/>
        <v>0</v>
      </c>
      <c r="EO20" s="19">
        <f t="shared" ca="1" si="197"/>
        <v>0</v>
      </c>
      <c r="EP20" s="19">
        <f t="shared" ca="1" si="197"/>
        <v>0</v>
      </c>
      <c r="EQ20" s="19">
        <f t="shared" ca="1" si="197"/>
        <v>0</v>
      </c>
      <c r="ER20" s="19">
        <f t="shared" ca="1" si="197"/>
        <v>0</v>
      </c>
      <c r="ES20" s="19">
        <f t="shared" ca="1" si="197"/>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83"/>
        <v>0</v>
      </c>
      <c r="GH20" s="19">
        <f t="shared" ca="1" si="184"/>
        <v>0</v>
      </c>
      <c r="GI20" s="19">
        <f t="shared" ca="1" si="184"/>
        <v>0</v>
      </c>
      <c r="GJ20" s="19">
        <f t="shared" ca="1" si="184"/>
        <v>0</v>
      </c>
      <c r="GK20" s="19">
        <f t="shared" ca="1" si="184"/>
        <v>0</v>
      </c>
      <c r="GL20" s="19">
        <f t="shared" ca="1" si="184"/>
        <v>0</v>
      </c>
      <c r="GM20" s="19">
        <f t="shared" ca="1" si="184"/>
        <v>0</v>
      </c>
      <c r="GN20" s="19">
        <f t="shared" ca="1" si="184"/>
        <v>0</v>
      </c>
      <c r="GO20" s="19">
        <f t="shared" ca="1" si="184"/>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t="str">
        <f t="shared" ref="HW20:HW21" ca="1" si="209">OFFSET(HW$5,$B20,0)</f>
        <v>-</v>
      </c>
      <c r="HX20" s="9"/>
      <c r="HY20" s="19">
        <f t="shared" ref="HY20:IC21" ca="1" si="210">OFFSET(HY$5,$B20,0)</f>
        <v>1</v>
      </c>
      <c r="HZ20" s="19" t="str">
        <f t="shared" ca="1" si="210"/>
        <v>-</v>
      </c>
      <c r="IA20" s="19">
        <f t="shared" ca="1" si="186"/>
        <v>0</v>
      </c>
      <c r="IB20" s="19" t="str">
        <f t="shared" ca="1" si="210"/>
        <v>-</v>
      </c>
      <c r="IC20" s="19">
        <f t="shared" ca="1" si="210"/>
        <v>1</v>
      </c>
      <c r="ID20" s="19">
        <f t="shared" ref="ID20:IS21" ca="1" si="211">OFFSET(ID$5,$B20,0)</f>
        <v>0</v>
      </c>
      <c r="IE20" s="19">
        <f t="shared" ca="1" si="211"/>
        <v>0</v>
      </c>
      <c r="IF20" s="19">
        <f t="shared" ca="1" si="211"/>
        <v>0</v>
      </c>
      <c r="IG20" s="19">
        <f t="shared" ref="IG20:IH21" ca="1" si="212">OFFSET(IG$5,$B20,0)</f>
        <v>0</v>
      </c>
      <c r="IH20" s="19">
        <f t="shared" ca="1" si="212"/>
        <v>0</v>
      </c>
      <c r="II20" s="19">
        <f t="shared" ca="1" si="211"/>
        <v>0</v>
      </c>
      <c r="IJ20" s="19">
        <f t="shared" ca="1" si="211"/>
        <v>0</v>
      </c>
      <c r="IK20" s="19">
        <f t="shared" ca="1" si="211"/>
        <v>0</v>
      </c>
      <c r="IL20" s="19">
        <f t="shared" ca="1" si="211"/>
        <v>0</v>
      </c>
      <c r="IM20" s="19">
        <f t="shared" ca="1" si="211"/>
        <v>0</v>
      </c>
      <c r="IN20" s="19">
        <f t="shared" ca="1" si="211"/>
        <v>0</v>
      </c>
      <c r="IO20" s="19">
        <f t="shared" ca="1" si="211"/>
        <v>0</v>
      </c>
      <c r="IP20" s="19">
        <f t="shared" ca="1" si="211"/>
        <v>0</v>
      </c>
      <c r="IQ20" s="19">
        <f t="shared" ca="1" si="211"/>
        <v>0</v>
      </c>
      <c r="IR20" s="19">
        <f t="shared" ca="1" si="211"/>
        <v>0</v>
      </c>
      <c r="IS20" s="19">
        <f t="shared" ca="1" si="211"/>
        <v>0</v>
      </c>
      <c r="IT20" s="19">
        <f t="shared" ca="1" si="186"/>
        <v>0</v>
      </c>
      <c r="IU20" s="19">
        <f t="shared" ca="1" si="186"/>
        <v>0</v>
      </c>
      <c r="IV20" s="19">
        <f t="shared" ref="IV20:JA21" ca="1" si="213">OFFSET(IV$5,$B20,0)</f>
        <v>0</v>
      </c>
      <c r="IW20" s="19">
        <f t="shared" ca="1" si="213"/>
        <v>0</v>
      </c>
      <c r="IX20" s="19">
        <f t="shared" ca="1" si="213"/>
        <v>0</v>
      </c>
      <c r="IY20" s="19">
        <f t="shared" ca="1" si="213"/>
        <v>1</v>
      </c>
      <c r="IZ20" s="19">
        <f t="shared" ca="1" si="213"/>
        <v>0</v>
      </c>
      <c r="JA20" s="19">
        <f t="shared" ca="1" si="213"/>
        <v>1</v>
      </c>
      <c r="JB20" s="9"/>
      <c r="JC20" s="19" t="str">
        <f ca="1">OFFSET(JC$5,$B20,0)</f>
        <v>-</v>
      </c>
      <c r="JD20" s="19" t="b">
        <f t="shared" ref="JD20:JN21" ca="1" si="214">OFFSET(JD$5,$B20,0)</f>
        <v>0</v>
      </c>
      <c r="JE20" s="19" t="b">
        <f t="shared" ca="1" si="214"/>
        <v>0</v>
      </c>
      <c r="JF20" s="19" t="b">
        <f t="shared" ca="1" si="214"/>
        <v>1</v>
      </c>
      <c r="JG20" s="19">
        <f t="shared" ca="1" si="214"/>
        <v>1</v>
      </c>
      <c r="JH20" s="19">
        <f t="shared" ca="1" si="214"/>
        <v>1</v>
      </c>
      <c r="JI20" s="19" t="str">
        <f t="shared" ca="1" si="214"/>
        <v>-</v>
      </c>
      <c r="JJ20" s="19" t="str">
        <f t="shared" ca="1" si="214"/>
        <v>-</v>
      </c>
      <c r="JK20" s="19" t="str">
        <f t="shared" ca="1" si="214"/>
        <v>-</v>
      </c>
      <c r="JL20" s="19" t="str">
        <f t="shared" ca="1" si="214"/>
        <v>-</v>
      </c>
      <c r="JM20" s="19">
        <f t="shared" ca="1" si="214"/>
        <v>1</v>
      </c>
      <c r="JN20" s="19" t="str">
        <f t="shared" ca="1" si="214"/>
        <v>-</v>
      </c>
      <c r="JO20" s="19" t="str">
        <f t="shared" ref="JO20:JX21" ca="1" si="215">OFFSET(JO$5,$B20,0)</f>
        <v>-</v>
      </c>
      <c r="JP20" s="19" t="str">
        <f t="shared" ca="1" si="215"/>
        <v>-</v>
      </c>
      <c r="JQ20" s="19" t="str">
        <f t="shared" ca="1" si="215"/>
        <v>-</v>
      </c>
      <c r="JR20" s="19" t="str">
        <f t="shared" ca="1" si="215"/>
        <v>-</v>
      </c>
      <c r="JS20" s="19" t="str">
        <f t="shared" ca="1" si="215"/>
        <v>-</v>
      </c>
      <c r="JT20" s="19" t="str">
        <f t="shared" ca="1" si="215"/>
        <v>-</v>
      </c>
      <c r="JU20" s="19" t="str">
        <f t="shared" ca="1" si="215"/>
        <v>-</v>
      </c>
      <c r="JV20" s="19" t="str">
        <f t="shared" ca="1" si="215"/>
        <v>-</v>
      </c>
      <c r="JW20" s="19" t="str">
        <f t="shared" ca="1" si="215"/>
        <v>-</v>
      </c>
      <c r="JX20" s="19" t="str">
        <f t="shared" ca="1" si="215"/>
        <v>-</v>
      </c>
      <c r="JY20" s="19" t="b">
        <f t="shared" ref="JY20:KF21" ca="1" si="216">OFFSET(JY$5,$B20,0)</f>
        <v>1</v>
      </c>
      <c r="JZ20" s="19">
        <f t="shared" ca="1" si="216"/>
        <v>0</v>
      </c>
      <c r="KA20" s="19" t="str">
        <f t="shared" ca="1" si="216"/>
        <v>-</v>
      </c>
      <c r="KB20" s="19">
        <f t="shared" ca="1" si="216"/>
        <v>999999</v>
      </c>
      <c r="KC20" s="19">
        <f t="shared" ca="1" si="216"/>
        <v>999999</v>
      </c>
      <c r="KD20" s="19">
        <f t="shared" ca="1" si="216"/>
        <v>999999</v>
      </c>
      <c r="KE20" s="19">
        <f t="shared" ca="1" si="216"/>
        <v>999999</v>
      </c>
      <c r="KF20" s="19">
        <f t="shared" ca="1" si="216"/>
        <v>999999</v>
      </c>
      <c r="KG20" s="19" t="str">
        <f t="shared" ref="KG20:KP21" ca="1" si="217">OFFSET(KG$5,$B20,0)</f>
        <v>-</v>
      </c>
      <c r="KH20" s="19" t="str">
        <f t="shared" ca="1" si="217"/>
        <v>-</v>
      </c>
      <c r="KI20" s="19" t="str">
        <f t="shared" ca="1" si="217"/>
        <v>-</v>
      </c>
      <c r="KJ20" s="19" t="b">
        <f t="shared" ca="1" si="217"/>
        <v>1</v>
      </c>
      <c r="KK20" s="19">
        <f t="shared" ca="1" si="217"/>
        <v>0</v>
      </c>
      <c r="KL20" s="19" t="str">
        <f t="shared" ca="1" si="217"/>
        <v>-</v>
      </c>
      <c r="KM20" s="19" t="str">
        <f t="shared" ca="1" si="217"/>
        <v>-</v>
      </c>
      <c r="KN20" s="19" t="str">
        <f t="shared" ca="1" si="217"/>
        <v>-</v>
      </c>
      <c r="KO20" s="19" t="str">
        <f t="shared" ca="1" si="217"/>
        <v>-</v>
      </c>
      <c r="KP20" s="19" t="str">
        <f t="shared" ca="1" si="217"/>
        <v>-</v>
      </c>
      <c r="KQ20" s="19" t="str">
        <f t="shared" ca="1" si="190"/>
        <v>-</v>
      </c>
      <c r="KR20" s="19" t="str">
        <f t="shared" ca="1" si="190"/>
        <v>-</v>
      </c>
      <c r="KS20" s="19" t="str">
        <f t="shared" ref="KS20:KY21" ca="1" si="218">OFFSET(KS$5,$B20,0)</f>
        <v>-</v>
      </c>
      <c r="KT20" s="19" t="str">
        <f t="shared" ca="1" si="218"/>
        <v>-</v>
      </c>
      <c r="KU20" s="19" t="str">
        <f t="shared" ca="1" si="218"/>
        <v>-</v>
      </c>
      <c r="KV20" s="19" t="str">
        <f t="shared" ca="1" si="218"/>
        <v>-</v>
      </c>
      <c r="KW20" s="19" t="str">
        <f t="shared" ca="1" si="218"/>
        <v>-</v>
      </c>
      <c r="KX20" s="19">
        <f t="shared" ca="1" si="218"/>
        <v>500</v>
      </c>
      <c r="KY20" s="19">
        <f t="shared" ca="1" si="218"/>
        <v>500</v>
      </c>
      <c r="KZ20" s="19" t="str">
        <f t="shared" ref="KZ20:KZ21" ca="1" si="219">OFFSET(KZ$5,$B20,0)</f>
        <v>-</v>
      </c>
      <c r="LA20" s="19" t="str">
        <f t="shared" ref="LA20:LU21" ca="1" si="220">OFFSET(LA$5,$B20,0)</f>
        <v>-</v>
      </c>
      <c r="LB20" s="19" t="str">
        <f t="shared" ca="1" si="220"/>
        <v>-</v>
      </c>
      <c r="LC20" s="19">
        <f t="shared" ref="LC20:LC21" ca="1" si="221">OFFSET(LC$5,$B20,0)</f>
        <v>1</v>
      </c>
      <c r="LD20" s="9"/>
      <c r="LE20" s="19" t="str">
        <f t="shared" ca="1" si="220"/>
        <v>-</v>
      </c>
      <c r="LF20" s="19" t="str">
        <f t="shared" ca="1" si="220"/>
        <v>-</v>
      </c>
      <c r="LG20" s="19" t="str">
        <f t="shared" ca="1" si="220"/>
        <v>-</v>
      </c>
      <c r="LH20" s="19" t="str">
        <f t="shared" ca="1" si="220"/>
        <v>-</v>
      </c>
      <c r="LI20" s="19" t="str">
        <f t="shared" ca="1" si="220"/>
        <v>-</v>
      </c>
      <c r="LJ20" s="19" t="str">
        <f t="shared" ca="1" si="220"/>
        <v>-</v>
      </c>
      <c r="LK20" s="19">
        <f t="shared" ca="1" si="220"/>
        <v>1</v>
      </c>
      <c r="LL20" s="19">
        <f t="shared" ca="1" si="220"/>
        <v>1</v>
      </c>
      <c r="LM20" s="19">
        <f t="shared" ca="1" si="220"/>
        <v>1</v>
      </c>
      <c r="LN20" s="19">
        <f t="shared" ca="1" si="220"/>
        <v>1</v>
      </c>
      <c r="LO20" s="19">
        <f t="shared" ca="1" si="220"/>
        <v>1</v>
      </c>
      <c r="LP20" s="19">
        <f t="shared" ca="1" si="220"/>
        <v>1</v>
      </c>
      <c r="LQ20" s="19">
        <f t="shared" ca="1" si="220"/>
        <v>1</v>
      </c>
      <c r="LR20" s="19">
        <f t="shared" ca="1" si="220"/>
        <v>1</v>
      </c>
      <c r="LS20" s="19">
        <f t="shared" ca="1" si="220"/>
        <v>1</v>
      </c>
      <c r="LT20" s="19">
        <f t="shared" ca="1" si="220"/>
        <v>1</v>
      </c>
      <c r="LU20" s="19">
        <f t="shared" ca="1" si="220"/>
        <v>1</v>
      </c>
      <c r="LV20" s="9"/>
      <c r="LW20" s="12" t="b">
        <v>0</v>
      </c>
      <c r="LX20" s="12" t="b">
        <v>0</v>
      </c>
      <c r="LY20" s="19">
        <f t="shared" ref="LY20:MF21" ca="1" si="222">OFFSET(LY$5,$B20,0)</f>
        <v>1</v>
      </c>
      <c r="LZ20" s="19">
        <f t="shared" ca="1" si="222"/>
        <v>0.75</v>
      </c>
      <c r="MA20" s="19">
        <f t="shared" ca="1" si="222"/>
        <v>0.75</v>
      </c>
      <c r="MB20" s="19">
        <f t="shared" ca="1" si="222"/>
        <v>0.8</v>
      </c>
      <c r="MC20" s="19">
        <f t="shared" ca="1" si="222"/>
        <v>0.82499999999999996</v>
      </c>
      <c r="MD20" s="19">
        <f t="shared" ca="1" si="222"/>
        <v>0.875</v>
      </c>
      <c r="ME20" s="19">
        <f t="shared" ca="1" si="222"/>
        <v>0.9</v>
      </c>
      <c r="MF20" s="19">
        <f t="shared" ca="1" si="222"/>
        <v>1</v>
      </c>
      <c r="MG20" s="19">
        <f t="shared" ref="MG20:OB21" ca="1" si="223">OFFSET(MG$5,$B20,0)</f>
        <v>0.875</v>
      </c>
      <c r="MH20" s="19" t="b">
        <f t="shared" ca="1" si="223"/>
        <v>0</v>
      </c>
      <c r="MI20" s="19">
        <f t="shared" ca="1" si="223"/>
        <v>74.989999999999995</v>
      </c>
      <c r="MJ20" s="19" t="str">
        <f t="shared" ca="1" si="223"/>
        <v>-</v>
      </c>
      <c r="MK20" s="19" t="str">
        <f t="shared" ca="1" si="223"/>
        <v>-</v>
      </c>
      <c r="ML20" s="19" t="str">
        <f t="shared" ca="1" si="223"/>
        <v>-</v>
      </c>
      <c r="MM20" s="19" t="str">
        <f t="shared" ca="1" si="223"/>
        <v>-</v>
      </c>
      <c r="MN20" s="19" t="str">
        <f t="shared" ca="1" si="223"/>
        <v>-</v>
      </c>
      <c r="MO20" s="19" t="str">
        <f t="shared" ca="1" si="223"/>
        <v>-</v>
      </c>
      <c r="MP20" s="19" t="str">
        <f t="shared" ca="1" si="223"/>
        <v>-</v>
      </c>
      <c r="MQ20" s="19">
        <f t="shared" ca="1" si="223"/>
        <v>36.99</v>
      </c>
      <c r="MR20" s="19">
        <f t="shared" ca="1" si="223"/>
        <v>36.99</v>
      </c>
      <c r="MS20" s="19" t="str">
        <f t="shared" ca="1" si="223"/>
        <v>-</v>
      </c>
      <c r="MT20" s="19" t="str">
        <f t="shared" ca="1" si="223"/>
        <v>-</v>
      </c>
      <c r="MU20" s="19" t="str">
        <f t="shared" ca="1" si="223"/>
        <v>-</v>
      </c>
      <c r="MV20" s="19" t="str">
        <f t="shared" ca="1" si="223"/>
        <v>-</v>
      </c>
      <c r="MW20" s="19" t="str">
        <f t="shared" ca="1" si="223"/>
        <v>-</v>
      </c>
      <c r="MX20" s="19">
        <f t="shared" ca="1" si="223"/>
        <v>49.99</v>
      </c>
      <c r="MY20" s="19">
        <f t="shared" ca="1" si="223"/>
        <v>49.99</v>
      </c>
      <c r="MZ20" s="19">
        <f t="shared" ca="1" si="223"/>
        <v>49.99</v>
      </c>
      <c r="NA20" s="19">
        <f t="shared" ca="1" si="223"/>
        <v>49.99</v>
      </c>
      <c r="NB20" s="19">
        <f t="shared" ca="1" si="223"/>
        <v>49.99</v>
      </c>
      <c r="NC20" s="19">
        <f t="shared" ca="1" si="223"/>
        <v>49.99</v>
      </c>
      <c r="ND20" s="19">
        <f t="shared" ca="1" si="223"/>
        <v>49.99</v>
      </c>
      <c r="NE20" s="19">
        <f t="shared" ca="1" si="223"/>
        <v>49.99</v>
      </c>
      <c r="NF20" s="19">
        <f t="shared" ca="1" si="223"/>
        <v>412.99</v>
      </c>
      <c r="NG20" s="19">
        <f t="shared" ca="1" si="223"/>
        <v>412.99</v>
      </c>
      <c r="NH20" s="19" t="str">
        <f t="shared" ca="1" si="223"/>
        <v>-</v>
      </c>
      <c r="NI20" s="19" t="str">
        <f t="shared" ca="1" si="223"/>
        <v>-</v>
      </c>
      <c r="NJ20" s="19" t="str">
        <f t="shared" ca="1" si="223"/>
        <v>-</v>
      </c>
      <c r="NK20" s="19" t="str">
        <f t="shared" ca="1" si="223"/>
        <v>-</v>
      </c>
      <c r="NL20" s="19" t="str">
        <f t="shared" ca="1" si="223"/>
        <v>-</v>
      </c>
      <c r="NM20" s="19">
        <f t="shared" ca="1" si="223"/>
        <v>6.8900000000000006</v>
      </c>
      <c r="NN20" s="19">
        <f t="shared" ca="1" si="223"/>
        <v>6.8900000000000006</v>
      </c>
      <c r="NO20" s="19">
        <f t="shared" ca="1" si="223"/>
        <v>6.8900000000000006</v>
      </c>
      <c r="NP20" s="19">
        <f t="shared" ca="1" si="223"/>
        <v>6.8900000000000006</v>
      </c>
      <c r="NQ20" s="19">
        <f t="shared" ca="1" si="223"/>
        <v>6.8900000000000006</v>
      </c>
      <c r="NR20" s="19">
        <f t="shared" ca="1" si="223"/>
        <v>6.8900000000000006</v>
      </c>
      <c r="NS20" s="19">
        <f t="shared" ca="1" si="223"/>
        <v>6.8900000000000006</v>
      </c>
      <c r="NT20" s="19">
        <f t="shared" ca="1" si="223"/>
        <v>6.8900000000000006</v>
      </c>
      <c r="NU20" s="19">
        <f t="shared" ca="1" si="223"/>
        <v>346.99</v>
      </c>
      <c r="NV20" s="19">
        <f t="shared" ca="1" si="223"/>
        <v>346.99</v>
      </c>
      <c r="NW20" s="19" t="str">
        <f t="shared" ca="1" si="223"/>
        <v>-</v>
      </c>
      <c r="NX20" s="19" t="str">
        <f t="shared" ca="1" si="223"/>
        <v>-</v>
      </c>
      <c r="NY20" s="19" t="str">
        <f t="shared" ca="1" si="223"/>
        <v>-</v>
      </c>
      <c r="NZ20" s="19" t="str">
        <f t="shared" ca="1" si="223"/>
        <v>-</v>
      </c>
      <c r="OA20" s="19" t="str">
        <f t="shared" ca="1" si="223"/>
        <v>-</v>
      </c>
      <c r="OB20" s="19">
        <f t="shared" ca="1" si="223"/>
        <v>0</v>
      </c>
      <c r="OC20" s="24">
        <v>0</v>
      </c>
    </row>
    <row r="21" spans="1:393" outlineLevel="1">
      <c r="A21" s="21">
        <f t="shared" si="198"/>
        <v>16</v>
      </c>
      <c r="B21" s="21">
        <f t="shared" si="196"/>
        <v>11</v>
      </c>
      <c r="C21">
        <v>2</v>
      </c>
      <c r="D21" s="19" t="str">
        <f ca="1">OFFSET(D$5,$B21,0)</f>
        <v>GSM</v>
      </c>
      <c r="E21" t="b">
        <v>0</v>
      </c>
      <c r="F21" t="b">
        <v>1</v>
      </c>
      <c r="G21" t="b">
        <v>0</v>
      </c>
      <c r="N21">
        <f ca="1">MATCH(TRUE,$JD21:$JF21,0)</f>
        <v>3</v>
      </c>
      <c r="U21" s="218"/>
      <c r="V21" s="218"/>
      <c r="X21" s="218"/>
      <c r="Y21" s="218"/>
      <c r="Z21" s="218"/>
      <c r="AA21" s="218"/>
      <c r="AB21" s="218"/>
      <c r="AC21" s="218"/>
      <c r="AD21" s="218"/>
      <c r="AE21" s="218"/>
      <c r="AL21" s="231" t="str">
        <f ca="1">"Nutrition test  wo  LTW"&amp;" (F"&amp;3+COUNTIF($CT21:$CW21,TRUE)&amp;3&amp;"N"&amp;$DK21&amp;$DL21&amp;")"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9"/>
      <c r="AV21" s="19" t="b">
        <f t="shared" ca="1" si="200"/>
        <v>0</v>
      </c>
      <c r="AW21" s="19" t="str">
        <f t="shared" ca="1" si="200"/>
        <v>-</v>
      </c>
      <c r="AX21" s="19" t="str">
        <f t="shared" ca="1" si="200"/>
        <v>-</v>
      </c>
      <c r="AY21" s="19" t="str">
        <f t="shared" ca="1" si="200"/>
        <v>-</v>
      </c>
      <c r="AZ21" s="19" t="b">
        <f t="shared" ca="1" si="200"/>
        <v>0</v>
      </c>
      <c r="BA21" s="19" t="str">
        <f ca="1">OFFSET(BA$5,$B21,0)</f>
        <v>-</v>
      </c>
      <c r="BB21" s="19" t="str">
        <f t="shared" ca="1" si="158"/>
        <v>-</v>
      </c>
      <c r="BC21" s="9"/>
      <c r="BD21" s="19" t="str">
        <f t="shared" ca="1" si="179"/>
        <v>-</v>
      </c>
      <c r="BE21" s="19" t="str">
        <f t="shared" ca="1" si="179"/>
        <v>-</v>
      </c>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9"/>
      <c r="BP21" s="19" t="str">
        <f t="shared" ca="1" si="180"/>
        <v>-</v>
      </c>
      <c r="BQ21" s="19" t="str">
        <f t="shared" ca="1" si="180"/>
        <v>-</v>
      </c>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9"/>
      <c r="CA21" s="19" t="b">
        <f t="shared" ca="1" si="200"/>
        <v>0</v>
      </c>
      <c r="CB21" s="19" t="b">
        <f t="shared" ca="1" si="181"/>
        <v>0</v>
      </c>
      <c r="CC21" s="19" t="b">
        <f t="shared" ca="1" si="201"/>
        <v>0</v>
      </c>
      <c r="CD21" s="19">
        <f t="shared" ca="1" si="201"/>
        <v>0</v>
      </c>
      <c r="CE21" s="19" t="b">
        <f t="shared" ca="1" si="200"/>
        <v>1</v>
      </c>
      <c r="CF21" s="19" t="str">
        <f t="shared" ca="1" si="200"/>
        <v>-</v>
      </c>
      <c r="CG21" s="19" t="b">
        <f t="shared" ca="1" si="200"/>
        <v>1</v>
      </c>
      <c r="CH21" s="19">
        <f t="shared" ca="1" si="202"/>
        <v>0</v>
      </c>
      <c r="CI21" s="19" t="str">
        <f t="shared" ca="1" si="202"/>
        <v>-</v>
      </c>
      <c r="CJ21" s="19">
        <f t="shared" ca="1" si="200"/>
        <v>1</v>
      </c>
      <c r="CK21" s="19">
        <f t="shared" ca="1" si="203"/>
        <v>1</v>
      </c>
      <c r="CL21" s="9"/>
      <c r="CM21" s="19" t="str">
        <f t="shared" ca="1" si="162"/>
        <v>-</v>
      </c>
      <c r="CN21" s="19" t="str">
        <f t="shared" ca="1" si="162"/>
        <v>-</v>
      </c>
      <c r="CO21" s="19" t="str">
        <f t="shared" ca="1" si="162"/>
        <v>-</v>
      </c>
      <c r="CP21" s="19" t="str">
        <f t="shared" ca="1" si="163"/>
        <v>-</v>
      </c>
      <c r="CQ21" s="19" t="str">
        <f t="shared" ca="1" si="163"/>
        <v>-</v>
      </c>
      <c r="CR21" s="19" t="str">
        <f t="shared" ca="1" si="163"/>
        <v>-</v>
      </c>
      <c r="CS21" s="19" t="str">
        <f t="shared" ca="1" si="163"/>
        <v>-</v>
      </c>
      <c r="CT21" s="19" t="str">
        <f t="shared" ca="1" si="204"/>
        <v>-</v>
      </c>
      <c r="CU21" s="19" t="str">
        <f t="shared" ca="1" si="204"/>
        <v>-</v>
      </c>
      <c r="CV21" s="19" t="str">
        <f t="shared" ca="1" si="204"/>
        <v>-</v>
      </c>
      <c r="CW21" s="19" t="str">
        <f t="shared" ca="1" si="204"/>
        <v>-</v>
      </c>
      <c r="CX21" s="19" t="str">
        <f t="shared" ca="1" si="164"/>
        <v>-</v>
      </c>
      <c r="CY21" s="19">
        <f t="shared" ca="1" si="204"/>
        <v>0.125</v>
      </c>
      <c r="CZ21" s="19">
        <f t="shared" ca="1" si="204"/>
        <v>0.3</v>
      </c>
      <c r="DA21" s="19">
        <f t="shared" ca="1" si="204"/>
        <v>-0.05</v>
      </c>
      <c r="DB21" s="19">
        <f t="shared" ca="1" si="204"/>
        <v>0.1</v>
      </c>
      <c r="DC21" s="19">
        <f t="shared" ca="1" si="204"/>
        <v>0.25</v>
      </c>
      <c r="DD21" s="19">
        <f t="shared" ca="1" si="204"/>
        <v>-0.05</v>
      </c>
      <c r="DE21" s="19">
        <f t="shared" ca="1" si="204"/>
        <v>0.05</v>
      </c>
      <c r="DF21" s="19">
        <f t="shared" ca="1" si="204"/>
        <v>0.1</v>
      </c>
      <c r="DG21" s="19">
        <f t="shared" ca="1" si="204"/>
        <v>-0.02</v>
      </c>
      <c r="DH21" s="19">
        <f t="shared" ca="1" si="204"/>
        <v>0.1</v>
      </c>
      <c r="DI21" s="19">
        <f t="shared" ca="1" si="204"/>
        <v>0.25</v>
      </c>
      <c r="DJ21" s="19">
        <f t="shared" ca="1" si="204"/>
        <v>-0.05</v>
      </c>
      <c r="DK21" s="19">
        <f t="shared" ca="1" si="205"/>
        <v>1</v>
      </c>
      <c r="DL21" s="19">
        <f t="shared" ca="1" si="206"/>
        <v>1</v>
      </c>
      <c r="DM21" s="19" t="str">
        <f t="shared" ca="1" si="206"/>
        <v>-</v>
      </c>
      <c r="DN21" s="19" t="str">
        <f t="shared" ca="1" si="206"/>
        <v>-</v>
      </c>
      <c r="DO21" s="19" t="str">
        <f t="shared" ca="1" si="206"/>
        <v>-</v>
      </c>
      <c r="DP21" s="19" t="str">
        <f t="shared" ca="1" si="207"/>
        <v>-</v>
      </c>
      <c r="DQ21" s="19" t="str">
        <f t="shared" ca="1" si="207"/>
        <v>-</v>
      </c>
      <c r="DR21" s="19" t="str">
        <f t="shared" ca="1" si="207"/>
        <v>-</v>
      </c>
      <c r="DS21" s="19" t="str">
        <f t="shared" ca="1" si="207"/>
        <v>-</v>
      </c>
      <c r="DT21" s="19" t="str">
        <f t="shared" ca="1" si="207"/>
        <v>-</v>
      </c>
      <c r="DU21" s="19" t="str">
        <f t="shared" ca="1" si="207"/>
        <v>-</v>
      </c>
      <c r="DV21" s="19">
        <f t="shared" ca="1" si="208"/>
        <v>0</v>
      </c>
      <c r="DW21" s="19">
        <f t="shared" ca="1" si="208"/>
        <v>0</v>
      </c>
      <c r="DX21" s="19">
        <f t="shared" ca="1" si="208"/>
        <v>0</v>
      </c>
      <c r="DY21" s="19">
        <f t="shared" ca="1" si="208"/>
        <v>0</v>
      </c>
      <c r="DZ21" s="19">
        <f t="shared" ref="DZ21:GF21" ca="1" si="224">OFFSET(DZ$5,$B21,0)</f>
        <v>0</v>
      </c>
      <c r="EA21" s="19">
        <f t="shared" ca="1" si="224"/>
        <v>0</v>
      </c>
      <c r="EB21" s="19">
        <f t="shared" ca="1" si="224"/>
        <v>0</v>
      </c>
      <c r="EC21" s="19">
        <f t="shared" ca="1" si="224"/>
        <v>0</v>
      </c>
      <c r="ED21" s="19">
        <f t="shared" ca="1" si="224"/>
        <v>0</v>
      </c>
      <c r="EE21" s="19">
        <f t="shared" ca="1" si="224"/>
        <v>0</v>
      </c>
      <c r="EF21" s="19">
        <f t="shared" ca="1" si="224"/>
        <v>0</v>
      </c>
      <c r="EG21" s="19">
        <f t="shared" ca="1" si="224"/>
        <v>0</v>
      </c>
      <c r="EH21" s="19">
        <f t="shared" ca="1" si="224"/>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183"/>
        <v>0</v>
      </c>
      <c r="GH21" s="19">
        <f t="shared" ca="1" si="184"/>
        <v>0</v>
      </c>
      <c r="GI21" s="19">
        <f t="shared" ca="1" si="184"/>
        <v>0</v>
      </c>
      <c r="GJ21" s="19">
        <f t="shared" ca="1" si="184"/>
        <v>0</v>
      </c>
      <c r="GK21" s="19">
        <f t="shared" ca="1" si="184"/>
        <v>0</v>
      </c>
      <c r="GL21" s="19">
        <f t="shared" ca="1" si="184"/>
        <v>0</v>
      </c>
      <c r="GM21" s="19">
        <f t="shared" ca="1" si="184"/>
        <v>0</v>
      </c>
      <c r="GN21" s="19">
        <f t="shared" ca="1" si="184"/>
        <v>0</v>
      </c>
      <c r="GO21" s="19">
        <f t="shared" ca="1" si="184"/>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t="str">
        <f t="shared" ca="1" si="209"/>
        <v>-</v>
      </c>
      <c r="HX21" s="9"/>
      <c r="HY21" s="19">
        <f t="shared" ca="1" si="210"/>
        <v>1</v>
      </c>
      <c r="HZ21" s="19" t="str">
        <f t="shared" ca="1" si="210"/>
        <v>-</v>
      </c>
      <c r="IA21" s="19">
        <f t="shared" ca="1" si="186"/>
        <v>0</v>
      </c>
      <c r="IB21" s="19" t="str">
        <f t="shared" ca="1" si="210"/>
        <v>-</v>
      </c>
      <c r="IC21" s="19">
        <f t="shared" ca="1" si="210"/>
        <v>1</v>
      </c>
      <c r="ID21" s="19">
        <f t="shared" ca="1" si="211"/>
        <v>0</v>
      </c>
      <c r="IE21" s="19">
        <f t="shared" ca="1" si="211"/>
        <v>0</v>
      </c>
      <c r="IF21" s="19">
        <f t="shared" ca="1" si="211"/>
        <v>0</v>
      </c>
      <c r="IG21" s="19">
        <f t="shared" ca="1" si="212"/>
        <v>0</v>
      </c>
      <c r="IH21" s="19">
        <f t="shared" ca="1" si="212"/>
        <v>0</v>
      </c>
      <c r="II21" s="19">
        <f t="shared" ca="1" si="211"/>
        <v>0</v>
      </c>
      <c r="IJ21" s="19">
        <f t="shared" ca="1" si="211"/>
        <v>0</v>
      </c>
      <c r="IK21" s="19">
        <f t="shared" ca="1" si="211"/>
        <v>0</v>
      </c>
      <c r="IL21" s="19">
        <f t="shared" ca="1" si="211"/>
        <v>0</v>
      </c>
      <c r="IM21" s="19">
        <f t="shared" ca="1" si="186"/>
        <v>0</v>
      </c>
      <c r="IN21" s="19">
        <f t="shared" ca="1" si="186"/>
        <v>0</v>
      </c>
      <c r="IO21" s="19">
        <f t="shared" ca="1" si="186"/>
        <v>0</v>
      </c>
      <c r="IP21" s="19">
        <f t="shared" ca="1" si="186"/>
        <v>0</v>
      </c>
      <c r="IQ21" s="19">
        <f t="shared" ca="1" si="186"/>
        <v>0</v>
      </c>
      <c r="IR21" s="19">
        <f t="shared" ca="1" si="186"/>
        <v>0</v>
      </c>
      <c r="IS21" s="19">
        <f t="shared" ca="1" si="186"/>
        <v>0</v>
      </c>
      <c r="IT21" s="19">
        <f t="shared" ca="1" si="186"/>
        <v>0</v>
      </c>
      <c r="IU21" s="19">
        <f t="shared" ca="1" si="186"/>
        <v>0</v>
      </c>
      <c r="IV21" s="19">
        <f t="shared" ca="1" si="213"/>
        <v>0</v>
      </c>
      <c r="IW21" s="19">
        <f t="shared" ca="1" si="213"/>
        <v>0</v>
      </c>
      <c r="IX21" s="19">
        <f t="shared" ca="1" si="213"/>
        <v>0</v>
      </c>
      <c r="IY21" s="19">
        <f t="shared" ca="1" si="213"/>
        <v>1</v>
      </c>
      <c r="IZ21" s="19">
        <f t="shared" ca="1" si="213"/>
        <v>0</v>
      </c>
      <c r="JA21" s="19">
        <f t="shared" ca="1" si="213"/>
        <v>1</v>
      </c>
      <c r="JB21" s="9"/>
      <c r="JC21" s="19" t="str">
        <f ca="1">OFFSET(JC$5,$B21,0)</f>
        <v>-</v>
      </c>
      <c r="JD21" s="19" t="b">
        <f t="shared" ca="1" si="214"/>
        <v>0</v>
      </c>
      <c r="JE21" s="19" t="b">
        <f t="shared" ca="1" si="214"/>
        <v>0</v>
      </c>
      <c r="JF21" s="19" t="b">
        <f t="shared" ca="1" si="214"/>
        <v>1</v>
      </c>
      <c r="JG21" s="19">
        <f t="shared" ca="1" si="214"/>
        <v>1</v>
      </c>
      <c r="JH21" s="19">
        <f t="shared" ca="1" si="214"/>
        <v>1</v>
      </c>
      <c r="JI21" s="19" t="str">
        <f t="shared" ca="1" si="214"/>
        <v>-</v>
      </c>
      <c r="JJ21" s="19" t="str">
        <f t="shared" ca="1" si="214"/>
        <v>-</v>
      </c>
      <c r="JK21" s="19" t="str">
        <f t="shared" ca="1" si="214"/>
        <v>-</v>
      </c>
      <c r="JL21" s="19" t="str">
        <f t="shared" ca="1" si="214"/>
        <v>-</v>
      </c>
      <c r="JM21" s="19">
        <f t="shared" ca="1" si="214"/>
        <v>1</v>
      </c>
      <c r="JN21" s="19" t="str">
        <f t="shared" ca="1" si="214"/>
        <v>-</v>
      </c>
      <c r="JO21" s="19" t="str">
        <f t="shared" ca="1" si="215"/>
        <v>-</v>
      </c>
      <c r="JP21" s="19" t="str">
        <f t="shared" ca="1" si="215"/>
        <v>-</v>
      </c>
      <c r="JQ21" s="19" t="str">
        <f t="shared" ca="1" si="215"/>
        <v>-</v>
      </c>
      <c r="JR21" s="19" t="str">
        <f t="shared" ca="1" si="215"/>
        <v>-</v>
      </c>
      <c r="JS21" s="19" t="str">
        <f t="shared" ca="1" si="215"/>
        <v>-</v>
      </c>
      <c r="JT21" s="19" t="str">
        <f t="shared" ca="1" si="215"/>
        <v>-</v>
      </c>
      <c r="JU21" s="19" t="str">
        <f t="shared" ca="1" si="215"/>
        <v>-</v>
      </c>
      <c r="JV21" s="19" t="str">
        <f t="shared" ca="1" si="215"/>
        <v>-</v>
      </c>
      <c r="JW21" s="19" t="str">
        <f t="shared" ca="1" si="215"/>
        <v>-</v>
      </c>
      <c r="JX21" s="19" t="str">
        <f t="shared" ca="1" si="215"/>
        <v>-</v>
      </c>
      <c r="JY21" s="19" t="b">
        <f t="shared" ca="1" si="216"/>
        <v>1</v>
      </c>
      <c r="JZ21" s="19">
        <f t="shared" ca="1" si="216"/>
        <v>0</v>
      </c>
      <c r="KA21" s="19" t="str">
        <f t="shared" ca="1" si="216"/>
        <v>-</v>
      </c>
      <c r="KB21" s="19">
        <f t="shared" ca="1" si="216"/>
        <v>999999</v>
      </c>
      <c r="KC21" s="19">
        <f t="shared" ca="1" si="216"/>
        <v>999999</v>
      </c>
      <c r="KD21" s="19">
        <f t="shared" ca="1" si="216"/>
        <v>999999</v>
      </c>
      <c r="KE21" s="19">
        <f t="shared" ca="1" si="216"/>
        <v>999999</v>
      </c>
      <c r="KF21" s="19">
        <f t="shared" ca="1" si="216"/>
        <v>999999</v>
      </c>
      <c r="KG21" s="19" t="str">
        <f t="shared" ca="1" si="217"/>
        <v>-</v>
      </c>
      <c r="KH21" s="19" t="str">
        <f t="shared" ca="1" si="217"/>
        <v>-</v>
      </c>
      <c r="KI21" s="19" t="str">
        <f t="shared" ca="1" si="217"/>
        <v>-</v>
      </c>
      <c r="KJ21" s="19" t="b">
        <f t="shared" ca="1" si="217"/>
        <v>1</v>
      </c>
      <c r="KK21" s="19">
        <f t="shared" ca="1" si="217"/>
        <v>0</v>
      </c>
      <c r="KL21" s="19" t="str">
        <f t="shared" ca="1" si="217"/>
        <v>-</v>
      </c>
      <c r="KM21" s="19" t="str">
        <f t="shared" ca="1" si="217"/>
        <v>-</v>
      </c>
      <c r="KN21" s="19" t="str">
        <f t="shared" ca="1" si="217"/>
        <v>-</v>
      </c>
      <c r="KO21" s="19" t="str">
        <f t="shared" ca="1" si="217"/>
        <v>-</v>
      </c>
      <c r="KP21" s="19" t="str">
        <f t="shared" ca="1" si="217"/>
        <v>-</v>
      </c>
      <c r="KQ21" s="19" t="str">
        <f t="shared" ca="1" si="190"/>
        <v>-</v>
      </c>
      <c r="KR21" s="19" t="str">
        <f t="shared" ca="1" si="190"/>
        <v>-</v>
      </c>
      <c r="KS21" s="19" t="str">
        <f t="shared" ca="1" si="218"/>
        <v>-</v>
      </c>
      <c r="KT21" s="19" t="str">
        <f t="shared" ca="1" si="218"/>
        <v>-</v>
      </c>
      <c r="KU21" s="19" t="str">
        <f t="shared" ca="1" si="218"/>
        <v>-</v>
      </c>
      <c r="KV21" s="19" t="str">
        <f t="shared" ca="1" si="218"/>
        <v>-</v>
      </c>
      <c r="KW21" s="19" t="str">
        <f t="shared" ca="1" si="218"/>
        <v>-</v>
      </c>
      <c r="KX21" s="19">
        <f t="shared" ca="1" si="218"/>
        <v>500</v>
      </c>
      <c r="KY21" s="19">
        <f t="shared" ca="1" si="218"/>
        <v>500</v>
      </c>
      <c r="KZ21" s="19" t="str">
        <f t="shared" ca="1" si="219"/>
        <v>-</v>
      </c>
      <c r="LA21" s="19" t="str">
        <f t="shared" ca="1" si="220"/>
        <v>-</v>
      </c>
      <c r="LB21" s="19" t="str">
        <f t="shared" ca="1" si="220"/>
        <v>-</v>
      </c>
      <c r="LC21" s="19">
        <f t="shared" ca="1" si="221"/>
        <v>1</v>
      </c>
      <c r="LD21" s="9"/>
      <c r="LE21" s="19" t="str">
        <f t="shared" ca="1" si="220"/>
        <v>-</v>
      </c>
      <c r="LF21" s="19" t="str">
        <f t="shared" ca="1" si="220"/>
        <v>-</v>
      </c>
      <c r="LG21" s="19" t="str">
        <f t="shared" ca="1" si="220"/>
        <v>-</v>
      </c>
      <c r="LH21" s="19" t="str">
        <f t="shared" ca="1" si="220"/>
        <v>-</v>
      </c>
      <c r="LI21" s="19" t="str">
        <f t="shared" ca="1" si="220"/>
        <v>-</v>
      </c>
      <c r="LJ21" s="19" t="str">
        <f t="shared" ca="1" si="220"/>
        <v>-</v>
      </c>
      <c r="LK21" s="19">
        <f t="shared" ca="1" si="220"/>
        <v>1</v>
      </c>
      <c r="LL21" s="19">
        <f t="shared" ca="1" si="220"/>
        <v>1</v>
      </c>
      <c r="LM21" s="19">
        <f t="shared" ca="1" si="220"/>
        <v>1</v>
      </c>
      <c r="LN21" s="19">
        <f t="shared" ca="1" si="220"/>
        <v>1</v>
      </c>
      <c r="LO21" s="19">
        <f t="shared" ca="1" si="220"/>
        <v>1</v>
      </c>
      <c r="LP21" s="19">
        <f t="shared" ca="1" si="220"/>
        <v>1</v>
      </c>
      <c r="LQ21" s="19">
        <f t="shared" ca="1" si="220"/>
        <v>1</v>
      </c>
      <c r="LR21" s="19">
        <f t="shared" ca="1" si="220"/>
        <v>1</v>
      </c>
      <c r="LS21" s="19">
        <f t="shared" ca="1" si="220"/>
        <v>1</v>
      </c>
      <c r="LT21" s="19">
        <f t="shared" ca="1" si="220"/>
        <v>1</v>
      </c>
      <c r="LU21" s="19">
        <f t="shared" ca="1" si="220"/>
        <v>1</v>
      </c>
      <c r="LV21" s="9"/>
      <c r="LW21" s="12" t="b">
        <v>0</v>
      </c>
      <c r="LX21" s="12" t="b">
        <v>0</v>
      </c>
      <c r="LY21" s="19">
        <f t="shared" ca="1" si="222"/>
        <v>1</v>
      </c>
      <c r="LZ21" s="19">
        <f t="shared" ca="1" si="222"/>
        <v>0.75</v>
      </c>
      <c r="MA21" s="19">
        <f t="shared" ca="1" si="222"/>
        <v>0.75</v>
      </c>
      <c r="MB21" s="19">
        <f t="shared" ca="1" si="222"/>
        <v>0.8</v>
      </c>
      <c r="MC21" s="19">
        <f t="shared" ca="1" si="222"/>
        <v>0.82499999999999996</v>
      </c>
      <c r="MD21" s="19">
        <f t="shared" ca="1" si="222"/>
        <v>0.875</v>
      </c>
      <c r="ME21" s="19">
        <f t="shared" ca="1" si="222"/>
        <v>0.9</v>
      </c>
      <c r="MF21" s="19">
        <f t="shared" ca="1" si="222"/>
        <v>1</v>
      </c>
      <c r="MG21" s="19">
        <f t="shared" ca="1" si="223"/>
        <v>0.875</v>
      </c>
      <c r="MH21" s="19" t="b">
        <f t="shared" ca="1" si="223"/>
        <v>0</v>
      </c>
      <c r="MI21" s="19">
        <f t="shared" ca="1" si="223"/>
        <v>74.989999999999995</v>
      </c>
      <c r="MJ21" s="19" t="str">
        <f t="shared" ca="1" si="223"/>
        <v>-</v>
      </c>
      <c r="MK21" s="19" t="str">
        <f t="shared" ca="1" si="223"/>
        <v>-</v>
      </c>
      <c r="ML21" s="19" t="str">
        <f t="shared" ca="1" si="223"/>
        <v>-</v>
      </c>
      <c r="MM21" s="19" t="str">
        <f t="shared" ca="1" si="223"/>
        <v>-</v>
      </c>
      <c r="MN21" s="19" t="str">
        <f t="shared" ca="1" si="223"/>
        <v>-</v>
      </c>
      <c r="MO21" s="19" t="str">
        <f t="shared" ca="1" si="223"/>
        <v>-</v>
      </c>
      <c r="MP21" s="19" t="str">
        <f t="shared" ca="1" si="223"/>
        <v>-</v>
      </c>
      <c r="MQ21" s="19">
        <f t="shared" ca="1" si="223"/>
        <v>36.99</v>
      </c>
      <c r="MR21" s="19">
        <f t="shared" ca="1" si="223"/>
        <v>36.99</v>
      </c>
      <c r="MS21" s="19" t="str">
        <f t="shared" ca="1" si="223"/>
        <v>-</v>
      </c>
      <c r="MT21" s="19" t="str">
        <f t="shared" ca="1" si="223"/>
        <v>-</v>
      </c>
      <c r="MU21" s="19" t="str">
        <f t="shared" ca="1" si="223"/>
        <v>-</v>
      </c>
      <c r="MV21" s="19" t="str">
        <f t="shared" ca="1" si="223"/>
        <v>-</v>
      </c>
      <c r="MW21" s="19" t="str">
        <f t="shared" ca="1" si="223"/>
        <v>-</v>
      </c>
      <c r="MX21" s="19">
        <f t="shared" ca="1" si="223"/>
        <v>49.99</v>
      </c>
      <c r="MY21" s="19">
        <f t="shared" ca="1" si="223"/>
        <v>49.99</v>
      </c>
      <c r="MZ21" s="19">
        <f t="shared" ca="1" si="223"/>
        <v>49.99</v>
      </c>
      <c r="NA21" s="19">
        <f t="shared" ca="1" si="223"/>
        <v>49.99</v>
      </c>
      <c r="NB21" s="19">
        <f t="shared" ca="1" si="223"/>
        <v>49.99</v>
      </c>
      <c r="NC21" s="19">
        <f t="shared" ca="1" si="223"/>
        <v>49.99</v>
      </c>
      <c r="ND21" s="19">
        <f t="shared" ca="1" si="223"/>
        <v>49.99</v>
      </c>
      <c r="NE21" s="19">
        <f t="shared" ca="1" si="223"/>
        <v>49.99</v>
      </c>
      <c r="NF21" s="19">
        <f t="shared" ca="1" si="223"/>
        <v>412.99</v>
      </c>
      <c r="NG21" s="19">
        <f t="shared" ca="1" si="223"/>
        <v>412.99</v>
      </c>
      <c r="NH21" s="19" t="str">
        <f t="shared" ca="1" si="223"/>
        <v>-</v>
      </c>
      <c r="NI21" s="19" t="str">
        <f t="shared" ca="1" si="223"/>
        <v>-</v>
      </c>
      <c r="NJ21" s="19" t="str">
        <f t="shared" ca="1" si="223"/>
        <v>-</v>
      </c>
      <c r="NK21" s="19" t="str">
        <f t="shared" ca="1" si="223"/>
        <v>-</v>
      </c>
      <c r="NL21" s="19" t="str">
        <f t="shared" ca="1" si="223"/>
        <v>-</v>
      </c>
      <c r="NM21" s="19">
        <f t="shared" ca="1" si="223"/>
        <v>6.8900000000000006</v>
      </c>
      <c r="NN21" s="19">
        <f t="shared" ca="1" si="223"/>
        <v>6.8900000000000006</v>
      </c>
      <c r="NO21" s="19">
        <f t="shared" ca="1" si="223"/>
        <v>6.8900000000000006</v>
      </c>
      <c r="NP21" s="19">
        <f t="shared" ca="1" si="223"/>
        <v>6.8900000000000006</v>
      </c>
      <c r="NQ21" s="19">
        <f t="shared" ca="1" si="223"/>
        <v>6.8900000000000006</v>
      </c>
      <c r="NR21" s="19">
        <f t="shared" ca="1" si="223"/>
        <v>6.8900000000000006</v>
      </c>
      <c r="NS21" s="19">
        <f t="shared" ca="1" si="223"/>
        <v>6.8900000000000006</v>
      </c>
      <c r="NT21" s="19">
        <f t="shared" ca="1" si="223"/>
        <v>6.8900000000000006</v>
      </c>
      <c r="NU21" s="19">
        <f t="shared" ca="1" si="223"/>
        <v>346.99</v>
      </c>
      <c r="NV21" s="19">
        <f t="shared" ca="1" si="223"/>
        <v>346.99</v>
      </c>
      <c r="NW21" s="19" t="str">
        <f t="shared" ca="1" si="223"/>
        <v>-</v>
      </c>
      <c r="NX21" s="19" t="str">
        <f t="shared" ca="1" si="223"/>
        <v>-</v>
      </c>
      <c r="NY21" s="19" t="str">
        <f t="shared" ca="1" si="223"/>
        <v>-</v>
      </c>
      <c r="NZ21" s="19" t="str">
        <f t="shared" ca="1" si="223"/>
        <v>-</v>
      </c>
      <c r="OA21" s="19" t="str">
        <f t="shared" ca="1" si="223"/>
        <v>-</v>
      </c>
      <c r="OB21" s="19">
        <f t="shared" ca="1" si="223"/>
        <v>0</v>
      </c>
      <c r="OC21" s="24">
        <v>0</v>
      </c>
    </row>
    <row r="22" spans="1:39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9"/>
      <c r="AV22" s="515"/>
      <c r="AW22" s="515"/>
      <c r="AX22" s="515"/>
      <c r="AY22" s="515"/>
      <c r="AZ22" s="515"/>
      <c r="BA22" s="515"/>
      <c r="BB22" s="515"/>
      <c r="BC22" s="9"/>
      <c r="BD22" s="515"/>
      <c r="BE22" s="515"/>
      <c r="BF22" s="515"/>
      <c r="BG22" s="515"/>
      <c r="BH22" s="515"/>
      <c r="BI22" s="515"/>
      <c r="BJ22" s="515"/>
      <c r="BK22" s="515"/>
      <c r="BL22" s="515"/>
      <c r="BM22" s="515"/>
      <c r="BN22" s="515"/>
      <c r="BO22" s="9"/>
      <c r="BP22" s="515"/>
      <c r="BQ22" s="515"/>
      <c r="BR22" s="515"/>
      <c r="BS22" s="515"/>
      <c r="BT22" s="515"/>
      <c r="BU22" s="515"/>
      <c r="BV22" s="515"/>
      <c r="BW22" s="515"/>
      <c r="BX22" s="515"/>
      <c r="BY22" s="515"/>
      <c r="BZ22" s="9"/>
      <c r="CA22" s="515"/>
      <c r="CB22" s="515"/>
      <c r="CC22" s="515"/>
      <c r="CD22" s="515"/>
      <c r="CE22" s="515"/>
      <c r="CF22" s="515"/>
      <c r="CG22" s="515"/>
      <c r="CH22" s="515"/>
      <c r="CI22" s="515"/>
      <c r="CJ22" s="515"/>
      <c r="CK22" s="515"/>
      <c r="CL22" s="9"/>
      <c r="CM22" s="515"/>
      <c r="CN22" s="515"/>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6"/>
      <c r="DW22" s="515"/>
      <c r="DX22" s="515"/>
      <c r="DY22" s="515"/>
      <c r="DZ22" s="515"/>
      <c r="EA22" s="515"/>
      <c r="EB22" s="515"/>
      <c r="EC22" s="515"/>
      <c r="ED22" s="515"/>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9"/>
      <c r="HY22" s="515"/>
      <c r="HZ22" s="515"/>
      <c r="IA22" s="515"/>
      <c r="IB22" s="515"/>
      <c r="IC22" s="515"/>
      <c r="ID22" s="515"/>
      <c r="IE22" s="515"/>
      <c r="IF22" s="515"/>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9"/>
      <c r="JC22" s="515"/>
      <c r="JD22" s="515"/>
      <c r="JE22" s="515"/>
      <c r="JF22" s="515"/>
      <c r="JG22" s="515"/>
      <c r="JH22" s="515"/>
      <c r="JI22" s="515"/>
      <c r="JJ22" s="515"/>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9"/>
      <c r="LE22" s="515"/>
      <c r="LF22" s="515"/>
      <c r="LG22" s="515"/>
      <c r="LH22" s="515"/>
      <c r="LI22" s="515"/>
      <c r="LJ22" s="515"/>
      <c r="LK22" s="515"/>
      <c r="LL22" s="515"/>
      <c r="LM22" s="515"/>
      <c r="LN22" s="515"/>
      <c r="LO22" s="515"/>
      <c r="LP22" s="515"/>
      <c r="LQ22" s="515"/>
      <c r="LR22" s="515"/>
      <c r="LS22" s="515"/>
      <c r="LT22" s="515"/>
      <c r="LU22" s="515"/>
      <c r="LV22" s="9"/>
      <c r="LW22" s="515"/>
      <c r="LX22" s="515"/>
      <c r="LY22" s="515"/>
      <c r="LZ22" s="515"/>
      <c r="MA22" s="515"/>
      <c r="MB22" s="515"/>
      <c r="MC22" s="515"/>
      <c r="MD22" s="515"/>
      <c r="ME22" s="515"/>
      <c r="MF22" s="515"/>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24">
        <v>0</v>
      </c>
    </row>
    <row r="23" spans="1:39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1824</v>
      </c>
      <c r="AM23" s="9" t="str">
        <f ca="1">IF(COUNTIF(AL$5:AL23,AL23)=1,"-","Dup")</f>
        <v>-</v>
      </c>
      <c r="AN23" s="9"/>
      <c r="AO23" s="14"/>
      <c r="AP23" s="14"/>
      <c r="AQ23" s="14"/>
      <c r="AR23" s="14"/>
      <c r="AS23" s="14"/>
      <c r="AT23" s="14"/>
      <c r="AU23" s="9"/>
      <c r="AV23" s="14"/>
      <c r="AW23" s="14"/>
      <c r="AX23" s="14"/>
      <c r="AY23" s="14"/>
      <c r="AZ23" s="14"/>
      <c r="BA23" s="14"/>
      <c r="BB23" s="14"/>
      <c r="BC23" s="9"/>
      <c r="BD23" s="14"/>
      <c r="BE23" s="14"/>
      <c r="BF23" s="14"/>
      <c r="BG23" s="14"/>
      <c r="BH23" s="14"/>
      <c r="BI23" s="14"/>
      <c r="BJ23" s="14"/>
      <c r="BK23" s="14"/>
      <c r="BL23" s="14"/>
      <c r="BM23" s="14"/>
      <c r="BN23" s="14"/>
      <c r="BO23" s="9"/>
      <c r="BP23" s="14"/>
      <c r="BQ23" s="14"/>
      <c r="BR23" s="14"/>
      <c r="BS23" s="14"/>
      <c r="BT23" s="14"/>
      <c r="BU23" s="14"/>
      <c r="BV23" s="14"/>
      <c r="BW23" s="14"/>
      <c r="BX23" s="14"/>
      <c r="BY23" s="14"/>
      <c r="BZ23" s="9"/>
      <c r="CA23" s="14"/>
      <c r="CB23" s="14"/>
      <c r="CC23" s="14"/>
      <c r="CD23" s="14"/>
      <c r="CE23" s="14"/>
      <c r="CF23" s="153"/>
      <c r="CG23" s="14"/>
      <c r="CH23" s="14"/>
      <c r="CI23" s="14"/>
      <c r="CJ23" s="14"/>
      <c r="CK23" s="14"/>
      <c r="CL23" s="9"/>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322"/>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9"/>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9"/>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9"/>
      <c r="LE23" s="14"/>
      <c r="LF23" s="14"/>
      <c r="LG23" s="14"/>
      <c r="LH23" s="14"/>
      <c r="LI23" s="14"/>
      <c r="LJ23" s="14"/>
      <c r="LK23" s="14"/>
      <c r="LL23" s="14"/>
      <c r="LM23" s="14"/>
      <c r="LN23" s="14"/>
      <c r="LO23" s="14"/>
      <c r="LP23" s="14"/>
      <c r="LQ23" s="14"/>
      <c r="LR23" s="14"/>
      <c r="LS23" s="14"/>
      <c r="LT23" s="14"/>
      <c r="LU23" s="14"/>
      <c r="LV23" s="9"/>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24">
        <v>0</v>
      </c>
    </row>
    <row r="24" spans="1:393" outlineLevel="1">
      <c r="A24" s="21">
        <f t="shared" si="156"/>
        <v>19</v>
      </c>
      <c r="B24" s="21">
        <f>$A$14</f>
        <v>9</v>
      </c>
      <c r="C24">
        <f>100+_xlfn.SWITCH(ExptNo,    1,$M24,    2,$N24+($M24-1)*3,    0)</f>
        <v>100</v>
      </c>
      <c r="D24" s="144" t="str">
        <f>INDEX(i.Region_Desc,$K24,1)</f>
        <v>GSM</v>
      </c>
      <c r="E24" t="b">
        <f>NOT($HZ24)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IF($HY24=0," FWM","")&amp;IF($HY24=1," MWM","")&amp;IF($HY24=5," Mat","")&amp;IF($HZ24=TRUE,"&amp;BBT","    ")
&amp;INDEX(DataMaster!$B$98:$B$103,$Q24,0)    &amp; " WP"&amp;TEXT($LK24*100,"000p")           &amp; " MP"&amp;TEXT($LL24*100,"000p")           &amp; " GP"&amp;TEXT($LU24*100,"000p")
&amp; " (F"&amp;3+COUNTIF($CT24:$CW24,TRUE)&amp;3&amp;"N"&amp;$DK24&amp;$DL24&amp;")"</f>
        <v>00001 Template GSM Day204 MWM    all grids WP100p MP100p GP100p (F33N11)</v>
      </c>
      <c r="AM24" s="9" t="str">
        <f ca="1">IF(COUNTIF(AL$5:AL24,AL24)=1,"-","Dup")</f>
        <v>-</v>
      </c>
      <c r="AN24" s="9"/>
      <c r="AO24" s="19" t="str">
        <f t="shared" ref="AO24:AT26" ca="1" si="226">OFFSET(AO$5,$B24,0)</f>
        <v>-</v>
      </c>
      <c r="AP24" s="19" t="str">
        <f t="shared" ca="1" si="226"/>
        <v>-</v>
      </c>
      <c r="AQ24" s="19" t="str">
        <f t="shared" ca="1" si="226"/>
        <v>-</v>
      </c>
      <c r="AR24" s="19" t="str">
        <f t="shared" ca="1" si="226"/>
        <v>-</v>
      </c>
      <c r="AS24" s="19" t="str">
        <f t="shared" ca="1" si="226"/>
        <v>-</v>
      </c>
      <c r="AT24" s="19" t="b">
        <f t="shared" ca="1" si="226"/>
        <v>1</v>
      </c>
      <c r="AU24" s="9"/>
      <c r="AV24" s="5" t="b">
        <f t="shared" ref="AV24:BA26" si="227">INDEX(i.model_structure,$H24,AV$7)</f>
        <v>1</v>
      </c>
      <c r="AW24" s="5" t="str">
        <f t="shared" si="227"/>
        <v>-</v>
      </c>
      <c r="AX24" s="5" t="str">
        <f t="shared" si="227"/>
        <v>-</v>
      </c>
      <c r="AY24" s="5" t="str">
        <f t="shared" si="227"/>
        <v>-</v>
      </c>
      <c r="AZ24" s="5" t="b">
        <f t="shared" si="227"/>
        <v>0</v>
      </c>
      <c r="BA24" s="144">
        <f t="shared" si="227"/>
        <v>0.25</v>
      </c>
      <c r="BB24" s="19" t="b">
        <f t="shared" ref="BB24:BB26" ca="1" si="228">OFFSET(BB$5,$B24,0)</f>
        <v>1</v>
      </c>
      <c r="BC24" s="9"/>
      <c r="BD24" s="5" t="str">
        <f ca="1">IF($M24&lt;&gt;4,OFFSET(BD$5,$B24,0),1)</f>
        <v>-</v>
      </c>
      <c r="BE24" s="19" t="str">
        <f t="shared" ref="BE24:BG26" ca="1" si="229">OFFSET(BE$5,$B24,0)</f>
        <v>-</v>
      </c>
      <c r="BF24" s="19" t="str">
        <f t="shared" ca="1" si="229"/>
        <v>-</v>
      </c>
      <c r="BG24" s="19" t="str">
        <f t="shared" ca="1" si="229"/>
        <v>-</v>
      </c>
      <c r="BH24" s="5" t="str">
        <f ca="1">IF($M24&lt;&gt;4,OFFSET(BH$5,$B24,0),1)</f>
        <v>-</v>
      </c>
      <c r="BI24" s="19" t="str">
        <f ca="1">OFFSET(BI$5,$B24,0)</f>
        <v>-</v>
      </c>
      <c r="BJ24" s="5" t="str">
        <f ca="1">IF($M24&lt;&gt;4,OFFSET(BJ$5,$B24,0),1)</f>
        <v>-</v>
      </c>
      <c r="BK24" s="19" t="str">
        <f t="shared" ref="BK24:BM26" ca="1" si="230">OFFSET(BK$5,$B24,0)</f>
        <v>-</v>
      </c>
      <c r="BL24" s="19" t="str">
        <f t="shared" ca="1" si="230"/>
        <v>-</v>
      </c>
      <c r="BM24" s="19" t="str">
        <f t="shared" ca="1" si="230"/>
        <v>-</v>
      </c>
      <c r="BN24" s="5" t="str">
        <f ca="1">IF($M24&lt;&gt;4,OFFSET(BN$5,$B24,0),1)</f>
        <v>-</v>
      </c>
      <c r="BO24" s="9"/>
      <c r="BP24" s="5" t="b">
        <f>$J24&lt;0</f>
        <v>0</v>
      </c>
      <c r="BQ24" s="5" t="str">
        <f ca="1">IF($J24="",BQ$14,ABS($J24))</f>
        <v>-</v>
      </c>
      <c r="BR24" s="5" t="str">
        <f t="shared" ref="BR24:BY26" ca="1" si="231">IF($J24="",BR$14,ABS($J24)=BR$7)</f>
        <v>-</v>
      </c>
      <c r="BS24" s="5" t="str">
        <f t="shared" ca="1" si="231"/>
        <v>-</v>
      </c>
      <c r="BT24" s="5" t="str">
        <f t="shared" ca="1" si="231"/>
        <v>-</v>
      </c>
      <c r="BU24" s="5" t="str">
        <f t="shared" ca="1" si="231"/>
        <v>-</v>
      </c>
      <c r="BV24" s="5" t="str">
        <f t="shared" ca="1" si="231"/>
        <v>-</v>
      </c>
      <c r="BW24" s="5" t="str">
        <f t="shared" ca="1" si="231"/>
        <v>-</v>
      </c>
      <c r="BX24" s="5" t="str">
        <f t="shared" ca="1" si="231"/>
        <v>-</v>
      </c>
      <c r="BY24" s="5" t="str">
        <f t="shared" ca="1" si="231"/>
        <v>-</v>
      </c>
      <c r="BZ24" s="9"/>
      <c r="CA24" s="19" t="b">
        <f t="shared" ref="CA24:CA26" ca="1" si="232">OFFSET(CA$5,$B24,0)</f>
        <v>1</v>
      </c>
      <c r="CB24" s="19" t="b">
        <f t="shared" ref="CB24:CC26" ca="1" si="233">OFFSET(CB$5,$B24,0)</f>
        <v>1</v>
      </c>
      <c r="CC24" s="19" t="b">
        <f t="shared" ca="1" si="233"/>
        <v>1</v>
      </c>
      <c r="CD24" s="12">
        <f>VALUE($K24&amp;$M24&amp;$N24&amp;$Q24&amp;$S24&amp;"07")</f>
        <v>2231107</v>
      </c>
      <c r="CE24" s="144" t="b">
        <f ca="1">NOT(CC24)</f>
        <v>0</v>
      </c>
      <c r="CF24" s="12" t="s">
        <v>34</v>
      </c>
      <c r="CG24" s="19" t="str">
        <f t="shared" ca="1" si="178"/>
        <v>-</v>
      </c>
      <c r="CH24" s="19" t="str">
        <f t="shared" ca="1" si="202"/>
        <v>-</v>
      </c>
      <c r="CI24" s="19" t="str">
        <f t="shared" ca="1" si="202"/>
        <v>-</v>
      </c>
      <c r="CJ24" s="19">
        <f t="shared" ca="1" si="178"/>
        <v>1</v>
      </c>
      <c r="CK24" s="19">
        <f t="shared" ca="1" si="178"/>
        <v>1</v>
      </c>
      <c r="CL24" s="9"/>
      <c r="CM24" s="444">
        <f t="shared" ref="CM24:CO26" si="234">INDEX(i.UserPeriod0,$AI24,CM$7)</f>
        <v>652</v>
      </c>
      <c r="CN24" s="444">
        <f t="shared" si="234"/>
        <v>686</v>
      </c>
      <c r="CO24" s="444">
        <f t="shared" si="234"/>
        <v>721</v>
      </c>
      <c r="CP24" s="152">
        <f t="shared" ref="CP24:CR26" si="235">7*INDEX(i.end_joining,1,CP$7+($AI24-1)*3)</f>
        <v>378</v>
      </c>
      <c r="CQ24" s="152">
        <f t="shared" si="235"/>
        <v>413</v>
      </c>
      <c r="CR24" s="152">
        <f t="shared" si="235"/>
        <v>448</v>
      </c>
      <c r="CS24" s="19" t="str">
        <f ca="1">OFFSET(CS$5,$B24,0)</f>
        <v>-</v>
      </c>
      <c r="CT24" s="19" t="str">
        <f t="shared" ref="CT24:DV37" ca="1" si="236">OFFSET(CT$5,$B24,0)</f>
        <v>-</v>
      </c>
      <c r="CU24" s="19" t="str">
        <f t="shared" ca="1" si="236"/>
        <v>-</v>
      </c>
      <c r="CV24" s="19" t="str">
        <f t="shared" ref="CV24:DJ37" ca="1" si="237">OFFSET(CV$5,$B24,0)</f>
        <v>-</v>
      </c>
      <c r="CW24" s="19" t="str">
        <f t="shared" ca="1" si="237"/>
        <v>-</v>
      </c>
      <c r="CX24" s="19" t="b">
        <f ca="1">OFFSET(CX$5,$B24,0)</f>
        <v>1</v>
      </c>
      <c r="CY24" s="19">
        <f t="shared" ca="1" si="237"/>
        <v>0</v>
      </c>
      <c r="CZ24" s="19">
        <f t="shared" ca="1" si="237"/>
        <v>0</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ref="DK24:DM24" ca="1" si="238">OFFSET(DK$5,$B24,0)</f>
        <v>1</v>
      </c>
      <c r="DL24" s="19">
        <f t="shared" ca="1" si="238"/>
        <v>1</v>
      </c>
      <c r="DM24" s="19">
        <f t="shared" ca="1" si="238"/>
        <v>0</v>
      </c>
      <c r="DN24" s="19" t="str">
        <f t="shared" ca="1" si="236"/>
        <v>-</v>
      </c>
      <c r="DO24" s="19" t="str">
        <f t="shared" ca="1" si="236"/>
        <v>-</v>
      </c>
      <c r="DP24" s="19" t="str">
        <f t="shared" ca="1" si="236"/>
        <v>-</v>
      </c>
      <c r="DQ24" s="19" t="str">
        <f t="shared" ca="1" si="236"/>
        <v>-</v>
      </c>
      <c r="DR24" s="19" t="str">
        <f t="shared" ca="1" si="236"/>
        <v>-</v>
      </c>
      <c r="DS24" s="19">
        <f t="shared" ref="DS24" ca="1" si="239">OFFSET(DS$5,$B24,0)</f>
        <v>0</v>
      </c>
      <c r="DT24" s="19" t="str">
        <f t="shared" ca="1" si="236"/>
        <v>-</v>
      </c>
      <c r="DU24" s="19" t="str">
        <f t="shared" ca="1" si="236"/>
        <v>-</v>
      </c>
      <c r="DV24" s="19">
        <f t="shared" ca="1" si="236"/>
        <v>0</v>
      </c>
      <c r="DW24" s="444">
        <f t="shared" ref="DW24:DX26" si="240">IF(AND($N24=DW$11,$Y24&lt;&gt;0,$AI24=DW$12),INDEX(i.LTWFeedLevels,$Y24,MOD(DW$7-1,7)+1),0)</f>
        <v>0</v>
      </c>
      <c r="DX24" s="444">
        <f t="shared" si="240"/>
        <v>0</v>
      </c>
      <c r="DY24" s="124">
        <f t="shared" ref="DY24:EH26" si="241">IF(AND($K24=DY$9,$N24=DY$11,$AB24=DY$8,$AI24=DY$12,$Y24&lt;&gt;0),INDEX(i.FS_Strategy,$Y24,$AB24),0)</f>
        <v>0</v>
      </c>
      <c r="DZ24" s="124">
        <f t="shared" si="241"/>
        <v>0</v>
      </c>
      <c r="EA24" s="124">
        <f t="shared" si="241"/>
        <v>0</v>
      </c>
      <c r="EB24" s="124">
        <f t="shared" si="241"/>
        <v>0</v>
      </c>
      <c r="EC24" s="124">
        <f t="shared" si="241"/>
        <v>0</v>
      </c>
      <c r="ED24" s="124">
        <f t="shared" si="241"/>
        <v>0</v>
      </c>
      <c r="EE24" s="124">
        <f t="shared" si="241"/>
        <v>0</v>
      </c>
      <c r="EF24" s="124">
        <f t="shared" si="241"/>
        <v>0</v>
      </c>
      <c r="EG24" s="124">
        <f t="shared" si="241"/>
        <v>0</v>
      </c>
      <c r="EH24" s="124">
        <f t="shared" si="241"/>
        <v>0</v>
      </c>
      <c r="EI24" s="124">
        <f t="shared" ref="EI24:EP26" si="242">IF(AND($K24=EI$9,$N24=EI$11,$AB24=EI$8,$AI24=EI$12,$Y24&lt;&gt;0),INDEX(i.FS_Strategy,$Y24,$AB24),0)</f>
        <v>0</v>
      </c>
      <c r="EJ24" s="124">
        <f t="shared" si="242"/>
        <v>0</v>
      </c>
      <c r="EK24" s="124">
        <f t="shared" si="242"/>
        <v>0</v>
      </c>
      <c r="EL24" s="124">
        <f t="shared" si="242"/>
        <v>0</v>
      </c>
      <c r="EM24" s="124">
        <f t="shared" si="242"/>
        <v>0</v>
      </c>
      <c r="EN24" s="124">
        <f t="shared" si="242"/>
        <v>0</v>
      </c>
      <c r="EO24" s="124">
        <f t="shared" si="242"/>
        <v>0</v>
      </c>
      <c r="EP24" s="124">
        <f t="shared" si="242"/>
        <v>0</v>
      </c>
      <c r="EQ24" s="554">
        <f t="shared" ref="EQ24:FF26" si="243">IF(AND($K24=EQ$9,$N24=EQ$11,$AB24=EQ$8,$AI24=EQ$12,$Z24&lt;&gt;0),INDEX(i.FS_Strategy,$Z24,$AB24),0)</f>
        <v>0</v>
      </c>
      <c r="ER24" s="554">
        <f t="shared" si="243"/>
        <v>0</v>
      </c>
      <c r="ES24" s="554">
        <f t="shared" si="243"/>
        <v>0</v>
      </c>
      <c r="ET24" s="125">
        <f t="shared" si="243"/>
        <v>0</v>
      </c>
      <c r="EU24" s="125">
        <f t="shared" si="243"/>
        <v>0</v>
      </c>
      <c r="EV24" s="125">
        <f t="shared" si="243"/>
        <v>0</v>
      </c>
      <c r="EW24" s="125">
        <f t="shared" si="243"/>
        <v>0</v>
      </c>
      <c r="EX24" s="125">
        <f t="shared" si="243"/>
        <v>0</v>
      </c>
      <c r="EY24" s="125">
        <f t="shared" si="243"/>
        <v>0</v>
      </c>
      <c r="EZ24" s="125">
        <f t="shared" si="243"/>
        <v>0</v>
      </c>
      <c r="FA24" s="125">
        <f t="shared" si="243"/>
        <v>0</v>
      </c>
      <c r="FB24" s="125">
        <f t="shared" si="243"/>
        <v>0</v>
      </c>
      <c r="FC24" s="125">
        <f t="shared" si="243"/>
        <v>0</v>
      </c>
      <c r="FD24" s="125">
        <f t="shared" si="243"/>
        <v>0</v>
      </c>
      <c r="FE24" s="125">
        <f t="shared" si="243"/>
        <v>0</v>
      </c>
      <c r="FF24" s="125">
        <f t="shared" si="243"/>
        <v>0</v>
      </c>
      <c r="FG24" s="124">
        <f t="shared" ref="FG24:FP26" si="244">IF(AND($K24=FG$9,$N24=FG$11,$AB24=FG$8,$AI24=FG$12),INDEX(i.FS_Strategy,$AC24+1,$AB24),0)</f>
        <v>0</v>
      </c>
      <c r="FH24" s="124">
        <f t="shared" si="244"/>
        <v>0</v>
      </c>
      <c r="FI24" s="124">
        <f t="shared" si="244"/>
        <v>0</v>
      </c>
      <c r="FJ24" s="124">
        <f t="shared" si="244"/>
        <v>0</v>
      </c>
      <c r="FK24" s="124">
        <f t="shared" si="244"/>
        <v>0</v>
      </c>
      <c r="FL24" s="124">
        <f t="shared" si="244"/>
        <v>0</v>
      </c>
      <c r="FM24" s="124">
        <f t="shared" si="244"/>
        <v>0</v>
      </c>
      <c r="FN24" s="124">
        <f t="shared" si="244"/>
        <v>0</v>
      </c>
      <c r="FO24" s="124">
        <f t="shared" si="244"/>
        <v>0</v>
      </c>
      <c r="FP24" s="124">
        <f t="shared" si="244"/>
        <v>0</v>
      </c>
      <c r="FQ24" s="124">
        <f t="shared" ref="FQ24:FX26" si="245">IF(AND($K24=FQ$9,$N24=FQ$11,$AB24=FQ$8,$AI24=FQ$12),INDEX(i.FS_Strategy,$AC24+1,$AB24),0)</f>
        <v>0</v>
      </c>
      <c r="FR24" s="124">
        <f t="shared" si="245"/>
        <v>0</v>
      </c>
      <c r="FS24" s="124">
        <f t="shared" si="245"/>
        <v>0</v>
      </c>
      <c r="FT24" s="124">
        <f t="shared" si="245"/>
        <v>0</v>
      </c>
      <c r="FU24" s="124">
        <f t="shared" si="245"/>
        <v>0</v>
      </c>
      <c r="FV24" s="124">
        <f t="shared" si="245"/>
        <v>0</v>
      </c>
      <c r="FW24" s="124">
        <f t="shared" si="245"/>
        <v>0</v>
      </c>
      <c r="FX24" s="124">
        <f t="shared" si="245"/>
        <v>0</v>
      </c>
      <c r="FY24" s="554">
        <f t="shared" ref="FY24:GA26" si="246">IF(AND($K24=FY$9,$N24=FY$11,$AB24=FY$8),INDEX(i.FS_Strategy,$AD24+1,$AB24),0)</f>
        <v>0</v>
      </c>
      <c r="FZ24" s="554">
        <f t="shared" si="246"/>
        <v>0</v>
      </c>
      <c r="GA24" s="554">
        <f t="shared" si="246"/>
        <v>0</v>
      </c>
      <c r="GB24" s="125">
        <f t="shared" ref="GB24:GN26" si="247">IF(AND($K24=GB$9,$N24=GB$11,$AB24=GB$8),INDEX(i.FS_Strategy,$AE24+1,$AB24),0)</f>
        <v>0</v>
      </c>
      <c r="GC24" s="125">
        <f t="shared" si="247"/>
        <v>0</v>
      </c>
      <c r="GD24" s="125">
        <f t="shared" si="247"/>
        <v>0</v>
      </c>
      <c r="GE24" s="125">
        <f t="shared" si="247"/>
        <v>0</v>
      </c>
      <c r="GF24" s="125">
        <f t="shared" si="247"/>
        <v>0</v>
      </c>
      <c r="GG24" s="125">
        <f t="shared" si="247"/>
        <v>0</v>
      </c>
      <c r="GH24" s="125">
        <f t="shared" si="247"/>
        <v>0</v>
      </c>
      <c r="GI24" s="125">
        <f t="shared" si="247"/>
        <v>0</v>
      </c>
      <c r="GJ24" s="125">
        <f t="shared" si="247"/>
        <v>0</v>
      </c>
      <c r="GK24" s="125">
        <f t="shared" si="247"/>
        <v>0</v>
      </c>
      <c r="GL24" s="125">
        <f t="shared" si="247"/>
        <v>0</v>
      </c>
      <c r="GM24" s="125">
        <f t="shared" si="247"/>
        <v>0</v>
      </c>
      <c r="GN24" s="125">
        <f t="shared" si="247"/>
        <v>0</v>
      </c>
      <c r="GO24" s="124">
        <f t="shared" ref="GO24:GX26" si="248">IF(AND($K24=GO$9,$N24=GO$11,$AB24=GO$8,$AI24=GO$12),INDEX(i.FS_Strategy,$AC24+1,$AB24),0)</f>
        <v>0</v>
      </c>
      <c r="GP24" s="124">
        <f t="shared" si="248"/>
        <v>0</v>
      </c>
      <c r="GQ24" s="124">
        <f t="shared" si="248"/>
        <v>0</v>
      </c>
      <c r="GR24" s="124">
        <f t="shared" si="248"/>
        <v>0</v>
      </c>
      <c r="GS24" s="124">
        <f t="shared" si="248"/>
        <v>0</v>
      </c>
      <c r="GT24" s="124">
        <f t="shared" si="248"/>
        <v>0</v>
      </c>
      <c r="GU24" s="124">
        <f t="shared" si="248"/>
        <v>0</v>
      </c>
      <c r="GV24" s="124">
        <f t="shared" si="248"/>
        <v>0</v>
      </c>
      <c r="GW24" s="124">
        <f t="shared" si="248"/>
        <v>0</v>
      </c>
      <c r="GX24" s="124">
        <f t="shared" si="248"/>
        <v>0</v>
      </c>
      <c r="GY24" s="124">
        <f t="shared" ref="GY24:HF26" si="249">IF(AND($K24=GY$9,$N24=GY$11,$AB24=GY$8,$AI24=GY$12),INDEX(i.FS_Strategy,$AC24+1,$AB24),0)</f>
        <v>0</v>
      </c>
      <c r="GZ24" s="124">
        <f t="shared" si="249"/>
        <v>0</v>
      </c>
      <c r="HA24" s="124">
        <f t="shared" si="249"/>
        <v>0</v>
      </c>
      <c r="HB24" s="124">
        <f t="shared" si="249"/>
        <v>0</v>
      </c>
      <c r="HC24" s="124">
        <f t="shared" si="249"/>
        <v>0</v>
      </c>
      <c r="HD24" s="124">
        <f t="shared" si="249"/>
        <v>0</v>
      </c>
      <c r="HE24" s="124">
        <f t="shared" si="249"/>
        <v>0</v>
      </c>
      <c r="HF24" s="124">
        <f t="shared" si="249"/>
        <v>0</v>
      </c>
      <c r="HG24" s="554">
        <f t="shared" ref="HG24:HI26" si="250">IF(AND($K24=HG$9,$N24=HG$11,$AB24=HG$8),INDEX(i.FS_Strategy,$AD24+1,$AB24),0)</f>
        <v>0</v>
      </c>
      <c r="HH24" s="554">
        <f t="shared" si="250"/>
        <v>0</v>
      </c>
      <c r="HI24" s="554">
        <f t="shared" si="250"/>
        <v>0</v>
      </c>
      <c r="HJ24" s="125">
        <f t="shared" ref="HJ24:HV26" si="251">IF(AND($K24=HJ$9,$N24=HJ$11,$AB24=HJ$8),INDEX(i.FS_Strategy,$AE24+1,$AB24),0)</f>
        <v>0</v>
      </c>
      <c r="HK24" s="125">
        <f t="shared" si="251"/>
        <v>0</v>
      </c>
      <c r="HL24" s="125">
        <f t="shared" si="251"/>
        <v>0</v>
      </c>
      <c r="HM24" s="125">
        <f t="shared" si="251"/>
        <v>0</v>
      </c>
      <c r="HN24" s="125">
        <f t="shared" si="251"/>
        <v>0</v>
      </c>
      <c r="HO24" s="125">
        <f t="shared" si="251"/>
        <v>0</v>
      </c>
      <c r="HP24" s="125">
        <f t="shared" si="251"/>
        <v>0</v>
      </c>
      <c r="HQ24" s="125">
        <f t="shared" si="251"/>
        <v>0</v>
      </c>
      <c r="HR24" s="125">
        <f t="shared" si="251"/>
        <v>0</v>
      </c>
      <c r="HS24" s="125">
        <f t="shared" si="251"/>
        <v>0</v>
      </c>
      <c r="HT24" s="125">
        <f t="shared" si="251"/>
        <v>0</v>
      </c>
      <c r="HU24" s="125">
        <f t="shared" si="251"/>
        <v>0</v>
      </c>
      <c r="HV24" s="125">
        <f t="shared" si="251"/>
        <v>0</v>
      </c>
      <c r="HW24" s="5">
        <f>INDEX(i.TOL,$N24,HW$7)</f>
        <v>67</v>
      </c>
      <c r="HX24" s="9"/>
      <c r="HY24" s="5">
        <f t="shared" ref="HY24:IB26" si="252">INDEX(i.FlkStrctr,$M24,HY$7)</f>
        <v>1</v>
      </c>
      <c r="HZ24" s="5" t="b">
        <f t="shared" si="252"/>
        <v>0</v>
      </c>
      <c r="IA24" s="19">
        <f t="shared" ref="IA24:JA37" ca="1" si="253">OFFSET(IA$5,$B24,0)</f>
        <v>0</v>
      </c>
      <c r="IB24" s="5">
        <f t="shared" si="252"/>
        <v>55</v>
      </c>
      <c r="IC24" s="5" cm="1">
        <f t="array" ref="IC24">INDEX(i.pi_yatf,$X24+1,IC$7)</f>
        <v>1</v>
      </c>
      <c r="ID24" s="19">
        <f t="shared" ca="1" si="253"/>
        <v>0</v>
      </c>
      <c r="IE24" s="19">
        <f t="shared" ca="1" si="253"/>
        <v>0</v>
      </c>
      <c r="IF24" s="19">
        <f t="shared" ca="1" si="253"/>
        <v>0</v>
      </c>
      <c r="IG24" s="19">
        <f t="shared" ref="IG24:IH30" ca="1" si="254">OFFSET(IG$5,$B24,0)</f>
        <v>0</v>
      </c>
      <c r="IH24" s="19">
        <f t="shared" ca="1" si="254"/>
        <v>0</v>
      </c>
      <c r="II24" s="19">
        <f t="shared" ca="1" si="253"/>
        <v>0</v>
      </c>
      <c r="IJ24" s="19">
        <f t="shared" ca="1" si="253"/>
        <v>0</v>
      </c>
      <c r="IK24" s="19">
        <f t="shared" ca="1" si="253"/>
        <v>0</v>
      </c>
      <c r="IL24" s="19">
        <f t="shared" ca="1" si="253"/>
        <v>0</v>
      </c>
      <c r="IM24" s="19">
        <f t="shared" ca="1" si="253"/>
        <v>0</v>
      </c>
      <c r="IN24" s="19">
        <f t="shared" ca="1" si="253"/>
        <v>0</v>
      </c>
      <c r="IO24" s="19">
        <f t="shared" ca="1" si="253"/>
        <v>0</v>
      </c>
      <c r="IP24" s="19">
        <f t="shared" ca="1" si="253"/>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1</v>
      </c>
      <c r="IZ24" s="19">
        <f t="shared" ca="1" si="253"/>
        <v>0</v>
      </c>
      <c r="JA24" s="19">
        <f t="shared" ca="1" si="253"/>
        <v>1</v>
      </c>
      <c r="JB24" s="9"/>
      <c r="JC24" s="5" t="b">
        <f ca="1">IF($L24&lt;&gt;0,INDEX(i.cropgraze_inc,$L24,JC$7),OFFSET(JC$5,$B24,0))</f>
        <v>0</v>
      </c>
      <c r="JD24" s="5" t="b">
        <f t="shared" ref="JD24:JF26" si="255">($N24=JD$11)</f>
        <v>0</v>
      </c>
      <c r="JE24" s="5" t="b">
        <f t="shared" si="255"/>
        <v>0</v>
      </c>
      <c r="JF24" s="5" t="b">
        <f t="shared" si="255"/>
        <v>1</v>
      </c>
      <c r="JG24" s="144">
        <f t="shared" ref="JG24:JH26" si="256">$O24</f>
        <v>1</v>
      </c>
      <c r="JH24" s="144">
        <f t="shared" si="256"/>
        <v>1</v>
      </c>
      <c r="JI24" s="5" t="b">
        <f t="shared" ref="JI24:JL26" si="257">INDEX(i_dryman,($AF24-1)*4+INDEX(i.StdELMan,($K24-1)*12+($M24-1)*3+$N24,JI$8),JI$7)</f>
        <v>0</v>
      </c>
      <c r="JJ24" s="5" t="b">
        <f t="shared" si="257"/>
        <v>1</v>
      </c>
      <c r="JK24" s="5" t="b">
        <f t="shared" si="257"/>
        <v>1</v>
      </c>
      <c r="JL24" s="5" t="b">
        <f t="shared" si="257"/>
        <v>0</v>
      </c>
      <c r="JM24" s="5">
        <f t="shared" ref="JM24:JN26" si="258">INDEX(i_dryman,($AF24-1)*4+INDEX(i.StdELMan,($K24-1)*12+($M24-1)*3+$N24,JM$8),JM$7+$M24-1)</f>
        <v>1</v>
      </c>
      <c r="JN24" s="5">
        <f t="shared" si="258"/>
        <v>0</v>
      </c>
      <c r="JO24" s="5" t="b">
        <f>AND(INDEX(i_dryman,($AF24-1)*4+INDEX(i.StdELMan,($K24-1)*12+($M24-1)*3+$N24,JO$8),JO$7),($JH24&gt;0))</f>
        <v>0</v>
      </c>
      <c r="JP24" s="5" t="str" cm="1">
        <f t="array" aca="1" ref="JP24" ca="1">IF(OR(JQ24:JX24&lt;&gt;"-"),TRUE,"-")</f>
        <v>-</v>
      </c>
      <c r="JQ24" s="19" t="str">
        <f t="shared" ref="JQ24:JX26" ca="1" si="259">OFFSET(JQ$5,$B24,0)</f>
        <v>-</v>
      </c>
      <c r="JR24" s="19" t="str">
        <f t="shared" ca="1" si="259"/>
        <v>-</v>
      </c>
      <c r="JS24" s="19" t="str">
        <f t="shared" ca="1" si="259"/>
        <v>-</v>
      </c>
      <c r="JT24" s="19" t="str">
        <f t="shared" ca="1" si="259"/>
        <v>-</v>
      </c>
      <c r="JU24" s="19" t="str">
        <f t="shared" ca="1" si="259"/>
        <v>-</v>
      </c>
      <c r="JV24" s="19" t="str">
        <f t="shared" ca="1" si="259"/>
        <v>-</v>
      </c>
      <c r="JW24" s="19" t="str">
        <f t="shared" ca="1" si="259"/>
        <v>-</v>
      </c>
      <c r="JX24" s="19" t="str">
        <f t="shared" ca="1" si="259"/>
        <v>-</v>
      </c>
      <c r="JY24" s="5" t="b">
        <f t="array" aca="1" ref="JY24" ca="1">IF(OR(JZ24:KF24&lt;&gt;"-"),TRUE,"-")</f>
        <v>1</v>
      </c>
      <c r="JZ24" s="19">
        <f t="shared" ref="JZ24:KD26" ca="1" si="260">OFFSET(JZ$5,$B24,0)</f>
        <v>0</v>
      </c>
      <c r="KA24" s="19" t="str">
        <f t="shared" ca="1" si="260"/>
        <v>-</v>
      </c>
      <c r="KB24" s="19">
        <f t="shared" ca="1" si="260"/>
        <v>999999</v>
      </c>
      <c r="KC24" s="19">
        <f t="shared" ca="1" si="260"/>
        <v>999999</v>
      </c>
      <c r="KD24" s="19">
        <f t="shared" ca="1" si="260"/>
        <v>999999</v>
      </c>
      <c r="KE24" s="19">
        <f t="shared" ref="KE24:KF26" ca="1" si="261">OFFSET(KE$5,$B24,0)</f>
        <v>999999</v>
      </c>
      <c r="KF24" s="19">
        <f t="shared" ca="1" si="261"/>
        <v>999999</v>
      </c>
      <c r="KG24" s="19" t="str">
        <f t="shared" ref="KG24:KI36" ca="1" si="262">OFFSET(KG$5,$B24,0)</f>
        <v>-</v>
      </c>
      <c r="KH24" s="19" t="str">
        <f ca="1">OFFSET(KH$5,$B24,0)</f>
        <v>-</v>
      </c>
      <c r="KI24" s="19" t="str">
        <f ca="1">OFFSET(KI$5,$B24,0)</f>
        <v>-</v>
      </c>
      <c r="KJ24" s="19" t="b">
        <f t="shared" ref="KJ24:KK37" ca="1" si="263">OFFSET(KJ$5,$B24,0)</f>
        <v>1</v>
      </c>
      <c r="KK24" s="19">
        <f t="shared" ca="1" si="263"/>
        <v>0</v>
      </c>
      <c r="KL24" s="5" t="str">
        <f t="shared" ref="KL24:KO26" si="264">INDEX(i.FlkStrctr,$M24,KL$7)</f>
        <v>-</v>
      </c>
      <c r="KM24" s="5" t="str">
        <f t="shared" si="264"/>
        <v>-</v>
      </c>
      <c r="KN24" s="5" t="str">
        <f t="shared" si="264"/>
        <v>-</v>
      </c>
      <c r="KO24" s="5" t="str">
        <f t="shared" si="264"/>
        <v>-</v>
      </c>
      <c r="KP24" s="19" t="str">
        <f t="shared" ref="KP24:KP37" ca="1" si="265">OFFSET(KP$5,$B24,0)</f>
        <v>-</v>
      </c>
      <c r="KQ24" s="19" t="str">
        <f t="shared" ref="KQ24:KR25" ca="1" si="266">OFFSET(KQ$5,$B24,0)</f>
        <v>-</v>
      </c>
      <c r="KR24" s="19" t="str">
        <f t="shared" ca="1" si="266"/>
        <v>-</v>
      </c>
      <c r="KS24" s="19" t="str">
        <f t="shared" ref="KS24:OB37" ca="1" si="267">OFFSET(KS$5,$B24,0)</f>
        <v>-</v>
      </c>
      <c r="KT24" s="19" t="str">
        <f t="shared" ca="1" si="267"/>
        <v>-</v>
      </c>
      <c r="KU24" s="19" t="str">
        <f t="shared" ca="1" si="267"/>
        <v>-</v>
      </c>
      <c r="KV24" s="19" t="str">
        <f t="shared" ca="1" si="267"/>
        <v>-</v>
      </c>
      <c r="KW24" s="5" t="str">
        <f t="shared" ref="KW24:LB26" si="268">INDEX(i.FlkStrctr,$M24,KW$7)</f>
        <v>-</v>
      </c>
      <c r="KX24" s="5">
        <f t="shared" si="268"/>
        <v>500</v>
      </c>
      <c r="KY24" s="5">
        <f t="shared" si="268"/>
        <v>500</v>
      </c>
      <c r="KZ24" s="5" t="str">
        <f t="shared" si="268"/>
        <v>-</v>
      </c>
      <c r="LA24" s="5" t="str">
        <f>INDEX(i.FlkStrctr,$M24,LA$7)</f>
        <v>-</v>
      </c>
      <c r="LB24" s="5" t="str">
        <f t="shared" si="268"/>
        <v>-</v>
      </c>
      <c r="LC24" s="5">
        <f>INDEX(i.conservation,$W24+1,$N24)</f>
        <v>1</v>
      </c>
      <c r="LD24" s="9"/>
      <c r="LE24" s="19">
        <f t="shared" ca="1" si="267"/>
        <v>70</v>
      </c>
      <c r="LF24" s="19">
        <f t="shared" ca="1" si="267"/>
        <v>50</v>
      </c>
      <c r="LG24" s="19">
        <f t="shared" ca="1" si="267"/>
        <v>80</v>
      </c>
      <c r="LH24" s="19">
        <f t="shared" ca="1" si="267"/>
        <v>50</v>
      </c>
      <c r="LI24" s="5" t="b" cm="1">
        <f t="array" ref="LI24">INDEX(i.meatgrid,$Q24,LI$7)</f>
        <v>1</v>
      </c>
      <c r="LJ24" s="5" t="b" cm="1">
        <f t="array" ref="LJ24">INDEX(i.meatgrid,$Q24,LJ$7)</f>
        <v>0</v>
      </c>
      <c r="LK24" s="5">
        <f>INDEX(i.WoolPrices,$R24,LK$7)</f>
        <v>1</v>
      </c>
      <c r="LL24" s="5">
        <f>INDEX(i.MeatPrices,$S24,LL$7)</f>
        <v>1</v>
      </c>
      <c r="LM24" s="5" cm="1">
        <f t="array" ref="LM24">INDEX(i.meatgrid,$Q24,LM$7)</f>
        <v>1</v>
      </c>
      <c r="LN24" s="5" cm="1">
        <f t="array" ref="LN24">INDEX(i.meatgrid,$Q24,LN$7)</f>
        <v>1</v>
      </c>
      <c r="LO24" s="5" cm="1">
        <f t="array" ref="LO24">INDEX(i.meatgrid,$Q24,LO$7)</f>
        <v>1</v>
      </c>
      <c r="LP24" s="5" cm="1">
        <f t="array" ref="LP24">INDEX(i.meatgrid,$Q24,LP$7)</f>
        <v>0</v>
      </c>
      <c r="LQ24" s="5" cm="1">
        <f t="array" ref="LQ24">INDEX(i.meatgrid,$Q24,LQ$7)</f>
        <v>1</v>
      </c>
      <c r="LR24" s="5" cm="1">
        <f t="array" ref="LR24">INDEX(i.meatgrid,$Q24,LR$7)</f>
        <v>1</v>
      </c>
      <c r="LS24" s="5" cm="1">
        <f t="array" ref="LS24">INDEX(i.meatgrid,$Q24,LS$7)</f>
        <v>1</v>
      </c>
      <c r="LT24" s="5" cm="1">
        <f t="array" ref="LT24">INDEX(i.meatgrid,$Q24,LT$7)</f>
        <v>1</v>
      </c>
      <c r="LU24" s="5">
        <f>INDEX(i.GrainPrices,$T24,LU$7)</f>
        <v>1</v>
      </c>
      <c r="LV24" s="9"/>
      <c r="LW24" s="19" t="b">
        <f t="shared" ref="LW24:LX30" ca="1" si="269">OFFSET(LW$5,$B24,0)</f>
        <v>0</v>
      </c>
      <c r="LX24" s="19" t="b">
        <f t="shared" ca="1" si="269"/>
        <v>0</v>
      </c>
      <c r="LY24" s="19">
        <f t="shared" ca="1" si="267"/>
        <v>1</v>
      </c>
      <c r="LZ24" s="19">
        <f t="shared" ca="1" si="267"/>
        <v>0.75</v>
      </c>
      <c r="MA24" s="19">
        <f t="shared" ca="1" si="267"/>
        <v>0.75</v>
      </c>
      <c r="MB24" s="19">
        <f t="shared" ca="1" si="267"/>
        <v>0.8</v>
      </c>
      <c r="MC24" s="19">
        <f t="shared" ca="1" si="267"/>
        <v>0.82499999999999996</v>
      </c>
      <c r="MD24" s="19">
        <f t="shared" ca="1" si="267"/>
        <v>0.875</v>
      </c>
      <c r="ME24" s="19">
        <f t="shared" ca="1" si="267"/>
        <v>0.9</v>
      </c>
      <c r="MF24" s="19">
        <f t="shared" ca="1" si="267"/>
        <v>1</v>
      </c>
      <c r="MG24" s="19">
        <f t="shared" ca="1" si="267"/>
        <v>0.875</v>
      </c>
      <c r="MH24" s="19" t="b">
        <f t="shared" ca="1" si="267"/>
        <v>1</v>
      </c>
      <c r="MI24" s="19">
        <f t="shared" ca="1" si="267"/>
        <v>74.989999999999995</v>
      </c>
      <c r="MJ24" s="19" t="str">
        <f t="shared" ca="1" si="267"/>
        <v>-</v>
      </c>
      <c r="MK24" s="19" t="str">
        <f t="shared" ca="1" si="267"/>
        <v>-</v>
      </c>
      <c r="ML24" s="19" t="str">
        <f t="shared" ca="1" si="267"/>
        <v>-</v>
      </c>
      <c r="MM24" s="19" t="str">
        <f t="shared" ca="1" si="267"/>
        <v>-</v>
      </c>
      <c r="MN24" s="19" t="str">
        <f t="shared" ca="1" si="267"/>
        <v>-</v>
      </c>
      <c r="MO24" s="19" t="str">
        <f t="shared" ca="1" si="267"/>
        <v>-</v>
      </c>
      <c r="MP24" s="19" t="str">
        <f t="shared" ca="1" si="267"/>
        <v>-</v>
      </c>
      <c r="MQ24" s="19">
        <f t="shared" ca="1" si="267"/>
        <v>36.99</v>
      </c>
      <c r="MR24" s="19">
        <f t="shared" ca="1" si="267"/>
        <v>36.99</v>
      </c>
      <c r="MS24" s="19" t="str">
        <f t="shared" ca="1" si="267"/>
        <v>-</v>
      </c>
      <c r="MT24" s="19" t="str">
        <f t="shared" ca="1" si="267"/>
        <v>-</v>
      </c>
      <c r="MU24" s="19" t="str">
        <f t="shared" ca="1" si="267"/>
        <v>-</v>
      </c>
      <c r="MV24" s="19" t="str">
        <f t="shared" ca="1" si="267"/>
        <v>-</v>
      </c>
      <c r="MW24" s="19" t="str">
        <f t="shared" ca="1" si="267"/>
        <v>-</v>
      </c>
      <c r="MX24" s="19">
        <f t="shared" ca="1" si="267"/>
        <v>49.99</v>
      </c>
      <c r="MY24" s="19">
        <f t="shared" ca="1" si="267"/>
        <v>49.99</v>
      </c>
      <c r="MZ24" s="19">
        <f t="shared" ca="1" si="267"/>
        <v>49.99</v>
      </c>
      <c r="NA24" s="19">
        <f t="shared" ca="1" si="267"/>
        <v>49.99</v>
      </c>
      <c r="NB24" s="19">
        <f t="shared" ca="1" si="267"/>
        <v>49.99</v>
      </c>
      <c r="NC24" s="19">
        <f t="shared" ca="1" si="267"/>
        <v>49.99</v>
      </c>
      <c r="ND24" s="19">
        <f t="shared" ca="1" si="267"/>
        <v>49.99</v>
      </c>
      <c r="NE24" s="19">
        <f t="shared" ca="1" si="267"/>
        <v>49.99</v>
      </c>
      <c r="NF24" s="19">
        <f t="shared" ca="1" si="267"/>
        <v>412.99</v>
      </c>
      <c r="NG24" s="19">
        <f t="shared" ca="1" si="267"/>
        <v>412.99</v>
      </c>
      <c r="NH24" s="19" t="str">
        <f t="shared" ca="1" si="267"/>
        <v>-</v>
      </c>
      <c r="NI24" s="19" t="str">
        <f t="shared" ca="1" si="267"/>
        <v>-</v>
      </c>
      <c r="NJ24" s="19" t="str">
        <f t="shared" ca="1" si="267"/>
        <v>-</v>
      </c>
      <c r="NK24" s="19" t="str">
        <f t="shared" ca="1" si="267"/>
        <v>-</v>
      </c>
      <c r="NL24" s="19" t="str">
        <f t="shared" ca="1" si="267"/>
        <v>-</v>
      </c>
      <c r="NM24" s="19">
        <f t="shared" ca="1" si="267"/>
        <v>6.8900000000000006</v>
      </c>
      <c r="NN24" s="19">
        <f t="shared" ca="1" si="267"/>
        <v>6.8900000000000006</v>
      </c>
      <c r="NO24" s="19">
        <f t="shared" ca="1" si="267"/>
        <v>6.8900000000000006</v>
      </c>
      <c r="NP24" s="19">
        <f t="shared" ca="1" si="267"/>
        <v>6.8900000000000006</v>
      </c>
      <c r="NQ24" s="19">
        <f t="shared" ca="1" si="267"/>
        <v>6.8900000000000006</v>
      </c>
      <c r="NR24" s="19">
        <f t="shared" ca="1" si="267"/>
        <v>6.8900000000000006</v>
      </c>
      <c r="NS24" s="19">
        <f t="shared" ca="1" si="267"/>
        <v>6.8900000000000006</v>
      </c>
      <c r="NT24" s="19">
        <f t="shared" ca="1" si="267"/>
        <v>6.8900000000000006</v>
      </c>
      <c r="NU24" s="19">
        <f t="shared" ca="1" si="267"/>
        <v>346.99</v>
      </c>
      <c r="NV24" s="19">
        <f t="shared" ca="1" si="267"/>
        <v>346.99</v>
      </c>
      <c r="NW24" s="19" t="str">
        <f t="shared" ca="1" si="267"/>
        <v>-</v>
      </c>
      <c r="NX24" s="19" t="str">
        <f t="shared" ca="1" si="267"/>
        <v>-</v>
      </c>
      <c r="NY24" s="19" t="str">
        <f t="shared" ca="1" si="267"/>
        <v>-</v>
      </c>
      <c r="NZ24" s="19" t="str">
        <f t="shared" ca="1" si="267"/>
        <v>-</v>
      </c>
      <c r="OA24" s="19" t="str">
        <f t="shared" ca="1" si="267"/>
        <v>-</v>
      </c>
      <c r="OB24" s="19">
        <f t="shared" ca="1" si="267"/>
        <v>0</v>
      </c>
      <c r="OC24" s="24">
        <v>0</v>
      </c>
    </row>
    <row r="25" spans="1:393" outlineLevel="1">
      <c r="A25" s="21">
        <f t="shared" si="156"/>
        <v>20</v>
      </c>
      <c r="B25" s="21">
        <f>$A$24</f>
        <v>19</v>
      </c>
      <c r="C25">
        <f ca="1">100+_xlfn.SWITCH(ExptNo,    1,$M25,    2,$N25+($M25-1)*3,    0)</f>
        <v>100</v>
      </c>
      <c r="D25" s="144" t="str">
        <f ca="1">INDEX(i.Region_Desc,$K25,1)</f>
        <v>GSM</v>
      </c>
      <c r="E25" t="b">
        <f ca="1">NOT($HZ25)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IF($HY25=0," FWM","")&amp;IF($HY25=1," MWM","")&amp;IF($HY25=5," Mat","")&amp;IF($HZ25=TRUE,"&amp;BBT","    ")
&amp;INDEX(DataMaster!$B$98:$B$103,$Q25,0)    &amp; " WP"&amp;TEXT($LK25*100,"000p")           &amp; " MP"&amp;TEXT($LL25*100,"000p")           &amp; " GP"&amp;TEXT($LU25*100,"000p")
&amp; " (F"&amp;3+COUNTIF($CT25:$CW25,TRUE)&amp;3&amp;"N"&amp;$DK25&amp;$DL25&amp;")"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9"/>
      <c r="AV25" s="5" t="b">
        <f t="shared" ca="1" si="227"/>
        <v>1</v>
      </c>
      <c r="AW25" s="5" t="str">
        <f t="shared" ca="1" si="227"/>
        <v>-</v>
      </c>
      <c r="AX25" s="5" t="str">
        <f t="shared" ca="1" si="227"/>
        <v>-</v>
      </c>
      <c r="AY25" s="5" t="str">
        <f t="shared" ca="1" si="227"/>
        <v>-</v>
      </c>
      <c r="AZ25" s="5" t="b">
        <f t="shared" ca="1" si="227"/>
        <v>0</v>
      </c>
      <c r="BA25" s="144">
        <f t="shared" ca="1" si="227"/>
        <v>0.25</v>
      </c>
      <c r="BB25" s="19" t="b">
        <f t="shared" ca="1" si="228"/>
        <v>1</v>
      </c>
      <c r="BC25" s="9"/>
      <c r="BD25" s="5" t="str">
        <f ca="1">IF($M25&lt;&gt;4,OFFSET(BD$5,$B25,0),1)</f>
        <v>-</v>
      </c>
      <c r="BE25" s="19" t="str">
        <f t="shared" ca="1" si="229"/>
        <v>-</v>
      </c>
      <c r="BF25" s="19" t="str">
        <f t="shared" ca="1" si="229"/>
        <v>-</v>
      </c>
      <c r="BG25" s="19" t="str">
        <f t="shared" ca="1" si="229"/>
        <v>-</v>
      </c>
      <c r="BH25" s="5" t="str">
        <f ca="1">IF($M25&lt;&gt;4,OFFSET(BH$5,$B25,0),1)</f>
        <v>-</v>
      </c>
      <c r="BI25" s="19" t="str">
        <f ca="1">OFFSET(BI$5,$B25,0)</f>
        <v>-</v>
      </c>
      <c r="BJ25" s="5" t="str">
        <f ca="1">IF($M25&lt;&gt;4,OFFSET(BJ$5,$B25,0),1)</f>
        <v>-</v>
      </c>
      <c r="BK25" s="19" t="str">
        <f t="shared" ca="1" si="230"/>
        <v>-</v>
      </c>
      <c r="BL25" s="19" t="str">
        <f t="shared" ca="1" si="230"/>
        <v>-</v>
      </c>
      <c r="BM25" s="19" t="str">
        <f t="shared" ca="1" si="230"/>
        <v>-</v>
      </c>
      <c r="BN25" s="5" t="str">
        <f ca="1">IF($M25&lt;&gt;4,OFFSET(BN$5,$B25,0),1)</f>
        <v>-</v>
      </c>
      <c r="BO25" s="9"/>
      <c r="BP25" s="5" t="b">
        <f ca="1">$J25&lt;0</f>
        <v>0</v>
      </c>
      <c r="BQ25" s="5" t="str">
        <f ca="1">IF($J25="",BQ$14,ABS($J25))</f>
        <v>-</v>
      </c>
      <c r="BR25" s="5" t="str">
        <f t="shared" ca="1" si="231"/>
        <v>-</v>
      </c>
      <c r="BS25" s="5" t="str">
        <f t="shared" ca="1" si="231"/>
        <v>-</v>
      </c>
      <c r="BT25" s="5" t="str">
        <f t="shared" ca="1" si="231"/>
        <v>-</v>
      </c>
      <c r="BU25" s="5" t="str">
        <f t="shared" ca="1" si="231"/>
        <v>-</v>
      </c>
      <c r="BV25" s="5" t="str">
        <f t="shared" ca="1" si="231"/>
        <v>-</v>
      </c>
      <c r="BW25" s="5" t="str">
        <f t="shared" ca="1" si="231"/>
        <v>-</v>
      </c>
      <c r="BX25" s="5" t="str">
        <f t="shared" ca="1" si="231"/>
        <v>-</v>
      </c>
      <c r="BY25" s="5" t="str">
        <f t="shared" ca="1" si="231"/>
        <v>-</v>
      </c>
      <c r="BZ25" s="9"/>
      <c r="CA25" s="19" t="b">
        <f t="shared" ca="1" si="232"/>
        <v>1</v>
      </c>
      <c r="CB25" s="19" t="b">
        <f t="shared" ca="1" si="233"/>
        <v>1</v>
      </c>
      <c r="CC25" s="19" t="b">
        <f t="shared" ca="1" si="233"/>
        <v>1</v>
      </c>
      <c r="CD25" s="12">
        <f t="shared" ref="CD25:CD26" ca="1" si="271">VALUE($K25&amp;$M25&amp;$N25&amp;$Q25&amp;$S25&amp;"07")</f>
        <v>2232107</v>
      </c>
      <c r="CE25" s="144" t="b">
        <f ca="1">NOT(CC25)</f>
        <v>0</v>
      </c>
      <c r="CF25" s="12" t="s">
        <v>34</v>
      </c>
      <c r="CG25" s="19" t="str">
        <f t="shared" ca="1" si="178"/>
        <v>-</v>
      </c>
      <c r="CH25" s="19" t="str">
        <f t="shared" ca="1" si="202"/>
        <v>-</v>
      </c>
      <c r="CI25" s="19" t="str">
        <f t="shared" ca="1" si="202"/>
        <v>-</v>
      </c>
      <c r="CJ25" s="19">
        <f t="shared" ca="1" si="178"/>
        <v>1</v>
      </c>
      <c r="CK25" s="19">
        <f t="shared" ca="1" si="178"/>
        <v>1</v>
      </c>
      <c r="CL25" s="9"/>
      <c r="CM25" s="444">
        <f t="shared" ca="1" si="234"/>
        <v>652</v>
      </c>
      <c r="CN25" s="444">
        <f t="shared" ca="1" si="234"/>
        <v>686</v>
      </c>
      <c r="CO25" s="444">
        <f t="shared" ca="1" si="234"/>
        <v>721</v>
      </c>
      <c r="CP25" s="152">
        <f t="shared" ca="1" si="235"/>
        <v>378</v>
      </c>
      <c r="CQ25" s="152">
        <f t="shared" ca="1" si="235"/>
        <v>413</v>
      </c>
      <c r="CR25" s="152">
        <f t="shared" ca="1" si="235"/>
        <v>448</v>
      </c>
      <c r="CS25" s="19" t="str">
        <f ca="1">OFFSET(CS$5,$B25,0)</f>
        <v>-</v>
      </c>
      <c r="CT25" s="19" t="str">
        <f t="shared" ca="1" si="236"/>
        <v>-</v>
      </c>
      <c r="CU25" s="19" t="str">
        <f t="shared" ca="1" si="236"/>
        <v>-</v>
      </c>
      <c r="CV25" s="19" t="str">
        <f t="shared" ca="1" si="237"/>
        <v>-</v>
      </c>
      <c r="CW25" s="19" t="str">
        <f t="shared" ca="1" si="237"/>
        <v>-</v>
      </c>
      <c r="CX25" s="19" t="b">
        <f ca="1">OFFSET(CX$5,$B25,0)</f>
        <v>1</v>
      </c>
      <c r="CY25" s="19">
        <f t="shared" ca="1" si="237"/>
        <v>0</v>
      </c>
      <c r="CZ25" s="19">
        <f t="shared" ca="1" si="237"/>
        <v>0</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6"/>
        <v>1</v>
      </c>
      <c r="DL25" s="19">
        <f t="shared" ca="1" si="236"/>
        <v>1</v>
      </c>
      <c r="DM25" s="19">
        <f t="shared" ca="1" si="236"/>
        <v>0</v>
      </c>
      <c r="DN25" s="19" t="str">
        <f t="shared" ca="1" si="236"/>
        <v>-</v>
      </c>
      <c r="DO25" s="19" t="str">
        <f t="shared" ca="1" si="236"/>
        <v>-</v>
      </c>
      <c r="DP25" s="19" t="str">
        <f t="shared" ca="1" si="236"/>
        <v>-</v>
      </c>
      <c r="DQ25" s="19" t="str">
        <f t="shared" ca="1" si="236"/>
        <v>-</v>
      </c>
      <c r="DR25" s="19" t="str">
        <f t="shared" ca="1" si="236"/>
        <v>-</v>
      </c>
      <c r="DS25" s="19">
        <f t="shared" ca="1" si="236"/>
        <v>0</v>
      </c>
      <c r="DT25" s="19" t="str">
        <f t="shared" ca="1" si="236"/>
        <v>-</v>
      </c>
      <c r="DU25" s="19" t="str">
        <f t="shared" ca="1" si="236"/>
        <v>-</v>
      </c>
      <c r="DV25" s="19">
        <f t="shared" ca="1" si="236"/>
        <v>0</v>
      </c>
      <c r="DW25" s="444">
        <f t="shared" ca="1" si="240"/>
        <v>0</v>
      </c>
      <c r="DX25" s="444">
        <f t="shared" ca="1" si="240"/>
        <v>0</v>
      </c>
      <c r="DY25" s="124">
        <f t="shared" ca="1" si="241"/>
        <v>0</v>
      </c>
      <c r="DZ25" s="124">
        <f t="shared" ca="1" si="241"/>
        <v>0</v>
      </c>
      <c r="EA25" s="124">
        <f t="shared" ca="1" si="241"/>
        <v>0</v>
      </c>
      <c r="EB25" s="124">
        <f t="shared" ca="1" si="241"/>
        <v>0</v>
      </c>
      <c r="EC25" s="124">
        <f t="shared" ca="1" si="241"/>
        <v>0</v>
      </c>
      <c r="ED25" s="124">
        <f t="shared" ca="1" si="241"/>
        <v>0</v>
      </c>
      <c r="EE25" s="124">
        <f t="shared" ca="1" si="241"/>
        <v>0</v>
      </c>
      <c r="EF25" s="124">
        <f t="shared" ca="1" si="241"/>
        <v>0</v>
      </c>
      <c r="EG25" s="124">
        <f t="shared" ca="1" si="241"/>
        <v>0</v>
      </c>
      <c r="EH25" s="124">
        <f t="shared" ca="1" si="241"/>
        <v>0</v>
      </c>
      <c r="EI25" s="124">
        <f t="shared" ca="1" si="242"/>
        <v>0</v>
      </c>
      <c r="EJ25" s="124">
        <f t="shared" ca="1" si="242"/>
        <v>0</v>
      </c>
      <c r="EK25" s="124">
        <f t="shared" ca="1" si="242"/>
        <v>0</v>
      </c>
      <c r="EL25" s="124">
        <f t="shared" ca="1" si="242"/>
        <v>0</v>
      </c>
      <c r="EM25" s="124">
        <f t="shared" ca="1" si="242"/>
        <v>0</v>
      </c>
      <c r="EN25" s="124">
        <f t="shared" ca="1" si="242"/>
        <v>0</v>
      </c>
      <c r="EO25" s="124">
        <f t="shared" ca="1" si="242"/>
        <v>0</v>
      </c>
      <c r="EP25" s="124">
        <f t="shared" ca="1" si="242"/>
        <v>0</v>
      </c>
      <c r="EQ25" s="554">
        <f t="shared" ca="1" si="243"/>
        <v>0</v>
      </c>
      <c r="ER25" s="554">
        <f t="shared" ca="1" si="243"/>
        <v>0</v>
      </c>
      <c r="ES25" s="554">
        <f t="shared" ca="1" si="243"/>
        <v>0</v>
      </c>
      <c r="ET25" s="125">
        <f t="shared" ca="1" si="243"/>
        <v>0</v>
      </c>
      <c r="EU25" s="125">
        <f t="shared" ca="1" si="243"/>
        <v>0</v>
      </c>
      <c r="EV25" s="125">
        <f t="shared" ca="1" si="243"/>
        <v>0</v>
      </c>
      <c r="EW25" s="125">
        <f t="shared" ca="1" si="243"/>
        <v>0</v>
      </c>
      <c r="EX25" s="125">
        <f t="shared" ca="1" si="243"/>
        <v>0</v>
      </c>
      <c r="EY25" s="125">
        <f t="shared" ca="1" si="243"/>
        <v>0</v>
      </c>
      <c r="EZ25" s="125">
        <f t="shared" ca="1" si="243"/>
        <v>0</v>
      </c>
      <c r="FA25" s="125">
        <f t="shared" ca="1" si="243"/>
        <v>0</v>
      </c>
      <c r="FB25" s="125">
        <f t="shared" ca="1" si="243"/>
        <v>0</v>
      </c>
      <c r="FC25" s="125">
        <f t="shared" ca="1" si="243"/>
        <v>0</v>
      </c>
      <c r="FD25" s="125">
        <f t="shared" ca="1" si="243"/>
        <v>0</v>
      </c>
      <c r="FE25" s="125">
        <f t="shared" ca="1" si="243"/>
        <v>0</v>
      </c>
      <c r="FF25" s="125">
        <f t="shared" ca="1" si="243"/>
        <v>0</v>
      </c>
      <c r="FG25" s="124">
        <f t="shared" ca="1" si="244"/>
        <v>0</v>
      </c>
      <c r="FH25" s="124">
        <f t="shared" ca="1" si="244"/>
        <v>0</v>
      </c>
      <c r="FI25" s="124">
        <f t="shared" ca="1" si="244"/>
        <v>0</v>
      </c>
      <c r="FJ25" s="124">
        <f t="shared" ca="1" si="244"/>
        <v>0</v>
      </c>
      <c r="FK25" s="124">
        <f t="shared" ca="1" si="244"/>
        <v>0</v>
      </c>
      <c r="FL25" s="124">
        <f t="shared" ca="1" si="244"/>
        <v>0</v>
      </c>
      <c r="FM25" s="124">
        <f t="shared" ca="1" si="244"/>
        <v>0</v>
      </c>
      <c r="FN25" s="124">
        <f t="shared" ca="1" si="244"/>
        <v>0</v>
      </c>
      <c r="FO25" s="124">
        <f t="shared" ca="1" si="244"/>
        <v>0</v>
      </c>
      <c r="FP25" s="124">
        <f t="shared" ca="1" si="244"/>
        <v>0</v>
      </c>
      <c r="FQ25" s="124">
        <f t="shared" ca="1" si="245"/>
        <v>0</v>
      </c>
      <c r="FR25" s="124">
        <f t="shared" ca="1" si="245"/>
        <v>0</v>
      </c>
      <c r="FS25" s="124">
        <f t="shared" ca="1" si="245"/>
        <v>0</v>
      </c>
      <c r="FT25" s="124">
        <f t="shared" ca="1" si="245"/>
        <v>0</v>
      </c>
      <c r="FU25" s="124">
        <f t="shared" ca="1" si="245"/>
        <v>0</v>
      </c>
      <c r="FV25" s="124">
        <f t="shared" ca="1" si="245"/>
        <v>0</v>
      </c>
      <c r="FW25" s="124">
        <f t="shared" ca="1" si="245"/>
        <v>0</v>
      </c>
      <c r="FX25" s="124">
        <f t="shared" ca="1" si="245"/>
        <v>0</v>
      </c>
      <c r="FY25" s="554">
        <f t="shared" ca="1" si="246"/>
        <v>0</v>
      </c>
      <c r="FZ25" s="554">
        <f t="shared" ca="1" si="246"/>
        <v>0</v>
      </c>
      <c r="GA25" s="554">
        <f t="shared" ca="1" si="246"/>
        <v>0</v>
      </c>
      <c r="GB25" s="125">
        <f t="shared" ca="1" si="247"/>
        <v>0</v>
      </c>
      <c r="GC25" s="125">
        <f t="shared" ca="1" si="247"/>
        <v>0</v>
      </c>
      <c r="GD25" s="125">
        <f t="shared" ca="1" si="247"/>
        <v>0</v>
      </c>
      <c r="GE25" s="125">
        <f t="shared" ca="1" si="247"/>
        <v>0</v>
      </c>
      <c r="GF25" s="125">
        <f t="shared" ca="1" si="247"/>
        <v>0</v>
      </c>
      <c r="GG25" s="125">
        <f t="shared" ca="1" si="247"/>
        <v>0</v>
      </c>
      <c r="GH25" s="125">
        <f t="shared" ca="1" si="247"/>
        <v>0</v>
      </c>
      <c r="GI25" s="125">
        <f t="shared" ca="1" si="247"/>
        <v>0</v>
      </c>
      <c r="GJ25" s="125">
        <f t="shared" ca="1" si="247"/>
        <v>0</v>
      </c>
      <c r="GK25" s="125">
        <f t="shared" ca="1" si="247"/>
        <v>0</v>
      </c>
      <c r="GL25" s="125">
        <f t="shared" ca="1" si="247"/>
        <v>0</v>
      </c>
      <c r="GM25" s="125">
        <f t="shared" ca="1" si="247"/>
        <v>0</v>
      </c>
      <c r="GN25" s="125">
        <f t="shared" ca="1" si="247"/>
        <v>0</v>
      </c>
      <c r="GO25" s="124">
        <f t="shared" ca="1" si="248"/>
        <v>0</v>
      </c>
      <c r="GP25" s="124">
        <f t="shared" ca="1" si="248"/>
        <v>0</v>
      </c>
      <c r="GQ25" s="124">
        <f t="shared" ca="1" si="248"/>
        <v>0</v>
      </c>
      <c r="GR25" s="124">
        <f t="shared" ca="1" si="248"/>
        <v>0</v>
      </c>
      <c r="GS25" s="124">
        <f t="shared" ca="1" si="248"/>
        <v>0</v>
      </c>
      <c r="GT25" s="124">
        <f t="shared" ca="1" si="248"/>
        <v>0</v>
      </c>
      <c r="GU25" s="124">
        <f t="shared" ca="1" si="248"/>
        <v>0</v>
      </c>
      <c r="GV25" s="124">
        <f t="shared" ca="1" si="248"/>
        <v>0</v>
      </c>
      <c r="GW25" s="124">
        <f t="shared" ca="1" si="248"/>
        <v>0</v>
      </c>
      <c r="GX25" s="124">
        <f t="shared" ca="1" si="248"/>
        <v>0</v>
      </c>
      <c r="GY25" s="124">
        <f t="shared" ca="1" si="249"/>
        <v>0</v>
      </c>
      <c r="GZ25" s="124">
        <f t="shared" ca="1" si="249"/>
        <v>0</v>
      </c>
      <c r="HA25" s="124">
        <f t="shared" ca="1" si="249"/>
        <v>0</v>
      </c>
      <c r="HB25" s="124">
        <f t="shared" ca="1" si="249"/>
        <v>0</v>
      </c>
      <c r="HC25" s="124">
        <f t="shared" ca="1" si="249"/>
        <v>0</v>
      </c>
      <c r="HD25" s="124">
        <f t="shared" ca="1" si="249"/>
        <v>0</v>
      </c>
      <c r="HE25" s="124">
        <f t="shared" ca="1" si="249"/>
        <v>0</v>
      </c>
      <c r="HF25" s="124">
        <f t="shared" ca="1" si="249"/>
        <v>0</v>
      </c>
      <c r="HG25" s="554">
        <f t="shared" ca="1" si="250"/>
        <v>0</v>
      </c>
      <c r="HH25" s="554">
        <f t="shared" ca="1" si="250"/>
        <v>0</v>
      </c>
      <c r="HI25" s="554">
        <f t="shared" ca="1" si="250"/>
        <v>0</v>
      </c>
      <c r="HJ25" s="125">
        <f t="shared" ca="1" si="251"/>
        <v>0</v>
      </c>
      <c r="HK25" s="125">
        <f t="shared" ca="1" si="251"/>
        <v>0</v>
      </c>
      <c r="HL25" s="125">
        <f t="shared" ca="1" si="251"/>
        <v>0</v>
      </c>
      <c r="HM25" s="125">
        <f t="shared" ca="1" si="251"/>
        <v>0</v>
      </c>
      <c r="HN25" s="125">
        <f t="shared" ca="1" si="251"/>
        <v>0</v>
      </c>
      <c r="HO25" s="125">
        <f t="shared" ca="1" si="251"/>
        <v>0</v>
      </c>
      <c r="HP25" s="125">
        <f t="shared" ca="1" si="251"/>
        <v>0</v>
      </c>
      <c r="HQ25" s="125">
        <f t="shared" ca="1" si="251"/>
        <v>0</v>
      </c>
      <c r="HR25" s="125">
        <f t="shared" ca="1" si="251"/>
        <v>0</v>
      </c>
      <c r="HS25" s="125">
        <f t="shared" ca="1" si="251"/>
        <v>0</v>
      </c>
      <c r="HT25" s="125">
        <f t="shared" ca="1" si="251"/>
        <v>0</v>
      </c>
      <c r="HU25" s="125">
        <f t="shared" ca="1" si="251"/>
        <v>0</v>
      </c>
      <c r="HV25" s="125">
        <f t="shared" ca="1" si="251"/>
        <v>0</v>
      </c>
      <c r="HW25" s="5">
        <f ca="1">INDEX(i.TOL,$N25,HW$7)</f>
        <v>67</v>
      </c>
      <c r="HX25" s="9"/>
      <c r="HY25" s="5">
        <f t="shared" ca="1" si="252"/>
        <v>1</v>
      </c>
      <c r="HZ25" s="5" t="b">
        <f t="shared" ca="1" si="252"/>
        <v>0</v>
      </c>
      <c r="IA25" s="19">
        <f t="shared" ref="IA25:JA26" ca="1" si="272">OFFSET(IA$5,$B25,0)</f>
        <v>0</v>
      </c>
      <c r="IB25" s="5">
        <f t="shared" ca="1" si="252"/>
        <v>55</v>
      </c>
      <c r="IC25" s="5" cm="1">
        <f t="array" ref="IC25">INDEX(i.pi_yatf,$X25+1,IC$7)</f>
        <v>1</v>
      </c>
      <c r="ID25" s="19">
        <f t="shared" ca="1" si="272"/>
        <v>0</v>
      </c>
      <c r="IE25" s="19">
        <f t="shared" ca="1" si="272"/>
        <v>0</v>
      </c>
      <c r="IF25" s="19">
        <f t="shared" ca="1" si="272"/>
        <v>0</v>
      </c>
      <c r="IG25" s="19">
        <f t="shared" ca="1" si="272"/>
        <v>0</v>
      </c>
      <c r="IH25" s="19">
        <f t="shared" ca="1" si="272"/>
        <v>0</v>
      </c>
      <c r="II25" s="19">
        <f t="shared" ca="1" si="272"/>
        <v>0</v>
      </c>
      <c r="IJ25" s="19">
        <f t="shared" ca="1" si="272"/>
        <v>0</v>
      </c>
      <c r="IK25" s="19">
        <f t="shared" ca="1" si="272"/>
        <v>0</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1</v>
      </c>
      <c r="IZ25" s="19">
        <f t="shared" ca="1" si="272"/>
        <v>0</v>
      </c>
      <c r="JA25" s="19">
        <f t="shared" ca="1" si="272"/>
        <v>1</v>
      </c>
      <c r="JB25" s="9"/>
      <c r="JC25" s="5" t="b">
        <f ca="1">IF($L25&lt;&gt;0,INDEX(i.cropgraze_inc,$L25,JC$7),OFFSET(JC$5,$B25,0))</f>
        <v>0</v>
      </c>
      <c r="JD25" s="5" t="b">
        <f t="shared" ca="1" si="255"/>
        <v>0</v>
      </c>
      <c r="JE25" s="5" t="b">
        <f t="shared" ca="1" si="255"/>
        <v>0</v>
      </c>
      <c r="JF25" s="5" t="b">
        <f t="shared" ca="1" si="255"/>
        <v>1</v>
      </c>
      <c r="JG25" s="144">
        <f t="shared" ca="1" si="256"/>
        <v>1</v>
      </c>
      <c r="JH25" s="144">
        <f t="shared" ca="1" si="256"/>
        <v>1</v>
      </c>
      <c r="JI25" s="5" t="b">
        <f t="shared" ca="1" si="257"/>
        <v>0</v>
      </c>
      <c r="JJ25" s="5" t="b">
        <f t="shared" ca="1" si="257"/>
        <v>1</v>
      </c>
      <c r="JK25" s="5" t="b">
        <f t="shared" ca="1" si="257"/>
        <v>1</v>
      </c>
      <c r="JL25" s="5" t="b">
        <f t="shared" ca="1" si="257"/>
        <v>0</v>
      </c>
      <c r="JM25" s="5">
        <f t="shared" ca="1" si="258"/>
        <v>1</v>
      </c>
      <c r="JN25" s="5">
        <f t="shared" ca="1" si="258"/>
        <v>0</v>
      </c>
      <c r="JO25" s="5" t="b">
        <f ca="1">AND(INDEX(i_dryman,($AF25-1)*4+INDEX(i.StdELMan,($K25-1)*12+($M25-1)*3+$N25,JO$8),JO$7),($JH25&gt;0))</f>
        <v>0</v>
      </c>
      <c r="JP25" s="5" t="str" cm="1">
        <f t="array" aca="1" ref="JP25" ca="1">IF(OR(JQ25:JX25&lt;&gt;"-"),TRUE,"-")</f>
        <v>-</v>
      </c>
      <c r="JQ25" s="19" t="str">
        <f t="shared" ca="1" si="259"/>
        <v>-</v>
      </c>
      <c r="JR25" s="19" t="str">
        <f t="shared" ca="1" si="259"/>
        <v>-</v>
      </c>
      <c r="JS25" s="19" t="str">
        <f t="shared" ca="1" si="259"/>
        <v>-</v>
      </c>
      <c r="JT25" s="19" t="str">
        <f t="shared" ca="1" si="259"/>
        <v>-</v>
      </c>
      <c r="JU25" s="19" t="str">
        <f t="shared" ca="1" si="259"/>
        <v>-</v>
      </c>
      <c r="JV25" s="19" t="str">
        <f t="shared" ca="1" si="259"/>
        <v>-</v>
      </c>
      <c r="JW25" s="19" t="str">
        <f t="shared" ca="1" si="259"/>
        <v>-</v>
      </c>
      <c r="JX25" s="19" t="str">
        <f t="shared" ca="1" si="259"/>
        <v>-</v>
      </c>
      <c r="JY25" s="5" t="b">
        <f t="array" aca="1" ref="JY25" ca="1">IF(OR(JZ25:KF25&lt;&gt;"-"),TRUE,"-")</f>
        <v>1</v>
      </c>
      <c r="JZ25" s="19">
        <f t="shared" ca="1" si="260"/>
        <v>0</v>
      </c>
      <c r="KA25" s="19" t="str">
        <f t="shared" ca="1" si="260"/>
        <v>-</v>
      </c>
      <c r="KB25" s="19">
        <f t="shared" ca="1" si="260"/>
        <v>999999</v>
      </c>
      <c r="KC25" s="19">
        <f t="shared" ca="1" si="260"/>
        <v>999999</v>
      </c>
      <c r="KD25" s="19">
        <f t="shared" ca="1" si="260"/>
        <v>999999</v>
      </c>
      <c r="KE25" s="19">
        <f t="shared" ca="1" si="261"/>
        <v>999999</v>
      </c>
      <c r="KF25" s="19">
        <f t="shared" ca="1" si="261"/>
        <v>999999</v>
      </c>
      <c r="KG25" s="19" t="str">
        <f t="shared" ca="1" si="262"/>
        <v>-</v>
      </c>
      <c r="KH25" s="19" t="str">
        <f ca="1">OFFSET(KH$5,$B25,0)</f>
        <v>-</v>
      </c>
      <c r="KI25" s="19" t="str">
        <f ca="1">OFFSET(KI$5,$B25,0)</f>
        <v>-</v>
      </c>
      <c r="KJ25" s="19" t="b">
        <f t="shared" ca="1" si="263"/>
        <v>1</v>
      </c>
      <c r="KK25" s="19">
        <f t="shared" ca="1" si="263"/>
        <v>0</v>
      </c>
      <c r="KL25" s="5" t="str">
        <f t="shared" ca="1" si="264"/>
        <v>-</v>
      </c>
      <c r="KM25" s="5" t="str">
        <f t="shared" ca="1" si="264"/>
        <v>-</v>
      </c>
      <c r="KN25" s="5" t="str">
        <f t="shared" ca="1" si="264"/>
        <v>-</v>
      </c>
      <c r="KO25" s="5" t="str">
        <f t="shared" ca="1" si="264"/>
        <v>-</v>
      </c>
      <c r="KP25" s="19" t="str">
        <f t="shared" ca="1" si="265"/>
        <v>-</v>
      </c>
      <c r="KQ25" s="19" t="str">
        <f t="shared" ca="1" si="266"/>
        <v>-</v>
      </c>
      <c r="KR25" s="19" t="str">
        <f t="shared" ca="1" si="266"/>
        <v>-</v>
      </c>
      <c r="KS25" s="19" t="str">
        <f t="shared" ca="1" si="267"/>
        <v>-</v>
      </c>
      <c r="KT25" s="19" t="str">
        <f t="shared" ca="1" si="267"/>
        <v>-</v>
      </c>
      <c r="KU25" s="19" t="str">
        <f t="shared" ca="1" si="267"/>
        <v>-</v>
      </c>
      <c r="KV25" s="19" t="str">
        <f t="shared" ca="1" si="267"/>
        <v>-</v>
      </c>
      <c r="KW25" s="5" t="str">
        <f t="shared" ca="1" si="268"/>
        <v>-</v>
      </c>
      <c r="KX25" s="5">
        <f t="shared" ca="1" si="268"/>
        <v>500</v>
      </c>
      <c r="KY25" s="5">
        <f t="shared" ca="1" si="268"/>
        <v>500</v>
      </c>
      <c r="KZ25" s="5" t="str">
        <f t="shared" ca="1" si="268"/>
        <v>-</v>
      </c>
      <c r="LA25" s="5" t="str">
        <f t="shared" ca="1" si="268"/>
        <v>-</v>
      </c>
      <c r="LB25" s="5" t="str">
        <f t="shared" ca="1" si="268"/>
        <v>-</v>
      </c>
      <c r="LC25" s="5">
        <f ca="1">INDEX(i.conservation,$W25+1,$N25)</f>
        <v>1</v>
      </c>
      <c r="LD25" s="9"/>
      <c r="LE25" s="19">
        <f t="shared" ca="1" si="267"/>
        <v>70</v>
      </c>
      <c r="LF25" s="19">
        <f t="shared" ca="1" si="267"/>
        <v>50</v>
      </c>
      <c r="LG25" s="19">
        <f t="shared" ca="1" si="267"/>
        <v>80</v>
      </c>
      <c r="LH25" s="19">
        <f t="shared" ca="1" si="267"/>
        <v>50</v>
      </c>
      <c r="LI25" s="5" t="b" cm="1">
        <f t="array" ref="LI25">INDEX(i.meatgrid,$Q25,LI$7)</f>
        <v>0</v>
      </c>
      <c r="LJ25" s="5" t="b" cm="1">
        <f t="array" ref="LJ25">INDEX(i.meatgrid,$Q25,LJ$7)</f>
        <v>0</v>
      </c>
      <c r="LK25" s="5">
        <f>INDEX(i.WoolPrices,$R25,LK$7)</f>
        <v>1</v>
      </c>
      <c r="LL25" s="5">
        <f>INDEX(i.MeatPrices,$S25,LL$7)</f>
        <v>1</v>
      </c>
      <c r="LM25" s="5" cm="1">
        <f t="array" ref="LM25">INDEX(i.meatgrid,$Q25,LM$7)</f>
        <v>0</v>
      </c>
      <c r="LN25" s="5" cm="1">
        <f t="array" ref="LN25">INDEX(i.meatgrid,$Q25,LN$7)</f>
        <v>0</v>
      </c>
      <c r="LO25" s="5" cm="1">
        <f t="array" ref="LO25">INDEX(i.meatgrid,$Q25,LO$7)</f>
        <v>0</v>
      </c>
      <c r="LP25" s="5" cm="1">
        <f t="array" ref="LP25">INDEX(i.meatgrid,$Q25,LP$7)</f>
        <v>0</v>
      </c>
      <c r="LQ25" s="5" cm="1">
        <f t="array" ref="LQ25">INDEX(i.meatgrid,$Q25,LQ$7)</f>
        <v>1</v>
      </c>
      <c r="LR25" s="5" cm="1">
        <f t="array" ref="LR25">INDEX(i.meatgrid,$Q25,LR$7)</f>
        <v>1</v>
      </c>
      <c r="LS25" s="5" cm="1">
        <f t="array" ref="LS25">INDEX(i.meatgrid,$Q25,LS$7)</f>
        <v>1</v>
      </c>
      <c r="LT25" s="5" cm="1">
        <f t="array" ref="LT25">INDEX(i.meatgrid,$Q25,LT$7)</f>
        <v>1</v>
      </c>
      <c r="LU25" s="5">
        <f>INDEX(i.GrainPrices,$T25,LU$7)</f>
        <v>1</v>
      </c>
      <c r="LV25" s="9"/>
      <c r="LW25" s="19" t="b">
        <f t="shared" ca="1" si="269"/>
        <v>0</v>
      </c>
      <c r="LX25" s="19" t="b">
        <f t="shared" ca="1" si="269"/>
        <v>0</v>
      </c>
      <c r="LY25" s="19">
        <f t="shared" ca="1" si="267"/>
        <v>1</v>
      </c>
      <c r="LZ25" s="19">
        <f t="shared" ca="1" si="267"/>
        <v>0.75</v>
      </c>
      <c r="MA25" s="19">
        <f t="shared" ca="1" si="267"/>
        <v>0.75</v>
      </c>
      <c r="MB25" s="19">
        <f t="shared" ca="1" si="267"/>
        <v>0.8</v>
      </c>
      <c r="MC25" s="19">
        <f t="shared" ca="1" si="267"/>
        <v>0.82499999999999996</v>
      </c>
      <c r="MD25" s="19">
        <f t="shared" ca="1" si="267"/>
        <v>0.875</v>
      </c>
      <c r="ME25" s="19">
        <f t="shared" ca="1" si="267"/>
        <v>0.9</v>
      </c>
      <c r="MF25" s="19">
        <f t="shared" ca="1" si="267"/>
        <v>1</v>
      </c>
      <c r="MG25" s="19">
        <f t="shared" ca="1" si="267"/>
        <v>0.875</v>
      </c>
      <c r="MH25" s="19" t="b">
        <f t="shared" ca="1" si="267"/>
        <v>1</v>
      </c>
      <c r="MI25" s="19">
        <f t="shared" ca="1" si="267"/>
        <v>74.989999999999995</v>
      </c>
      <c r="MJ25" s="19" t="str">
        <f t="shared" ca="1" si="267"/>
        <v>-</v>
      </c>
      <c r="MK25" s="19" t="str">
        <f t="shared" ca="1" si="267"/>
        <v>-</v>
      </c>
      <c r="ML25" s="19" t="str">
        <f t="shared" ca="1" si="267"/>
        <v>-</v>
      </c>
      <c r="MM25" s="19" t="str">
        <f t="shared" ca="1" si="267"/>
        <v>-</v>
      </c>
      <c r="MN25" s="19" t="str">
        <f t="shared" ca="1" si="267"/>
        <v>-</v>
      </c>
      <c r="MO25" s="19" t="str">
        <f t="shared" ca="1" si="267"/>
        <v>-</v>
      </c>
      <c r="MP25" s="19" t="str">
        <f t="shared" ca="1" si="267"/>
        <v>-</v>
      </c>
      <c r="MQ25" s="19">
        <f t="shared" ca="1" si="267"/>
        <v>36.99</v>
      </c>
      <c r="MR25" s="19">
        <f t="shared" ca="1" si="267"/>
        <v>36.99</v>
      </c>
      <c r="MS25" s="19" t="str">
        <f t="shared" ca="1" si="267"/>
        <v>-</v>
      </c>
      <c r="MT25" s="19" t="str">
        <f t="shared" ca="1" si="267"/>
        <v>-</v>
      </c>
      <c r="MU25" s="19" t="str">
        <f t="shared" ca="1" si="267"/>
        <v>-</v>
      </c>
      <c r="MV25" s="19" t="str">
        <f t="shared" ca="1" si="267"/>
        <v>-</v>
      </c>
      <c r="MW25" s="19" t="str">
        <f t="shared" ca="1" si="267"/>
        <v>-</v>
      </c>
      <c r="MX25" s="19">
        <f t="shared" ca="1" si="267"/>
        <v>49.99</v>
      </c>
      <c r="MY25" s="19">
        <f t="shared" ca="1" si="267"/>
        <v>49.99</v>
      </c>
      <c r="MZ25" s="19">
        <f t="shared" ca="1" si="267"/>
        <v>49.99</v>
      </c>
      <c r="NA25" s="19">
        <f t="shared" ca="1" si="267"/>
        <v>49.99</v>
      </c>
      <c r="NB25" s="19">
        <f t="shared" ca="1" si="267"/>
        <v>49.99</v>
      </c>
      <c r="NC25" s="19">
        <f t="shared" ca="1" si="267"/>
        <v>49.99</v>
      </c>
      <c r="ND25" s="19">
        <f t="shared" ca="1" si="267"/>
        <v>49.99</v>
      </c>
      <c r="NE25" s="19">
        <f t="shared" ca="1" si="267"/>
        <v>49.99</v>
      </c>
      <c r="NF25" s="19">
        <f t="shared" ca="1" si="267"/>
        <v>412.99</v>
      </c>
      <c r="NG25" s="19">
        <f t="shared" ca="1" si="267"/>
        <v>412.99</v>
      </c>
      <c r="NH25" s="19" t="str">
        <f t="shared" ca="1" si="267"/>
        <v>-</v>
      </c>
      <c r="NI25" s="19" t="str">
        <f t="shared" ca="1" si="267"/>
        <v>-</v>
      </c>
      <c r="NJ25" s="19" t="str">
        <f t="shared" ca="1" si="267"/>
        <v>-</v>
      </c>
      <c r="NK25" s="19" t="str">
        <f t="shared" ca="1" si="267"/>
        <v>-</v>
      </c>
      <c r="NL25" s="19" t="str">
        <f t="shared" ca="1" si="267"/>
        <v>-</v>
      </c>
      <c r="NM25" s="19">
        <f t="shared" ca="1" si="267"/>
        <v>6.8900000000000006</v>
      </c>
      <c r="NN25" s="19">
        <f t="shared" ca="1" si="267"/>
        <v>6.8900000000000006</v>
      </c>
      <c r="NO25" s="19">
        <f t="shared" ca="1" si="267"/>
        <v>6.8900000000000006</v>
      </c>
      <c r="NP25" s="19">
        <f t="shared" ca="1" si="267"/>
        <v>6.8900000000000006</v>
      </c>
      <c r="NQ25" s="19">
        <f t="shared" ca="1" si="267"/>
        <v>6.8900000000000006</v>
      </c>
      <c r="NR25" s="19">
        <f t="shared" ca="1" si="267"/>
        <v>6.8900000000000006</v>
      </c>
      <c r="NS25" s="19">
        <f t="shared" ca="1" si="267"/>
        <v>6.8900000000000006</v>
      </c>
      <c r="NT25" s="19">
        <f t="shared" ca="1" si="267"/>
        <v>6.8900000000000006</v>
      </c>
      <c r="NU25" s="19">
        <f t="shared" ca="1" si="267"/>
        <v>346.99</v>
      </c>
      <c r="NV25" s="19">
        <f t="shared" ca="1" si="267"/>
        <v>346.99</v>
      </c>
      <c r="NW25" s="19" t="str">
        <f t="shared" ca="1" si="267"/>
        <v>-</v>
      </c>
      <c r="NX25" s="19" t="str">
        <f t="shared" ca="1" si="267"/>
        <v>-</v>
      </c>
      <c r="NY25" s="19" t="str">
        <f t="shared" ca="1" si="267"/>
        <v>-</v>
      </c>
      <c r="NZ25" s="19" t="str">
        <f t="shared" ca="1" si="267"/>
        <v>-</v>
      </c>
      <c r="OA25" s="19" t="str">
        <f t="shared" ca="1" si="267"/>
        <v>-</v>
      </c>
      <c r="OB25" s="19">
        <f t="shared" ca="1" si="267"/>
        <v>0</v>
      </c>
      <c r="OC25" s="24">
        <v>0</v>
      </c>
    </row>
    <row r="26" spans="1:39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IF($HY26=0," FWM","")&amp;IF($HY26=1," MWM","")&amp;IF($HY26=5," Mat","")&amp;IF($HZ26=TRUE,"&amp;BBT","    ")
&amp;INDEX(DataMaster!$B$98:$B$103,$Q26,0)    &amp; " WP"&amp;TEXT($LK26*100,"000p")           &amp; " MP"&amp;TEXT($LL26*100,"000p")           &amp; " GP"&amp;TEXT($LU26*100,"000p")
&amp; " (F"&amp;3+COUNTIF($CT26:$CW26,TRUE)&amp;3&amp;"N"&amp;$DK26&amp;$DL26&amp;")"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9"/>
      <c r="AV26" s="5" t="b">
        <f t="shared" ca="1" si="227"/>
        <v>1</v>
      </c>
      <c r="AW26" s="5" t="str">
        <f t="shared" ca="1" si="227"/>
        <v>-</v>
      </c>
      <c r="AX26" s="5" t="str">
        <f t="shared" ca="1" si="227"/>
        <v>-</v>
      </c>
      <c r="AY26" s="5" t="str">
        <f t="shared" ca="1" si="227"/>
        <v>-</v>
      </c>
      <c r="AZ26" s="5" t="b">
        <f t="shared" ca="1" si="227"/>
        <v>0</v>
      </c>
      <c r="BA26" s="144">
        <f t="shared" ca="1" si="227"/>
        <v>0.25</v>
      </c>
      <c r="BB26" s="19" t="b">
        <f t="shared" ca="1" si="228"/>
        <v>1</v>
      </c>
      <c r="BC26" s="9"/>
      <c r="BD26" s="5" t="str">
        <f ca="1">IF($M26&lt;&gt;4,OFFSET(BD$5,$B26,0),1)</f>
        <v>-</v>
      </c>
      <c r="BE26" s="19" t="str">
        <f t="shared" ca="1" si="229"/>
        <v>-</v>
      </c>
      <c r="BF26" s="19" t="str">
        <f t="shared" ca="1" si="229"/>
        <v>-</v>
      </c>
      <c r="BG26" s="19" t="str">
        <f t="shared" ca="1" si="229"/>
        <v>-</v>
      </c>
      <c r="BH26" s="5" t="str">
        <f ca="1">IF($M26&lt;&gt;4,OFFSET(BH$5,$B26,0),1)</f>
        <v>-</v>
      </c>
      <c r="BI26" s="19" t="str">
        <f ca="1">OFFSET(BI$5,$B26,0)</f>
        <v>-</v>
      </c>
      <c r="BJ26" s="5" t="str">
        <f ca="1">IF($M26&lt;&gt;4,OFFSET(BJ$5,$B26,0),1)</f>
        <v>-</v>
      </c>
      <c r="BK26" s="19" t="str">
        <f t="shared" ca="1" si="230"/>
        <v>-</v>
      </c>
      <c r="BL26" s="19" t="str">
        <f t="shared" ca="1" si="230"/>
        <v>-</v>
      </c>
      <c r="BM26" s="19" t="str">
        <f t="shared" ca="1" si="230"/>
        <v>-</v>
      </c>
      <c r="BN26" s="5" t="str">
        <f ca="1">IF($M26&lt;&gt;4,OFFSET(BN$5,$B26,0),1)</f>
        <v>-</v>
      </c>
      <c r="BO26" s="9"/>
      <c r="BP26" s="5" t="b">
        <f ca="1">$J26&lt;0</f>
        <v>0</v>
      </c>
      <c r="BQ26" s="5" t="str">
        <f ca="1">IF($J26="",BQ$14,ABS($J26))</f>
        <v>-</v>
      </c>
      <c r="BR26" s="5" t="str">
        <f t="shared" ca="1" si="231"/>
        <v>-</v>
      </c>
      <c r="BS26" s="5" t="str">
        <f t="shared" ca="1" si="231"/>
        <v>-</v>
      </c>
      <c r="BT26" s="5" t="str">
        <f t="shared" ca="1" si="231"/>
        <v>-</v>
      </c>
      <c r="BU26" s="5" t="str">
        <f t="shared" ca="1" si="231"/>
        <v>-</v>
      </c>
      <c r="BV26" s="5" t="str">
        <f t="shared" ca="1" si="231"/>
        <v>-</v>
      </c>
      <c r="BW26" s="5" t="str">
        <f t="shared" ca="1" si="231"/>
        <v>-</v>
      </c>
      <c r="BX26" s="5" t="str">
        <f t="shared" ca="1" si="231"/>
        <v>-</v>
      </c>
      <c r="BY26" s="5" t="str">
        <f t="shared" ca="1" si="231"/>
        <v>-</v>
      </c>
      <c r="BZ26" s="9"/>
      <c r="CA26" s="19" t="b">
        <f t="shared" ca="1" si="232"/>
        <v>1</v>
      </c>
      <c r="CB26" s="19" t="b">
        <f t="shared" ca="1" si="233"/>
        <v>1</v>
      </c>
      <c r="CC26" s="19" t="b">
        <f t="shared" ca="1" si="233"/>
        <v>1</v>
      </c>
      <c r="CD26" s="12">
        <f t="shared" ca="1" si="271"/>
        <v>2233107</v>
      </c>
      <c r="CE26" s="19" t="b">
        <f t="shared" ref="CE26:CK26" ca="1" si="273">OFFSET(CE$5,$B26,0)</f>
        <v>0</v>
      </c>
      <c r="CF26" s="19" t="str">
        <f t="shared" ca="1" si="273"/>
        <v>-</v>
      </c>
      <c r="CG26" s="19" t="str">
        <f t="shared" ca="1" si="273"/>
        <v>-</v>
      </c>
      <c r="CH26" s="19" t="str">
        <f t="shared" ca="1" si="273"/>
        <v>-</v>
      </c>
      <c r="CI26" s="19" t="str">
        <f t="shared" ca="1" si="273"/>
        <v>-</v>
      </c>
      <c r="CJ26" s="19">
        <f t="shared" ca="1" si="273"/>
        <v>1</v>
      </c>
      <c r="CK26" s="19">
        <f t="shared" ca="1" si="273"/>
        <v>1</v>
      </c>
      <c r="CL26" s="9"/>
      <c r="CM26" s="444">
        <f t="shared" ca="1" si="234"/>
        <v>652</v>
      </c>
      <c r="CN26" s="444">
        <f t="shared" ca="1" si="234"/>
        <v>686</v>
      </c>
      <c r="CO26" s="444">
        <f t="shared" ca="1" si="234"/>
        <v>721</v>
      </c>
      <c r="CP26" s="152">
        <f t="shared" ca="1" si="235"/>
        <v>378</v>
      </c>
      <c r="CQ26" s="152">
        <f t="shared" ca="1" si="235"/>
        <v>413</v>
      </c>
      <c r="CR26" s="152">
        <f t="shared" ca="1" si="235"/>
        <v>448</v>
      </c>
      <c r="CS26" s="19" t="str">
        <f ca="1">OFFSET(CS$5,$B26,0)</f>
        <v>-</v>
      </c>
      <c r="CT26" s="19" t="str">
        <f t="shared" ref="CT26:DV26" ca="1" si="274">OFFSET(CT$5,$B26,0)</f>
        <v>-</v>
      </c>
      <c r="CU26" s="19" t="str">
        <f t="shared" ca="1" si="274"/>
        <v>-</v>
      </c>
      <c r="CV26" s="19" t="str">
        <f t="shared" ca="1" si="274"/>
        <v>-</v>
      </c>
      <c r="CW26" s="19" t="str">
        <f t="shared" ca="1" si="274"/>
        <v>-</v>
      </c>
      <c r="CX26" s="19" t="b">
        <f ca="1">OFFSET(CX$5,$B26,0)</f>
        <v>1</v>
      </c>
      <c r="CY26" s="19">
        <f t="shared" ca="1" si="274"/>
        <v>0</v>
      </c>
      <c r="CZ26" s="19">
        <f t="shared" ca="1" si="274"/>
        <v>0</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1</v>
      </c>
      <c r="DL26" s="19">
        <f t="shared" ca="1" si="274"/>
        <v>1</v>
      </c>
      <c r="DM26" s="19">
        <f t="shared" ca="1" si="274"/>
        <v>0</v>
      </c>
      <c r="DN26" s="19" t="str">
        <f t="shared" ca="1" si="274"/>
        <v>-</v>
      </c>
      <c r="DO26" s="19" t="str">
        <f t="shared" ca="1" si="274"/>
        <v>-</v>
      </c>
      <c r="DP26" s="19" t="str">
        <f t="shared" ca="1" si="274"/>
        <v>-</v>
      </c>
      <c r="DQ26" s="19" t="str">
        <f t="shared" ca="1" si="274"/>
        <v>-</v>
      </c>
      <c r="DR26" s="19" t="str">
        <f t="shared" ca="1" si="274"/>
        <v>-</v>
      </c>
      <c r="DS26" s="19">
        <f t="shared" ca="1" si="274"/>
        <v>0</v>
      </c>
      <c r="DT26" s="19" t="str">
        <f t="shared" ca="1" si="274"/>
        <v>-</v>
      </c>
      <c r="DU26" s="19" t="str">
        <f t="shared" ca="1" si="274"/>
        <v>-</v>
      </c>
      <c r="DV26" s="19">
        <f t="shared" ca="1" si="274"/>
        <v>0</v>
      </c>
      <c r="DW26" s="444">
        <f t="shared" ca="1" si="240"/>
        <v>0</v>
      </c>
      <c r="DX26" s="444">
        <f t="shared" ca="1" si="240"/>
        <v>0</v>
      </c>
      <c r="DY26" s="124">
        <f t="shared" ca="1" si="241"/>
        <v>0</v>
      </c>
      <c r="DZ26" s="124">
        <f t="shared" ca="1" si="241"/>
        <v>0</v>
      </c>
      <c r="EA26" s="124">
        <f t="shared" ca="1" si="241"/>
        <v>0</v>
      </c>
      <c r="EB26" s="124">
        <f t="shared" ca="1" si="241"/>
        <v>0</v>
      </c>
      <c r="EC26" s="124">
        <f t="shared" ca="1" si="241"/>
        <v>0</v>
      </c>
      <c r="ED26" s="124">
        <f t="shared" ca="1" si="241"/>
        <v>0</v>
      </c>
      <c r="EE26" s="124">
        <f t="shared" ca="1" si="241"/>
        <v>0</v>
      </c>
      <c r="EF26" s="124">
        <f t="shared" ca="1" si="241"/>
        <v>0</v>
      </c>
      <c r="EG26" s="124">
        <f t="shared" ca="1" si="241"/>
        <v>0</v>
      </c>
      <c r="EH26" s="124">
        <f t="shared" ca="1" si="241"/>
        <v>0</v>
      </c>
      <c r="EI26" s="124">
        <f t="shared" ca="1" si="242"/>
        <v>0</v>
      </c>
      <c r="EJ26" s="124">
        <f t="shared" ca="1" si="242"/>
        <v>0</v>
      </c>
      <c r="EK26" s="124">
        <f t="shared" ca="1" si="242"/>
        <v>0</v>
      </c>
      <c r="EL26" s="124">
        <f t="shared" ca="1" si="242"/>
        <v>0</v>
      </c>
      <c r="EM26" s="124">
        <f t="shared" ca="1" si="242"/>
        <v>0</v>
      </c>
      <c r="EN26" s="124">
        <f t="shared" ca="1" si="242"/>
        <v>0</v>
      </c>
      <c r="EO26" s="124">
        <f t="shared" ca="1" si="242"/>
        <v>0</v>
      </c>
      <c r="EP26" s="124">
        <f t="shared" ca="1" si="242"/>
        <v>0</v>
      </c>
      <c r="EQ26" s="554">
        <f t="shared" ca="1" si="243"/>
        <v>0</v>
      </c>
      <c r="ER26" s="554">
        <f t="shared" ca="1" si="243"/>
        <v>0</v>
      </c>
      <c r="ES26" s="554">
        <f t="shared" ca="1" si="243"/>
        <v>0</v>
      </c>
      <c r="ET26" s="125">
        <f t="shared" ca="1" si="243"/>
        <v>0</v>
      </c>
      <c r="EU26" s="125">
        <f t="shared" ca="1" si="243"/>
        <v>0</v>
      </c>
      <c r="EV26" s="125">
        <f t="shared" ca="1" si="243"/>
        <v>0</v>
      </c>
      <c r="EW26" s="125">
        <f t="shared" ca="1" si="243"/>
        <v>0</v>
      </c>
      <c r="EX26" s="125">
        <f t="shared" ca="1" si="243"/>
        <v>0</v>
      </c>
      <c r="EY26" s="125">
        <f t="shared" ca="1" si="243"/>
        <v>0</v>
      </c>
      <c r="EZ26" s="125">
        <f t="shared" ca="1" si="243"/>
        <v>0</v>
      </c>
      <c r="FA26" s="125">
        <f t="shared" ca="1" si="243"/>
        <v>0</v>
      </c>
      <c r="FB26" s="125">
        <f t="shared" ca="1" si="243"/>
        <v>0</v>
      </c>
      <c r="FC26" s="125">
        <f t="shared" ca="1" si="243"/>
        <v>0</v>
      </c>
      <c r="FD26" s="125">
        <f t="shared" ca="1" si="243"/>
        <v>0</v>
      </c>
      <c r="FE26" s="125">
        <f t="shared" ca="1" si="243"/>
        <v>0</v>
      </c>
      <c r="FF26" s="125">
        <f t="shared" ca="1" si="243"/>
        <v>0</v>
      </c>
      <c r="FG26" s="124">
        <f t="shared" ca="1" si="244"/>
        <v>0</v>
      </c>
      <c r="FH26" s="124">
        <f t="shared" ca="1" si="244"/>
        <v>0</v>
      </c>
      <c r="FI26" s="124">
        <f t="shared" ca="1" si="244"/>
        <v>0</v>
      </c>
      <c r="FJ26" s="124">
        <f t="shared" ca="1" si="244"/>
        <v>0</v>
      </c>
      <c r="FK26" s="124">
        <f t="shared" ca="1" si="244"/>
        <v>0</v>
      </c>
      <c r="FL26" s="124">
        <f t="shared" ca="1" si="244"/>
        <v>0</v>
      </c>
      <c r="FM26" s="124">
        <f t="shared" ca="1" si="244"/>
        <v>0</v>
      </c>
      <c r="FN26" s="124">
        <f t="shared" ca="1" si="244"/>
        <v>0</v>
      </c>
      <c r="FO26" s="124">
        <f t="shared" ca="1" si="244"/>
        <v>0</v>
      </c>
      <c r="FP26" s="124">
        <f t="shared" ca="1" si="244"/>
        <v>0</v>
      </c>
      <c r="FQ26" s="124">
        <f t="shared" ca="1" si="245"/>
        <v>0</v>
      </c>
      <c r="FR26" s="124">
        <f t="shared" ca="1" si="245"/>
        <v>0</v>
      </c>
      <c r="FS26" s="124">
        <f t="shared" ca="1" si="245"/>
        <v>0</v>
      </c>
      <c r="FT26" s="124">
        <f t="shared" ca="1" si="245"/>
        <v>0</v>
      </c>
      <c r="FU26" s="124">
        <f t="shared" ca="1" si="245"/>
        <v>0</v>
      </c>
      <c r="FV26" s="124">
        <f t="shared" ca="1" si="245"/>
        <v>0</v>
      </c>
      <c r="FW26" s="124">
        <f t="shared" ca="1" si="245"/>
        <v>0</v>
      </c>
      <c r="FX26" s="124">
        <f t="shared" ca="1" si="245"/>
        <v>0</v>
      </c>
      <c r="FY26" s="554">
        <f t="shared" ca="1" si="246"/>
        <v>0</v>
      </c>
      <c r="FZ26" s="554">
        <f t="shared" ca="1" si="246"/>
        <v>0</v>
      </c>
      <c r="GA26" s="554">
        <f t="shared" ca="1" si="246"/>
        <v>0</v>
      </c>
      <c r="GB26" s="125">
        <f t="shared" ca="1" si="247"/>
        <v>0</v>
      </c>
      <c r="GC26" s="125">
        <f t="shared" ca="1" si="247"/>
        <v>0</v>
      </c>
      <c r="GD26" s="125">
        <f t="shared" ca="1" si="247"/>
        <v>0</v>
      </c>
      <c r="GE26" s="125">
        <f t="shared" ca="1" si="247"/>
        <v>0</v>
      </c>
      <c r="GF26" s="125">
        <f t="shared" ca="1" si="247"/>
        <v>0</v>
      </c>
      <c r="GG26" s="125">
        <f t="shared" ca="1" si="247"/>
        <v>0</v>
      </c>
      <c r="GH26" s="125">
        <f t="shared" ca="1" si="247"/>
        <v>0</v>
      </c>
      <c r="GI26" s="125">
        <f t="shared" ca="1" si="247"/>
        <v>0</v>
      </c>
      <c r="GJ26" s="125">
        <f t="shared" ca="1" si="247"/>
        <v>0</v>
      </c>
      <c r="GK26" s="125">
        <f t="shared" ca="1" si="247"/>
        <v>0</v>
      </c>
      <c r="GL26" s="125">
        <f t="shared" ca="1" si="247"/>
        <v>0</v>
      </c>
      <c r="GM26" s="125">
        <f t="shared" ca="1" si="247"/>
        <v>0</v>
      </c>
      <c r="GN26" s="125">
        <f t="shared" ca="1" si="247"/>
        <v>0</v>
      </c>
      <c r="GO26" s="124">
        <f t="shared" ca="1" si="248"/>
        <v>0</v>
      </c>
      <c r="GP26" s="124">
        <f t="shared" ca="1" si="248"/>
        <v>0</v>
      </c>
      <c r="GQ26" s="124">
        <f t="shared" ca="1" si="248"/>
        <v>0</v>
      </c>
      <c r="GR26" s="124">
        <f t="shared" ca="1" si="248"/>
        <v>0</v>
      </c>
      <c r="GS26" s="124">
        <f t="shared" ca="1" si="248"/>
        <v>0</v>
      </c>
      <c r="GT26" s="124">
        <f t="shared" ca="1" si="248"/>
        <v>0</v>
      </c>
      <c r="GU26" s="124">
        <f t="shared" ca="1" si="248"/>
        <v>0</v>
      </c>
      <c r="GV26" s="124">
        <f t="shared" ca="1" si="248"/>
        <v>0</v>
      </c>
      <c r="GW26" s="124">
        <f t="shared" ca="1" si="248"/>
        <v>0</v>
      </c>
      <c r="GX26" s="124">
        <f t="shared" ca="1" si="248"/>
        <v>0</v>
      </c>
      <c r="GY26" s="124">
        <f t="shared" ca="1" si="249"/>
        <v>0</v>
      </c>
      <c r="GZ26" s="124">
        <f t="shared" ca="1" si="249"/>
        <v>0</v>
      </c>
      <c r="HA26" s="124">
        <f t="shared" ca="1" si="249"/>
        <v>0</v>
      </c>
      <c r="HB26" s="124">
        <f t="shared" ca="1" si="249"/>
        <v>0</v>
      </c>
      <c r="HC26" s="124">
        <f t="shared" ca="1" si="249"/>
        <v>0</v>
      </c>
      <c r="HD26" s="124">
        <f t="shared" ca="1" si="249"/>
        <v>0</v>
      </c>
      <c r="HE26" s="124">
        <f t="shared" ca="1" si="249"/>
        <v>0</v>
      </c>
      <c r="HF26" s="124">
        <f t="shared" ca="1" si="249"/>
        <v>0</v>
      </c>
      <c r="HG26" s="554">
        <f t="shared" ca="1" si="250"/>
        <v>0</v>
      </c>
      <c r="HH26" s="554">
        <f t="shared" ca="1" si="250"/>
        <v>0</v>
      </c>
      <c r="HI26" s="554">
        <f t="shared" ca="1" si="250"/>
        <v>0</v>
      </c>
      <c r="HJ26" s="125">
        <f t="shared" ca="1" si="251"/>
        <v>0</v>
      </c>
      <c r="HK26" s="125">
        <f t="shared" ca="1" si="251"/>
        <v>0</v>
      </c>
      <c r="HL26" s="125">
        <f t="shared" ca="1" si="251"/>
        <v>0</v>
      </c>
      <c r="HM26" s="125">
        <f t="shared" ca="1" si="251"/>
        <v>0</v>
      </c>
      <c r="HN26" s="125">
        <f t="shared" ca="1" si="251"/>
        <v>0</v>
      </c>
      <c r="HO26" s="125">
        <f t="shared" ca="1" si="251"/>
        <v>0</v>
      </c>
      <c r="HP26" s="125">
        <f t="shared" ca="1" si="251"/>
        <v>0</v>
      </c>
      <c r="HQ26" s="125">
        <f t="shared" ca="1" si="251"/>
        <v>0</v>
      </c>
      <c r="HR26" s="125">
        <f t="shared" ca="1" si="251"/>
        <v>0</v>
      </c>
      <c r="HS26" s="125">
        <f t="shared" ca="1" si="251"/>
        <v>0</v>
      </c>
      <c r="HT26" s="125">
        <f t="shared" ca="1" si="251"/>
        <v>0</v>
      </c>
      <c r="HU26" s="125">
        <f t="shared" ca="1" si="251"/>
        <v>0</v>
      </c>
      <c r="HV26" s="125">
        <f t="shared" ca="1" si="251"/>
        <v>0</v>
      </c>
      <c r="HW26" s="5">
        <f ca="1">INDEX(i.TOL,$N26,HW$7)</f>
        <v>67</v>
      </c>
      <c r="HX26" s="9"/>
      <c r="HY26" s="5">
        <f t="shared" ca="1" si="252"/>
        <v>1</v>
      </c>
      <c r="HZ26" s="5" t="b">
        <f t="shared" ca="1" si="252"/>
        <v>0</v>
      </c>
      <c r="IA26" s="19">
        <f t="shared" ca="1" si="272"/>
        <v>0</v>
      </c>
      <c r="IB26" s="5">
        <f t="shared" ca="1" si="252"/>
        <v>55</v>
      </c>
      <c r="IC26" s="5" cm="1">
        <f t="array" ref="IC26">INDEX(i.pi_yatf,$X26+1,IC$7)</f>
        <v>1</v>
      </c>
      <c r="ID26" s="19">
        <f t="shared" ca="1" si="272"/>
        <v>0</v>
      </c>
      <c r="IE26" s="19">
        <f t="shared" ca="1" si="272"/>
        <v>0</v>
      </c>
      <c r="IF26" s="19">
        <f t="shared" ca="1" si="272"/>
        <v>0</v>
      </c>
      <c r="IG26" s="19">
        <f t="shared" ca="1" si="272"/>
        <v>0</v>
      </c>
      <c r="IH26" s="19">
        <f t="shared" ca="1" si="272"/>
        <v>0</v>
      </c>
      <c r="II26" s="19">
        <f t="shared" ca="1" si="272"/>
        <v>0</v>
      </c>
      <c r="IJ26" s="19">
        <f t="shared" ca="1" si="272"/>
        <v>0</v>
      </c>
      <c r="IK26" s="19">
        <f t="shared" ca="1" si="272"/>
        <v>0</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1</v>
      </c>
      <c r="IZ26" s="19">
        <f t="shared" ca="1" si="272"/>
        <v>0</v>
      </c>
      <c r="JA26" s="19">
        <f t="shared" ca="1" si="272"/>
        <v>1</v>
      </c>
      <c r="JB26" s="9"/>
      <c r="JC26" s="5" t="b">
        <f ca="1">IF($L26&lt;&gt;0,INDEX(i.cropgraze_inc,$L26,JC$7),OFFSET(JC$5,$B26,0))</f>
        <v>0</v>
      </c>
      <c r="JD26" s="5" t="b">
        <f t="shared" ca="1" si="255"/>
        <v>0</v>
      </c>
      <c r="JE26" s="5" t="b">
        <f t="shared" ca="1" si="255"/>
        <v>0</v>
      </c>
      <c r="JF26" s="5" t="b">
        <f t="shared" ca="1" si="255"/>
        <v>1</v>
      </c>
      <c r="JG26" s="144">
        <f t="shared" ca="1" si="256"/>
        <v>1</v>
      </c>
      <c r="JH26" s="144">
        <f t="shared" ca="1" si="256"/>
        <v>1</v>
      </c>
      <c r="JI26" s="5" t="b">
        <f t="shared" ca="1" si="257"/>
        <v>0</v>
      </c>
      <c r="JJ26" s="5" t="b">
        <f t="shared" ca="1" si="257"/>
        <v>1</v>
      </c>
      <c r="JK26" s="5" t="b">
        <f t="shared" ca="1" si="257"/>
        <v>1</v>
      </c>
      <c r="JL26" s="5" t="b">
        <f t="shared" ca="1" si="257"/>
        <v>0</v>
      </c>
      <c r="JM26" s="5">
        <f t="shared" ca="1" si="258"/>
        <v>1</v>
      </c>
      <c r="JN26" s="5">
        <f t="shared" ca="1" si="258"/>
        <v>0</v>
      </c>
      <c r="JO26" s="5" t="b">
        <f ca="1">AND(INDEX(i_dryman,($AF26-1)*4+INDEX(i.StdELMan,($K26-1)*12+($M26-1)*3+$N26,JO$8),JO$7),($JH26&gt;0))</f>
        <v>0</v>
      </c>
      <c r="JP26" s="5" t="str" cm="1">
        <f t="array" aca="1" ref="JP26" ca="1">IF(OR(JQ26:JX26&lt;&gt;"-"),TRUE,"-")</f>
        <v>-</v>
      </c>
      <c r="JQ26" s="19" t="str">
        <f t="shared" ca="1" si="259"/>
        <v>-</v>
      </c>
      <c r="JR26" s="19" t="str">
        <f t="shared" ca="1" si="259"/>
        <v>-</v>
      </c>
      <c r="JS26" s="19" t="str">
        <f t="shared" ca="1" si="259"/>
        <v>-</v>
      </c>
      <c r="JT26" s="19" t="str">
        <f t="shared" ca="1" si="259"/>
        <v>-</v>
      </c>
      <c r="JU26" s="19" t="str">
        <f t="shared" ca="1" si="259"/>
        <v>-</v>
      </c>
      <c r="JV26" s="19" t="str">
        <f t="shared" ca="1" si="259"/>
        <v>-</v>
      </c>
      <c r="JW26" s="19" t="str">
        <f t="shared" ca="1" si="259"/>
        <v>-</v>
      </c>
      <c r="JX26" s="19" t="str">
        <f t="shared" ca="1" si="259"/>
        <v>-</v>
      </c>
      <c r="JY26" s="5" t="b">
        <f t="array" aca="1" ref="JY26" ca="1">IF(OR(JZ26:KF26&lt;&gt;"-"),TRUE,"-")</f>
        <v>1</v>
      </c>
      <c r="JZ26" s="19">
        <f t="shared" ca="1" si="260"/>
        <v>0</v>
      </c>
      <c r="KA26" s="19" t="str">
        <f t="shared" ca="1" si="260"/>
        <v>-</v>
      </c>
      <c r="KB26" s="19">
        <f t="shared" ca="1" si="260"/>
        <v>999999</v>
      </c>
      <c r="KC26" s="19">
        <f t="shared" ca="1" si="260"/>
        <v>999999</v>
      </c>
      <c r="KD26" s="19">
        <f t="shared" ca="1" si="260"/>
        <v>999999</v>
      </c>
      <c r="KE26" s="19">
        <f t="shared" ca="1" si="261"/>
        <v>999999</v>
      </c>
      <c r="KF26" s="19">
        <f t="shared" ca="1" si="261"/>
        <v>999999</v>
      </c>
      <c r="KG26" s="19" t="str">
        <f t="shared" ca="1" si="262"/>
        <v>-</v>
      </c>
      <c r="KH26" s="19" t="str">
        <f t="shared" ca="1" si="262"/>
        <v>-</v>
      </c>
      <c r="KI26" s="19" t="str">
        <f t="shared" ca="1" si="262"/>
        <v>-</v>
      </c>
      <c r="KJ26" s="19" t="b">
        <f t="shared" ca="1" si="263"/>
        <v>1</v>
      </c>
      <c r="KK26" s="19">
        <f t="shared" ca="1" si="263"/>
        <v>0</v>
      </c>
      <c r="KL26" s="5" t="str">
        <f t="shared" ca="1" si="264"/>
        <v>-</v>
      </c>
      <c r="KM26" s="5" t="str">
        <f t="shared" ca="1" si="264"/>
        <v>-</v>
      </c>
      <c r="KN26" s="5" t="str">
        <f t="shared" ca="1" si="264"/>
        <v>-</v>
      </c>
      <c r="KO26" s="5" t="str">
        <f t="shared" ca="1" si="264"/>
        <v>-</v>
      </c>
      <c r="KP26" s="19" t="str">
        <f t="shared" ca="1" si="265"/>
        <v>-</v>
      </c>
      <c r="KQ26" s="19" t="str">
        <f t="shared" ref="KQ26:OB26" ca="1" si="275">OFFSET(KQ$5,$B26,0)</f>
        <v>-</v>
      </c>
      <c r="KR26" s="19" t="str">
        <f t="shared" ca="1" si="275"/>
        <v>-</v>
      </c>
      <c r="KS26" s="19" t="str">
        <f t="shared" ca="1" si="275"/>
        <v>-</v>
      </c>
      <c r="KT26" s="19" t="str">
        <f t="shared" ca="1" si="275"/>
        <v>-</v>
      </c>
      <c r="KU26" s="19" t="str">
        <f t="shared" ca="1" si="275"/>
        <v>-</v>
      </c>
      <c r="KV26" s="19" t="str">
        <f t="shared" ca="1" si="275"/>
        <v>-</v>
      </c>
      <c r="KW26" s="5" t="str">
        <f t="shared" ca="1" si="268"/>
        <v>-</v>
      </c>
      <c r="KX26" s="5">
        <f t="shared" ca="1" si="268"/>
        <v>500</v>
      </c>
      <c r="KY26" s="5">
        <f t="shared" ca="1" si="268"/>
        <v>500</v>
      </c>
      <c r="KZ26" s="5" t="str">
        <f t="shared" ca="1" si="268"/>
        <v>-</v>
      </c>
      <c r="LA26" s="5" t="str">
        <f t="shared" ca="1" si="268"/>
        <v>-</v>
      </c>
      <c r="LB26" s="5" t="str">
        <f t="shared" ca="1" si="268"/>
        <v>-</v>
      </c>
      <c r="LC26" s="5">
        <f ca="1">INDEX(i.conservation,$W26+1,$N26)</f>
        <v>1</v>
      </c>
      <c r="LD26" s="9"/>
      <c r="LE26" s="19">
        <f t="shared" ca="1" si="275"/>
        <v>70</v>
      </c>
      <c r="LF26" s="19">
        <f t="shared" ca="1" si="275"/>
        <v>50</v>
      </c>
      <c r="LG26" s="19">
        <f t="shared" ca="1" si="275"/>
        <v>80</v>
      </c>
      <c r="LH26" s="19">
        <f t="shared" ca="1" si="275"/>
        <v>50</v>
      </c>
      <c r="LI26" s="5" t="b" cm="1">
        <f t="array" ref="LI26">INDEX(i.meatgrid,$Q26,LI$7)</f>
        <v>1</v>
      </c>
      <c r="LJ26" s="5" t="b" cm="1">
        <f t="array" ref="LJ26">INDEX(i.meatgrid,$Q26,LJ$7)</f>
        <v>0</v>
      </c>
      <c r="LK26" s="5">
        <f>INDEX(i.WoolPrices,$R26,LK$7)</f>
        <v>1</v>
      </c>
      <c r="LL26" s="5">
        <f>INDEX(i.MeatPrices,$S26,LL$7)</f>
        <v>1</v>
      </c>
      <c r="LM26" s="5" cm="1">
        <f t="array" ref="LM26">INDEX(i.meatgrid,$Q26,LM$7)</f>
        <v>1</v>
      </c>
      <c r="LN26" s="5" cm="1">
        <f t="array" ref="LN26">INDEX(i.meatgrid,$Q26,LN$7)</f>
        <v>1</v>
      </c>
      <c r="LO26" s="5" cm="1">
        <f t="array" ref="LO26">INDEX(i.meatgrid,$Q26,LO$7)</f>
        <v>1</v>
      </c>
      <c r="LP26" s="5" cm="1">
        <f t="array" ref="LP26">INDEX(i.meatgrid,$Q26,LP$7)</f>
        <v>0</v>
      </c>
      <c r="LQ26" s="5" cm="1">
        <f t="array" ref="LQ26">INDEX(i.meatgrid,$Q26,LQ$7)</f>
        <v>0</v>
      </c>
      <c r="LR26" s="5" cm="1">
        <f t="array" ref="LR26">INDEX(i.meatgrid,$Q26,LR$7)</f>
        <v>1</v>
      </c>
      <c r="LS26" s="5" cm="1">
        <f t="array" ref="LS26">INDEX(i.meatgrid,$Q26,LS$7)</f>
        <v>1</v>
      </c>
      <c r="LT26" s="5" cm="1">
        <f t="array" ref="LT26">INDEX(i.meatgrid,$Q26,LT$7)</f>
        <v>1</v>
      </c>
      <c r="LU26" s="5">
        <f>INDEX(i.GrainPrices,$T26,LU$7)</f>
        <v>1</v>
      </c>
      <c r="LV26" s="9"/>
      <c r="LW26" s="19" t="b">
        <f t="shared" ca="1" si="275"/>
        <v>0</v>
      </c>
      <c r="LX26" s="19" t="b">
        <f t="shared" ca="1" si="275"/>
        <v>0</v>
      </c>
      <c r="LY26" s="19">
        <f t="shared" ca="1" si="275"/>
        <v>1</v>
      </c>
      <c r="LZ26" s="19">
        <f t="shared" ca="1" si="275"/>
        <v>0.75</v>
      </c>
      <c r="MA26" s="19">
        <f t="shared" ca="1" si="275"/>
        <v>0.75</v>
      </c>
      <c r="MB26" s="19">
        <f t="shared" ca="1" si="275"/>
        <v>0.8</v>
      </c>
      <c r="MC26" s="19">
        <f t="shared" ca="1" si="275"/>
        <v>0.82499999999999996</v>
      </c>
      <c r="MD26" s="19">
        <f t="shared" ca="1" si="275"/>
        <v>0.875</v>
      </c>
      <c r="ME26" s="19">
        <f t="shared" ca="1" si="275"/>
        <v>0.9</v>
      </c>
      <c r="MF26" s="19">
        <f t="shared" ca="1" si="275"/>
        <v>1</v>
      </c>
      <c r="MG26" s="19">
        <f t="shared" ca="1" si="275"/>
        <v>0.875</v>
      </c>
      <c r="MH26" s="19" t="b">
        <f t="shared" ca="1" si="275"/>
        <v>1</v>
      </c>
      <c r="MI26" s="19">
        <f t="shared" ca="1" si="275"/>
        <v>74.989999999999995</v>
      </c>
      <c r="MJ26" s="19" t="str">
        <f t="shared" ca="1" si="275"/>
        <v>-</v>
      </c>
      <c r="MK26" s="19" t="str">
        <f t="shared" ca="1" si="275"/>
        <v>-</v>
      </c>
      <c r="ML26" s="19" t="str">
        <f t="shared" ca="1" si="275"/>
        <v>-</v>
      </c>
      <c r="MM26" s="19" t="str">
        <f t="shared" ca="1" si="275"/>
        <v>-</v>
      </c>
      <c r="MN26" s="19" t="str">
        <f t="shared" ca="1" si="275"/>
        <v>-</v>
      </c>
      <c r="MO26" s="19" t="str">
        <f t="shared" ca="1" si="275"/>
        <v>-</v>
      </c>
      <c r="MP26" s="19" t="str">
        <f t="shared" ca="1" si="275"/>
        <v>-</v>
      </c>
      <c r="MQ26" s="19">
        <f t="shared" ca="1" si="275"/>
        <v>36.99</v>
      </c>
      <c r="MR26" s="19">
        <f t="shared" ca="1" si="275"/>
        <v>36.99</v>
      </c>
      <c r="MS26" s="19" t="str">
        <f t="shared" ca="1" si="275"/>
        <v>-</v>
      </c>
      <c r="MT26" s="19" t="str">
        <f t="shared" ca="1" si="275"/>
        <v>-</v>
      </c>
      <c r="MU26" s="19" t="str">
        <f t="shared" ca="1" si="275"/>
        <v>-</v>
      </c>
      <c r="MV26" s="19" t="str">
        <f t="shared" ca="1" si="275"/>
        <v>-</v>
      </c>
      <c r="MW26" s="19" t="str">
        <f t="shared" ca="1" si="275"/>
        <v>-</v>
      </c>
      <c r="MX26" s="19">
        <f t="shared" ca="1" si="275"/>
        <v>49.99</v>
      </c>
      <c r="MY26" s="19">
        <f t="shared" ca="1" si="275"/>
        <v>49.99</v>
      </c>
      <c r="MZ26" s="19">
        <f t="shared" ca="1" si="275"/>
        <v>49.99</v>
      </c>
      <c r="NA26" s="19">
        <f t="shared" ca="1" si="275"/>
        <v>49.99</v>
      </c>
      <c r="NB26" s="19">
        <f t="shared" ca="1" si="275"/>
        <v>49.99</v>
      </c>
      <c r="NC26" s="19">
        <f t="shared" ca="1" si="275"/>
        <v>49.99</v>
      </c>
      <c r="ND26" s="19">
        <f t="shared" ca="1" si="275"/>
        <v>49.99</v>
      </c>
      <c r="NE26" s="19">
        <f t="shared" ca="1" si="275"/>
        <v>49.99</v>
      </c>
      <c r="NF26" s="19">
        <f t="shared" ca="1" si="275"/>
        <v>412.99</v>
      </c>
      <c r="NG26" s="19">
        <f t="shared" ca="1" si="275"/>
        <v>412.99</v>
      </c>
      <c r="NH26" s="19" t="str">
        <f t="shared" ca="1" si="275"/>
        <v>-</v>
      </c>
      <c r="NI26" s="19" t="str">
        <f t="shared" ca="1" si="275"/>
        <v>-</v>
      </c>
      <c r="NJ26" s="19" t="str">
        <f t="shared" ca="1" si="275"/>
        <v>-</v>
      </c>
      <c r="NK26" s="19" t="str">
        <f t="shared" ca="1" si="275"/>
        <v>-</v>
      </c>
      <c r="NL26" s="19" t="str">
        <f t="shared" ca="1" si="275"/>
        <v>-</v>
      </c>
      <c r="NM26" s="19">
        <f t="shared" ca="1" si="275"/>
        <v>6.8900000000000006</v>
      </c>
      <c r="NN26" s="19">
        <f t="shared" ca="1" si="275"/>
        <v>6.8900000000000006</v>
      </c>
      <c r="NO26" s="19">
        <f t="shared" ca="1" si="275"/>
        <v>6.8900000000000006</v>
      </c>
      <c r="NP26" s="19">
        <f t="shared" ca="1" si="275"/>
        <v>6.8900000000000006</v>
      </c>
      <c r="NQ26" s="19">
        <f t="shared" ca="1" si="275"/>
        <v>6.8900000000000006</v>
      </c>
      <c r="NR26" s="19">
        <f t="shared" ca="1" si="275"/>
        <v>6.8900000000000006</v>
      </c>
      <c r="NS26" s="19">
        <f t="shared" ca="1" si="275"/>
        <v>6.8900000000000006</v>
      </c>
      <c r="NT26" s="19">
        <f t="shared" ca="1" si="275"/>
        <v>6.8900000000000006</v>
      </c>
      <c r="NU26" s="19">
        <f t="shared" ca="1" si="275"/>
        <v>346.99</v>
      </c>
      <c r="NV26" s="19">
        <f t="shared" ca="1" si="275"/>
        <v>346.99</v>
      </c>
      <c r="NW26" s="19" t="str">
        <f t="shared" ca="1" si="275"/>
        <v>-</v>
      </c>
      <c r="NX26" s="19" t="str">
        <f t="shared" ca="1" si="275"/>
        <v>-</v>
      </c>
      <c r="NY26" s="19" t="str">
        <f t="shared" ca="1" si="275"/>
        <v>-</v>
      </c>
      <c r="NZ26" s="19" t="str">
        <f t="shared" ca="1" si="275"/>
        <v>-</v>
      </c>
      <c r="OA26" s="19" t="str">
        <f t="shared" ca="1" si="275"/>
        <v>-</v>
      </c>
      <c r="OB26" s="19">
        <f t="shared" ca="1" si="275"/>
        <v>0</v>
      </c>
      <c r="OC26" s="24">
        <v>0</v>
      </c>
    </row>
    <row r="27" spans="1:39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0.965</v>
      </c>
      <c r="AM27" s="9" t="str">
        <f ca="1">IF(COUNTIF(AL$5:AL27,AL27)=1,"-","Dup")</f>
        <v>-</v>
      </c>
      <c r="AN27" s="9"/>
      <c r="AO27" s="14"/>
      <c r="AP27" s="14"/>
      <c r="AQ27" s="14"/>
      <c r="AR27" s="14"/>
      <c r="AS27" s="14"/>
      <c r="AT27" s="14"/>
      <c r="AU27" s="9"/>
      <c r="AV27" s="14"/>
      <c r="AW27" s="14"/>
      <c r="AX27" s="14"/>
      <c r="AY27" s="14"/>
      <c r="AZ27" s="14"/>
      <c r="BA27" s="14"/>
      <c r="BB27" s="14"/>
      <c r="BC27" s="9"/>
      <c r="BD27" s="14"/>
      <c r="BE27" s="14"/>
      <c r="BF27" s="14"/>
      <c r="BG27" s="14"/>
      <c r="BH27" s="14"/>
      <c r="BI27" s="14"/>
      <c r="BJ27" s="14"/>
      <c r="BK27" s="14"/>
      <c r="BL27" s="14"/>
      <c r="BM27" s="14"/>
      <c r="BN27" s="14"/>
      <c r="BO27" s="9"/>
      <c r="BP27" s="14"/>
      <c r="BQ27" s="14"/>
      <c r="BR27" s="14"/>
      <c r="BS27" s="14"/>
      <c r="BT27" s="14"/>
      <c r="BU27" s="14"/>
      <c r="BV27" s="14"/>
      <c r="BW27" s="14"/>
      <c r="BX27" s="14"/>
      <c r="BY27" s="14"/>
      <c r="BZ27" s="9"/>
      <c r="CA27" s="14"/>
      <c r="CB27" s="14"/>
      <c r="CC27" s="14"/>
      <c r="CD27" s="14"/>
      <c r="CE27" s="14"/>
      <c r="CF27" s="14"/>
      <c r="CG27" s="14"/>
      <c r="CH27" s="14"/>
      <c r="CI27" s="14"/>
      <c r="CJ27" s="14"/>
      <c r="CK27" s="14"/>
      <c r="CL27" s="9"/>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9"/>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9"/>
      <c r="JC27" s="14"/>
      <c r="JD27" s="14"/>
      <c r="JE27" s="14"/>
      <c r="JF27" s="14"/>
      <c r="JG27" s="14"/>
      <c r="JH27" s="14"/>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9"/>
      <c r="LE27" s="14"/>
      <c r="LF27" s="14"/>
      <c r="LG27" s="14"/>
      <c r="LH27" s="14"/>
      <c r="LI27" s="14"/>
      <c r="LJ27" s="14"/>
      <c r="LK27" s="14"/>
      <c r="LL27" s="14"/>
      <c r="LM27" s="14"/>
      <c r="LN27" s="14"/>
      <c r="LO27" s="14"/>
      <c r="LP27" s="14"/>
      <c r="LQ27" s="14"/>
      <c r="LR27" s="14"/>
      <c r="LS27" s="14"/>
      <c r="LT27" s="14"/>
      <c r="LU27" s="14"/>
      <c r="LV27" s="9"/>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24">
        <v>0</v>
      </c>
    </row>
    <row r="28" spans="1:39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9"/>
      <c r="AV28" s="515"/>
      <c r="AW28" s="515"/>
      <c r="AX28" s="515"/>
      <c r="AY28" s="515"/>
      <c r="AZ28" s="515"/>
      <c r="BA28" s="515"/>
      <c r="BB28" s="515"/>
      <c r="BC28" s="9"/>
      <c r="BD28" s="515"/>
      <c r="BE28" s="515"/>
      <c r="BF28" s="515"/>
      <c r="BG28" s="515"/>
      <c r="BH28" s="515"/>
      <c r="BI28" s="515"/>
      <c r="BJ28" s="515"/>
      <c r="BK28" s="515"/>
      <c r="BL28" s="515"/>
      <c r="BM28" s="515"/>
      <c r="BN28" s="515"/>
      <c r="BO28" s="9"/>
      <c r="BP28" s="515"/>
      <c r="BQ28" s="515"/>
      <c r="BR28" s="515"/>
      <c r="BS28" s="515"/>
      <c r="BT28" s="515"/>
      <c r="BU28" s="515"/>
      <c r="BV28" s="515"/>
      <c r="BW28" s="515"/>
      <c r="BX28" s="515"/>
      <c r="BY28" s="515"/>
      <c r="BZ28" s="9"/>
      <c r="CA28" s="515"/>
      <c r="CB28" s="515"/>
      <c r="CC28" s="515"/>
      <c r="CD28" s="515"/>
      <c r="CE28" s="515"/>
      <c r="CF28" s="515"/>
      <c r="CG28" s="515"/>
      <c r="CH28" s="515"/>
      <c r="CI28" s="515"/>
      <c r="CJ28" s="515"/>
      <c r="CK28" s="515"/>
      <c r="CL28" s="9"/>
      <c r="CM28" s="515"/>
      <c r="CN28" s="515"/>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6"/>
      <c r="DW28" s="515"/>
      <c r="DX28" s="515"/>
      <c r="DY28" s="515"/>
      <c r="DZ28" s="515"/>
      <c r="EA28" s="515"/>
      <c r="EB28" s="515"/>
      <c r="EC28" s="515"/>
      <c r="ED28" s="515"/>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9"/>
      <c r="HY28" s="515"/>
      <c r="HZ28" s="515"/>
      <c r="IA28" s="515"/>
      <c r="IB28" s="515"/>
      <c r="IC28" s="515"/>
      <c r="ID28" s="515"/>
      <c r="IE28" s="515"/>
      <c r="IF28" s="515"/>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9"/>
      <c r="JC28" s="515"/>
      <c r="JD28" s="515"/>
      <c r="JE28" s="515"/>
      <c r="JF28" s="515"/>
      <c r="JG28" s="515"/>
      <c r="JH28" s="515"/>
      <c r="JI28" s="515"/>
      <c r="JJ28" s="515"/>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9"/>
      <c r="LE28" s="515"/>
      <c r="LF28" s="515"/>
      <c r="LG28" s="515"/>
      <c r="LH28" s="515"/>
      <c r="LI28" s="515"/>
      <c r="LJ28" s="515"/>
      <c r="LK28" s="515"/>
      <c r="LL28" s="515"/>
      <c r="LM28" s="515"/>
      <c r="LN28" s="515"/>
      <c r="LO28" s="515"/>
      <c r="LP28" s="515"/>
      <c r="LQ28" s="515"/>
      <c r="LR28" s="515"/>
      <c r="LS28" s="515"/>
      <c r="LT28" s="515"/>
      <c r="LU28" s="515"/>
      <c r="LV28" s="9"/>
      <c r="LW28" s="515"/>
      <c r="LX28" s="515"/>
      <c r="LY28" s="515"/>
      <c r="LZ28" s="515"/>
      <c r="MA28" s="515"/>
      <c r="MB28" s="515"/>
      <c r="MC28" s="515"/>
      <c r="MD28" s="515"/>
      <c r="ME28" s="515"/>
      <c r="MF28" s="515"/>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24">
        <v>0</v>
      </c>
    </row>
    <row r="29" spans="1:39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1823</v>
      </c>
      <c r="AM29" s="9" t="str">
        <f ca="1">IF(COUNTIF(AL$5:AL29,AL29)=1,"-","Dup")</f>
        <v>-</v>
      </c>
      <c r="AN29" s="9"/>
      <c r="AO29" s="14"/>
      <c r="AP29" s="14"/>
      <c r="AQ29" s="14"/>
      <c r="AR29" s="14"/>
      <c r="AS29" s="14"/>
      <c r="AT29" s="14"/>
      <c r="AU29" s="9"/>
      <c r="AV29" s="14"/>
      <c r="AW29" s="14"/>
      <c r="AX29" s="14"/>
      <c r="AY29" s="14"/>
      <c r="AZ29" s="14"/>
      <c r="BA29" s="14"/>
      <c r="BB29" s="14"/>
      <c r="BC29" s="9"/>
      <c r="BD29" s="14"/>
      <c r="BE29" s="14"/>
      <c r="BF29" s="14"/>
      <c r="BG29" s="14"/>
      <c r="BH29" s="14"/>
      <c r="BI29" s="14"/>
      <c r="BJ29" s="14"/>
      <c r="BK29" s="14"/>
      <c r="BL29" s="14"/>
      <c r="BM29" s="14"/>
      <c r="BN29" s="14"/>
      <c r="BO29" s="9"/>
      <c r="BP29" s="14"/>
      <c r="BQ29" s="14"/>
      <c r="BR29" s="14"/>
      <c r="BS29" s="14"/>
      <c r="BT29" s="14"/>
      <c r="BU29" s="14"/>
      <c r="BV29" s="14"/>
      <c r="BW29" s="14"/>
      <c r="BX29" s="14"/>
      <c r="BY29" s="14"/>
      <c r="BZ29" s="9"/>
      <c r="CA29" s="14"/>
      <c r="CB29" s="14"/>
      <c r="CC29" s="14"/>
      <c r="CD29" s="14"/>
      <c r="CE29" s="14"/>
      <c r="CF29" s="153"/>
      <c r="CG29" s="14"/>
      <c r="CH29" s="14"/>
      <c r="CI29" s="14"/>
      <c r="CJ29" s="14"/>
      <c r="CK29" s="14"/>
      <c r="CL29" s="9"/>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322"/>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9"/>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9"/>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9"/>
      <c r="LE29" s="14"/>
      <c r="LF29" s="14"/>
      <c r="LG29" s="14"/>
      <c r="LH29" s="14"/>
      <c r="LI29" s="14"/>
      <c r="LJ29" s="14"/>
      <c r="LK29" s="14"/>
      <c r="LL29" s="14"/>
      <c r="LM29" s="14"/>
      <c r="LN29" s="14"/>
      <c r="LO29" s="14"/>
      <c r="LP29" s="14"/>
      <c r="LQ29" s="14"/>
      <c r="LR29" s="14"/>
      <c r="LS29" s="14"/>
      <c r="LT29" s="14"/>
      <c r="LU29" s="14"/>
      <c r="LV29" s="9"/>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24">
        <v>0</v>
      </c>
    </row>
    <row r="30" spans="1:39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IFERROR(MOD($CD30,100),0)</f>
        <v>11</v>
      </c>
      <c r="AL30" s="235" t="str">
        <f ca="1">TEXT(LEFT(OFFSET(AL30,-1,0),5)+1,"00000")&amp;MID(OFFSET(AL30,-1,0),6,FIND(" ",OFFSET(AL30,-1,0),7)-5)
&amp; $D30           &amp; IF($HY30=0," FWM","")&amp;IF($HY30=1," MWM","")&amp;IF($HY30=5," Mat","")&amp;IF($HZ30=TRUE,"&amp;BBT","    ")          &amp; " Day"&amp;INDEX(i.DOY,$N30,1)
&amp; " Scan"&amp;TEXT($O30,"0")        &amp;" "&amp; INDEX(DataMaster!$B$98:$B$103,$Q30,0)
&amp; " WP"&amp;TEXT($LK30*100,"000p")           &amp; " MP"&amp;TEXT($LL30*100,"000p")           &amp; " GP"&amp;TEXT($LU30*100,"000p")
&amp; " T_" &amp; IF(AND($CA30,$CC30),"TRUE ")        &amp; " (F"&amp;3+COUNTIF($CT30:$CW30,TRUE)&amp;3&amp;"N"&amp;$DK30&amp;$DL30&amp;")"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9"/>
      <c r="AV30" s="5" t="b">
        <f t="shared" ref="AV30:BA37" si="280">INDEX(i.model_structure,$H30,AV$7)</f>
        <v>1</v>
      </c>
      <c r="AW30" s="5" t="str">
        <f t="shared" si="280"/>
        <v>-</v>
      </c>
      <c r="AX30" s="5" t="str">
        <f t="shared" si="280"/>
        <v>-</v>
      </c>
      <c r="AY30" s="5" t="str">
        <f t="shared" si="280"/>
        <v>-</v>
      </c>
      <c r="AZ30" s="5" t="b">
        <f t="shared" si="280"/>
        <v>0</v>
      </c>
      <c r="BA30" s="144">
        <f t="shared" si="280"/>
        <v>0.25</v>
      </c>
      <c r="BB30" s="19" t="b">
        <f t="shared" ref="BB30:BB37" ca="1" si="281">OFFSET(BB$5,$B30,0)</f>
        <v>1</v>
      </c>
      <c r="BC30" s="9"/>
      <c r="BD30" s="5" t="str">
        <f t="shared" ref="BD30:BD37" ca="1" si="282">IF($M30&lt;&gt;4,OFFSET(BD$5,$B30,0),1)</f>
        <v>-</v>
      </c>
      <c r="BE30" s="19" t="str">
        <f t="shared" ref="BE30:BG37" ca="1" si="283">OFFSET(BE$5,$B30,0)</f>
        <v>-</v>
      </c>
      <c r="BF30" s="19" t="str">
        <f t="shared" ca="1" si="283"/>
        <v>-</v>
      </c>
      <c r="BG30" s="19" t="str">
        <f t="shared" ca="1" si="283"/>
        <v>-</v>
      </c>
      <c r="BH30" s="5" t="str">
        <f t="shared" ref="BH30:BH37" ca="1" si="284">IF($M30&lt;&gt;4,OFFSET(BH$5,$B30,0),1)</f>
        <v>-</v>
      </c>
      <c r="BI30" s="19" t="str">
        <f t="shared" ref="BI30:BI37" ca="1" si="285">OFFSET(BI$5,$B30,0)</f>
        <v>-</v>
      </c>
      <c r="BJ30" s="5" t="str">
        <f t="shared" ref="BJ30:BJ37" ca="1" si="286">IF($M30&lt;&gt;4,OFFSET(BJ$5,$B30,0),1)</f>
        <v>-</v>
      </c>
      <c r="BK30" s="19" t="str">
        <f t="shared" ref="BK30:BM37" ca="1" si="287">OFFSET(BK$5,$B30,0)</f>
        <v>-</v>
      </c>
      <c r="BL30" s="19" t="str">
        <f t="shared" ca="1" si="287"/>
        <v>-</v>
      </c>
      <c r="BM30" s="19" t="str">
        <f t="shared" ca="1" si="287"/>
        <v>-</v>
      </c>
      <c r="BN30" s="5" t="str">
        <f t="shared" ref="BN30:BN37" ca="1" si="288">IF($M30&lt;&gt;4,OFFSET(BN$5,$B30,0),1)</f>
        <v>-</v>
      </c>
      <c r="BO30" s="9"/>
      <c r="BP30" s="19" t="str">
        <f t="shared" ref="BP30:BY37" ca="1" si="289">OFFSET(BP$5,$B30,0)</f>
        <v>-</v>
      </c>
      <c r="BQ30" s="19" t="str">
        <f t="shared" ca="1" si="289"/>
        <v>-</v>
      </c>
      <c r="BR30" s="19" t="str">
        <f t="shared" ca="1" si="289"/>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9"/>
      <c r="CA30" s="12" t="b">
        <v>0</v>
      </c>
      <c r="CB30" s="12" t="b">
        <v>0</v>
      </c>
      <c r="CC30" s="12" t="b">
        <v>0</v>
      </c>
      <c r="CD30" s="12">
        <f>VALUE($K30&amp;$M30&amp;$N30&amp;$O30&amp;"1")</f>
        <v>22311</v>
      </c>
      <c r="CE30" s="144" t="b">
        <f>NOT(CC30)</f>
        <v>1</v>
      </c>
      <c r="CF30" s="12" t="s">
        <v>34</v>
      </c>
      <c r="CG30" s="12" t="b">
        <v>1</v>
      </c>
      <c r="CH30" s="12">
        <f>VALUE($K30&amp;$M30&amp;$N30&amp;$Q30&amp;$S30&amp;"01")</f>
        <v>2231101</v>
      </c>
      <c r="CI30" s="19" t="str">
        <f t="shared" ref="CG30:CK37" ca="1" si="290">OFFSET(CI$5,$B30,0)</f>
        <v>-</v>
      </c>
      <c r="CJ30" s="19">
        <f t="shared" ca="1" si="290"/>
        <v>1</v>
      </c>
      <c r="CK30" s="19">
        <f t="shared" ca="1" si="290"/>
        <v>1</v>
      </c>
      <c r="CL30" s="9"/>
      <c r="CM30" s="444">
        <f t="shared" ref="CM30:CO37" si="291">INDEX(i.UserPeriod0,$AI30,CM$7)</f>
        <v>652</v>
      </c>
      <c r="CN30" s="444">
        <f t="shared" si="291"/>
        <v>686</v>
      </c>
      <c r="CO30" s="444">
        <f t="shared" si="291"/>
        <v>721</v>
      </c>
      <c r="CP30" s="152">
        <f t="shared" ref="CP30:CR37" si="292">7*INDEX(i.end_joining,1,CP$7+($AI30-1)*3)</f>
        <v>378</v>
      </c>
      <c r="CQ30" s="152">
        <f t="shared" si="292"/>
        <v>413</v>
      </c>
      <c r="CR30" s="152">
        <f t="shared" si="292"/>
        <v>448</v>
      </c>
      <c r="CS30" s="19" t="str">
        <f t="shared" ref="CS30:CS37" ca="1" si="293">OFFSET(CS$5,$B30,0)</f>
        <v>-</v>
      </c>
      <c r="CT30" s="19" t="str">
        <f t="shared" ca="1" si="236"/>
        <v>-</v>
      </c>
      <c r="CU30" s="19" t="str">
        <f t="shared" ca="1" si="236"/>
        <v>-</v>
      </c>
      <c r="CV30" s="19" t="str">
        <f t="shared" ca="1" si="237"/>
        <v>-</v>
      </c>
      <c r="CW30" s="19" t="str">
        <f t="shared" ca="1" si="237"/>
        <v>-</v>
      </c>
      <c r="CX30" s="19" t="b">
        <f t="shared" ca="1" si="237"/>
        <v>1</v>
      </c>
      <c r="CY30" s="19">
        <f t="shared" ca="1" si="236"/>
        <v>0</v>
      </c>
      <c r="CZ30" s="19">
        <f t="shared" ca="1" si="236"/>
        <v>0</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1</v>
      </c>
      <c r="DL30" s="19">
        <f t="shared" ca="1" si="236"/>
        <v>1</v>
      </c>
      <c r="DM30" s="19">
        <f t="shared" ca="1" si="236"/>
        <v>0</v>
      </c>
      <c r="DN30" s="19" t="str">
        <f t="shared" ca="1" si="236"/>
        <v>-</v>
      </c>
      <c r="DO30" s="19" t="str">
        <f t="shared" ca="1" si="236"/>
        <v>-</v>
      </c>
      <c r="DP30" s="19" t="str">
        <f t="shared" ca="1" si="236"/>
        <v>-</v>
      </c>
      <c r="DQ30" s="19" t="str">
        <f t="shared" ca="1" si="236"/>
        <v>-</v>
      </c>
      <c r="DR30" s="19" t="str">
        <f t="shared" ca="1" si="236"/>
        <v>-</v>
      </c>
      <c r="DS30" s="19">
        <f t="shared" ca="1" si="236"/>
        <v>0</v>
      </c>
      <c r="DT30" s="19" t="str">
        <f t="shared" ca="1" si="236"/>
        <v>-</v>
      </c>
      <c r="DU30" s="19" t="str">
        <f t="shared" ca="1" si="236"/>
        <v>-</v>
      </c>
      <c r="DV30" s="19">
        <f t="shared" ca="1" si="236"/>
        <v>0</v>
      </c>
      <c r="DW30" s="19">
        <f t="shared" ref="DW30:EL36" ca="1" si="294">OFFSET(DW$5,$B30,0)</f>
        <v>0</v>
      </c>
      <c r="DX30" s="19">
        <f t="shared" ca="1" si="294"/>
        <v>0</v>
      </c>
      <c r="DY30" s="19">
        <f t="shared" ca="1" si="294"/>
        <v>0</v>
      </c>
      <c r="DZ30" s="19">
        <f t="shared" ca="1" si="294"/>
        <v>0</v>
      </c>
      <c r="EA30" s="19">
        <f t="shared" ca="1" si="294"/>
        <v>0</v>
      </c>
      <c r="EB30" s="19">
        <f t="shared" ca="1" si="294"/>
        <v>0</v>
      </c>
      <c r="EC30" s="19">
        <f t="shared" ca="1" si="294"/>
        <v>0</v>
      </c>
      <c r="ED30" s="19">
        <f t="shared" ca="1" si="294"/>
        <v>0</v>
      </c>
      <c r="EE30" s="19">
        <f t="shared" ca="1" si="294"/>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ref="EM30:GN33" ca="1" si="295">OFFSET(EM$5,$B30,0)</f>
        <v>0</v>
      </c>
      <c r="EN30" s="19">
        <f t="shared" ca="1" si="295"/>
        <v>0</v>
      </c>
      <c r="EO30" s="19">
        <f t="shared" ca="1" si="295"/>
        <v>0</v>
      </c>
      <c r="EP30" s="19">
        <f t="shared" ca="1" si="295"/>
        <v>0</v>
      </c>
      <c r="EQ30" s="19">
        <f t="shared" ca="1" si="295"/>
        <v>0</v>
      </c>
      <c r="ER30" s="19">
        <f t="shared" ca="1" si="295"/>
        <v>0</v>
      </c>
      <c r="ES30" s="19">
        <f t="shared" ca="1" si="295"/>
        <v>0</v>
      </c>
      <c r="ET30" s="19">
        <f t="shared" ca="1" si="295"/>
        <v>0</v>
      </c>
      <c r="EU30" s="19">
        <f t="shared" ca="1" si="295"/>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ref="GO30:HV33" ca="1" si="296">OFFSET(GO$5,$B30,0)</f>
        <v>0</v>
      </c>
      <c r="GP30" s="19">
        <f t="shared" ca="1" si="296"/>
        <v>0</v>
      </c>
      <c r="GQ30" s="19">
        <f t="shared" ca="1" si="296"/>
        <v>0</v>
      </c>
      <c r="GR30" s="19">
        <f t="shared" ca="1" si="296"/>
        <v>0</v>
      </c>
      <c r="GS30" s="19">
        <f t="shared" ca="1" si="296"/>
        <v>0</v>
      </c>
      <c r="GT30" s="19">
        <f t="shared" ca="1" si="296"/>
        <v>0</v>
      </c>
      <c r="GU30" s="19">
        <f t="shared" ca="1" si="296"/>
        <v>0</v>
      </c>
      <c r="GV30" s="19">
        <f t="shared" ca="1" si="296"/>
        <v>0</v>
      </c>
      <c r="GW30" s="19">
        <f t="shared" ca="1" si="296"/>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5">
        <f t="shared" ref="HW30:HW37" si="297">INDEX(i.TOL,$N30,HW$7)</f>
        <v>67</v>
      </c>
      <c r="HX30" s="9"/>
      <c r="HY30" s="5">
        <f t="shared" ref="HY30:IB37" si="298">INDEX(i.FlkStrctr,$M30,HY$7)</f>
        <v>1</v>
      </c>
      <c r="HZ30" s="5" t="b">
        <f t="shared" si="298"/>
        <v>0</v>
      </c>
      <c r="IA30" s="19">
        <f t="shared" ca="1" si="253"/>
        <v>0</v>
      </c>
      <c r="IB30" s="5">
        <f t="shared" si="298"/>
        <v>55</v>
      </c>
      <c r="IC30" s="19">
        <f t="shared" ca="1" si="253"/>
        <v>1</v>
      </c>
      <c r="ID30" s="19">
        <f t="shared" ca="1" si="253"/>
        <v>0</v>
      </c>
      <c r="IE30" s="19">
        <f t="shared" ca="1" si="253"/>
        <v>0</v>
      </c>
      <c r="IF30" s="19">
        <f t="shared" ca="1" si="253"/>
        <v>0</v>
      </c>
      <c r="IG30" s="19">
        <f t="shared" ca="1" si="254"/>
        <v>0</v>
      </c>
      <c r="IH30" s="19">
        <f t="shared" ca="1" si="254"/>
        <v>0</v>
      </c>
      <c r="II30" s="19">
        <f t="shared" ca="1" si="253"/>
        <v>0</v>
      </c>
      <c r="IJ30" s="19">
        <f t="shared" ca="1" si="253"/>
        <v>0</v>
      </c>
      <c r="IK30" s="19">
        <f t="shared" ca="1" si="253"/>
        <v>0</v>
      </c>
      <c r="IL30" s="19">
        <f t="shared" ca="1" si="253"/>
        <v>0</v>
      </c>
      <c r="IM30" s="19">
        <f t="shared" ca="1" si="253"/>
        <v>0</v>
      </c>
      <c r="IN30" s="19">
        <f t="shared" ca="1" si="253"/>
        <v>0</v>
      </c>
      <c r="IO30" s="19">
        <f t="shared" ca="1" si="253"/>
        <v>0</v>
      </c>
      <c r="IP30" s="19">
        <f t="shared" ca="1" si="253"/>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1</v>
      </c>
      <c r="IZ30" s="19">
        <f t="shared" ca="1" si="253"/>
        <v>0</v>
      </c>
      <c r="JA30" s="19">
        <f t="shared" ca="1" si="253"/>
        <v>1</v>
      </c>
      <c r="JB30" s="9"/>
      <c r="JC30" s="5" t="b">
        <f t="shared" ref="JC30:JC37" ca="1" si="299">IF($L30&lt;&gt;0,INDEX(i.cropgraze_inc,$L30,JC$7),OFFSET(JC$5,$B30,0))</f>
        <v>0</v>
      </c>
      <c r="JD30" s="5" t="b">
        <f t="shared" ref="JD30:JF37" si="300">($N30=JD$11)</f>
        <v>0</v>
      </c>
      <c r="JE30" s="5" t="b">
        <f t="shared" si="300"/>
        <v>0</v>
      </c>
      <c r="JF30" s="5" t="b">
        <f t="shared" si="300"/>
        <v>1</v>
      </c>
      <c r="JG30" s="144">
        <f>$O30</f>
        <v>1</v>
      </c>
      <c r="JH30" s="144">
        <f t="shared" ref="JG30:JH37" si="301">$O30</f>
        <v>1</v>
      </c>
      <c r="JI30" s="12" t="s">
        <v>34</v>
      </c>
      <c r="JJ30" s="12" t="s">
        <v>34</v>
      </c>
      <c r="JK30" s="12" t="s">
        <v>34</v>
      </c>
      <c r="JL30" s="12" t="s">
        <v>34</v>
      </c>
      <c r="JM30" s="12">
        <v>1</v>
      </c>
      <c r="JN30" s="12">
        <v>0.66</v>
      </c>
      <c r="JO30" s="244" t="s">
        <v>34</v>
      </c>
      <c r="JP30" s="5" t="b" cm="1">
        <f t="array" ref="JP30">IF(OR(JQ30:JX30&lt;&gt;"-"),TRUE,"-")</f>
        <v>1</v>
      </c>
      <c r="JQ30" s="12">
        <v>2</v>
      </c>
      <c r="JR30" s="12">
        <v>2</v>
      </c>
      <c r="JS30" s="12">
        <v>2</v>
      </c>
      <c r="JT30" s="12">
        <v>2</v>
      </c>
      <c r="JU30" s="12">
        <v>2</v>
      </c>
      <c r="JV30" s="12">
        <v>2</v>
      </c>
      <c r="JW30" s="12">
        <v>2</v>
      </c>
      <c r="JX30" s="12">
        <v>2</v>
      </c>
      <c r="JY30" s="5" t="str">
        <f t="array" ref="JY30">IF(OR(JZ30:KF30&lt;&gt;"-"),TRUE,"-")</f>
        <v>-</v>
      </c>
      <c r="JZ30" s="12" t="s">
        <v>34</v>
      </c>
      <c r="KA30" s="12" t="s">
        <v>34</v>
      </c>
      <c r="KB30" s="12" t="s">
        <v>34</v>
      </c>
      <c r="KC30" s="12" t="s">
        <v>34</v>
      </c>
      <c r="KD30" s="12" t="s">
        <v>34</v>
      </c>
      <c r="KE30" s="12" t="s">
        <v>34</v>
      </c>
      <c r="KF30" s="12" t="s">
        <v>34</v>
      </c>
      <c r="KG30" s="12" t="b">
        <v>1</v>
      </c>
      <c r="KH30" s="144">
        <f t="shared" ref="KH30:KH37" si="302">IF($AI30=6,0,$KI30)</f>
        <v>2</v>
      </c>
      <c r="KI30" s="12">
        <v>2</v>
      </c>
      <c r="KJ30" s="12" t="b">
        <v>0</v>
      </c>
      <c r="KK30" s="12" t="s">
        <v>34</v>
      </c>
      <c r="KL30" s="5" t="str">
        <f t="shared" ref="KL30:KO37" si="303">INDEX(i.FlkStrctr,$M30,KL$7)</f>
        <v>-</v>
      </c>
      <c r="KM30" s="5" t="str">
        <f t="shared" si="303"/>
        <v>-</v>
      </c>
      <c r="KN30" s="5" t="str">
        <f t="shared" si="303"/>
        <v>-</v>
      </c>
      <c r="KO30" s="5" t="str">
        <f t="shared" si="303"/>
        <v>-</v>
      </c>
      <c r="KP30" s="12" t="b">
        <v>0</v>
      </c>
      <c r="KQ30" s="244" t="s">
        <v>34</v>
      </c>
      <c r="KR30" s="244" t="s">
        <v>34</v>
      </c>
      <c r="KS30" s="12" t="b">
        <v>1</v>
      </c>
      <c r="KT30" s="12">
        <v>0.75</v>
      </c>
      <c r="KU30" s="144">
        <f>KT30</f>
        <v>0.75</v>
      </c>
      <c r="KV30" s="12">
        <v>0.99</v>
      </c>
      <c r="KW30" s="12">
        <v>0.5</v>
      </c>
      <c r="KX30" s="12">
        <v>0</v>
      </c>
      <c r="KY30" s="12">
        <v>0</v>
      </c>
      <c r="KZ30" s="12" t="s">
        <v>34</v>
      </c>
      <c r="LA30" s="19" t="str">
        <f t="shared" ref="KQ30:LE37" ca="1" si="304">OFFSET(LA$5,$B30,0)</f>
        <v>-</v>
      </c>
      <c r="LB30" s="19" t="str">
        <f t="shared" ca="1" si="304"/>
        <v>-</v>
      </c>
      <c r="LC30" s="5">
        <f t="shared" ref="LC30:LC37" si="305">INDEX(i.conservation,$W30+1,$N30)</f>
        <v>1</v>
      </c>
      <c r="LD30" s="9"/>
      <c r="LE30" s="19">
        <f t="shared" ca="1" si="267"/>
        <v>70</v>
      </c>
      <c r="LF30" s="19">
        <f t="shared" ca="1" si="267"/>
        <v>50</v>
      </c>
      <c r="LG30" s="19">
        <f t="shared" ca="1" si="267"/>
        <v>80</v>
      </c>
      <c r="LH30" s="19">
        <f t="shared" ca="1" si="267"/>
        <v>50</v>
      </c>
      <c r="LI30" s="5" t="b" cm="1">
        <f t="array" ref="LI30">INDEX(i.meatgrid,$Q30,LI$7)</f>
        <v>1</v>
      </c>
      <c r="LJ30" s="5" t="b" cm="1">
        <f t="array" ref="LJ30">INDEX(i.meatgrid,$Q30,LJ$7)</f>
        <v>0</v>
      </c>
      <c r="LK30" s="19">
        <f t="shared" ca="1" si="267"/>
        <v>1</v>
      </c>
      <c r="LL30" s="5">
        <f t="shared" ref="LL30:LL37" si="306">INDEX(i.MeatPrices,$S30,LL$7)</f>
        <v>1</v>
      </c>
      <c r="LM30" s="5" cm="1">
        <f t="array" ref="LM30">INDEX(i.meatgrid,$Q30,LM$7)</f>
        <v>1</v>
      </c>
      <c r="LN30" s="5" cm="1">
        <f t="array" ref="LN30">INDEX(i.meatgrid,$Q30,LN$7)</f>
        <v>1</v>
      </c>
      <c r="LO30" s="5" cm="1">
        <f t="array" ref="LO30">INDEX(i.meatgrid,$Q30,LO$7)</f>
        <v>1</v>
      </c>
      <c r="LP30" s="5" cm="1">
        <f t="array" ref="LP30">INDEX(i.meatgrid,$Q30,LP$7)</f>
        <v>0</v>
      </c>
      <c r="LQ30" s="5" cm="1">
        <f t="array" ref="LQ30">INDEX(i.meatgrid,$Q30,LQ$7)</f>
        <v>1</v>
      </c>
      <c r="LR30" s="5" cm="1">
        <f t="array" ref="LR30">INDEX(i.meatgrid,$Q30,LR$7)</f>
        <v>1</v>
      </c>
      <c r="LS30" s="5" cm="1">
        <f t="array" ref="LS30">INDEX(i.meatgrid,$Q30,LS$7)</f>
        <v>1</v>
      </c>
      <c r="LT30" s="5" cm="1">
        <f t="array" ref="LT30">INDEX(i.meatgrid,$Q30,LT$7)</f>
        <v>1</v>
      </c>
      <c r="LU30" s="19">
        <f t="shared" ref="LU30:LU37" ca="1" si="307">OFFSET(LU$5,$B30,0)</f>
        <v>1</v>
      </c>
      <c r="LV30" s="9"/>
      <c r="LW30" s="19" t="b">
        <f t="shared" ca="1" si="269"/>
        <v>0</v>
      </c>
      <c r="LX30" s="19" t="b">
        <f t="shared" ca="1" si="269"/>
        <v>0</v>
      </c>
      <c r="LY30" s="19">
        <f ca="1">OFFSET(LY$5,$B30,0)</f>
        <v>1</v>
      </c>
      <c r="LZ30" s="19">
        <f t="shared" ref="LZ30:MF30" ca="1" si="308">OFFSET(LZ$5,$B30,0)</f>
        <v>0.75</v>
      </c>
      <c r="MA30" s="19">
        <f t="shared" ca="1" si="308"/>
        <v>0.75</v>
      </c>
      <c r="MB30" s="19">
        <f t="shared" ca="1" si="308"/>
        <v>0.8</v>
      </c>
      <c r="MC30" s="19">
        <f t="shared" ca="1" si="308"/>
        <v>0.82499999999999996</v>
      </c>
      <c r="MD30" s="19">
        <f t="shared" ca="1" si="308"/>
        <v>0.875</v>
      </c>
      <c r="ME30" s="19">
        <f t="shared" ca="1" si="308"/>
        <v>0.9</v>
      </c>
      <c r="MF30" s="19">
        <f t="shared" ca="1" si="308"/>
        <v>1</v>
      </c>
      <c r="MG30" s="19">
        <f t="shared" ca="1" si="267"/>
        <v>0.875</v>
      </c>
      <c r="MH30" s="19" t="b">
        <f t="shared" ca="1" si="267"/>
        <v>1</v>
      </c>
      <c r="MI30" s="19">
        <f t="shared" ca="1" si="267"/>
        <v>74.989999999999995</v>
      </c>
      <c r="MJ30" s="19" t="str">
        <f t="shared" ca="1" si="267"/>
        <v>-</v>
      </c>
      <c r="MK30" s="19" t="str">
        <f t="shared" ca="1" si="267"/>
        <v>-</v>
      </c>
      <c r="ML30" s="19" t="str">
        <f t="shared" ca="1" si="267"/>
        <v>-</v>
      </c>
      <c r="MM30" s="19" t="str">
        <f t="shared" ca="1" si="267"/>
        <v>-</v>
      </c>
      <c r="MN30" s="19" t="str">
        <f t="shared" ca="1" si="267"/>
        <v>-</v>
      </c>
      <c r="MO30" s="19" t="str">
        <f t="shared" ca="1" si="267"/>
        <v>-</v>
      </c>
      <c r="MP30" s="19" t="str">
        <f t="shared" ca="1" si="267"/>
        <v>-</v>
      </c>
      <c r="MQ30" s="19">
        <f t="shared" ca="1" si="267"/>
        <v>36.99</v>
      </c>
      <c r="MR30" s="19">
        <f t="shared" ca="1" si="267"/>
        <v>36.99</v>
      </c>
      <c r="MS30" s="19" t="str">
        <f t="shared" ca="1" si="267"/>
        <v>-</v>
      </c>
      <c r="MT30" s="19" t="str">
        <f t="shared" ca="1" si="267"/>
        <v>-</v>
      </c>
      <c r="MU30" s="19" t="str">
        <f t="shared" ca="1" si="267"/>
        <v>-</v>
      </c>
      <c r="MV30" s="19" t="str">
        <f t="shared" ca="1" si="267"/>
        <v>-</v>
      </c>
      <c r="MW30" s="19" t="str">
        <f t="shared" ca="1" si="267"/>
        <v>-</v>
      </c>
      <c r="MX30" s="19">
        <f t="shared" ca="1" si="267"/>
        <v>49.99</v>
      </c>
      <c r="MY30" s="19">
        <f t="shared" ca="1" si="267"/>
        <v>49.99</v>
      </c>
      <c r="MZ30" s="19">
        <f t="shared" ca="1" si="267"/>
        <v>49.99</v>
      </c>
      <c r="NA30" s="19">
        <f t="shared" ca="1" si="267"/>
        <v>49.99</v>
      </c>
      <c r="NB30" s="19">
        <f t="shared" ca="1" si="267"/>
        <v>49.99</v>
      </c>
      <c r="NC30" s="19">
        <f t="shared" ca="1" si="267"/>
        <v>49.99</v>
      </c>
      <c r="ND30" s="19">
        <f t="shared" ca="1" si="267"/>
        <v>49.99</v>
      </c>
      <c r="NE30" s="19">
        <f t="shared" ca="1" si="267"/>
        <v>49.99</v>
      </c>
      <c r="NF30" s="19">
        <f t="shared" ca="1" si="267"/>
        <v>412.99</v>
      </c>
      <c r="NG30" s="19">
        <f t="shared" ca="1" si="267"/>
        <v>412.99</v>
      </c>
      <c r="NH30" s="19" t="str">
        <f t="shared" ca="1" si="267"/>
        <v>-</v>
      </c>
      <c r="NI30" s="19" t="str">
        <f t="shared" ca="1" si="267"/>
        <v>-</v>
      </c>
      <c r="NJ30" s="19" t="str">
        <f t="shared" ca="1" si="267"/>
        <v>-</v>
      </c>
      <c r="NK30" s="19" t="str">
        <f t="shared" ca="1" si="267"/>
        <v>-</v>
      </c>
      <c r="NL30" s="19" t="str">
        <f t="shared" ca="1" si="267"/>
        <v>-</v>
      </c>
      <c r="NM30" s="19">
        <f t="shared" ca="1" si="267"/>
        <v>6.8900000000000006</v>
      </c>
      <c r="NN30" s="19">
        <f t="shared" ca="1" si="267"/>
        <v>6.8900000000000006</v>
      </c>
      <c r="NO30" s="19">
        <f t="shared" ca="1" si="267"/>
        <v>6.8900000000000006</v>
      </c>
      <c r="NP30" s="19">
        <f t="shared" ca="1" si="267"/>
        <v>6.8900000000000006</v>
      </c>
      <c r="NQ30" s="19">
        <f t="shared" ca="1" si="267"/>
        <v>6.8900000000000006</v>
      </c>
      <c r="NR30" s="19">
        <f t="shared" ca="1" si="267"/>
        <v>6.8900000000000006</v>
      </c>
      <c r="NS30" s="19">
        <f t="shared" ca="1" si="267"/>
        <v>6.8900000000000006</v>
      </c>
      <c r="NT30" s="19">
        <f t="shared" ca="1" si="267"/>
        <v>6.8900000000000006</v>
      </c>
      <c r="NU30" s="19">
        <f t="shared" ca="1" si="267"/>
        <v>346.99</v>
      </c>
      <c r="NV30" s="19">
        <f t="shared" ca="1" si="267"/>
        <v>346.99</v>
      </c>
      <c r="NW30" s="19" t="str">
        <f t="shared" ca="1" si="267"/>
        <v>-</v>
      </c>
      <c r="NX30" s="19" t="str">
        <f t="shared" ca="1" si="267"/>
        <v>-</v>
      </c>
      <c r="NY30" s="19" t="str">
        <f t="shared" ca="1" si="267"/>
        <v>-</v>
      </c>
      <c r="NZ30" s="19" t="str">
        <f t="shared" ca="1" si="267"/>
        <v>-</v>
      </c>
      <c r="OA30" s="19" t="str">
        <f t="shared" ca="1" si="267"/>
        <v>-</v>
      </c>
      <c r="OB30" s="19">
        <f t="shared" ca="1" si="267"/>
        <v>0</v>
      </c>
      <c r="OC30" s="24">
        <v>0</v>
      </c>
    </row>
    <row r="31" spans="1:39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IF($HY31=0," FWM","")&amp;IF($HY31=1," MWM","")&amp;IF($HY31=5," Mat","")&amp;IF($HZ31=TRUE,"&amp;BBT","    ")          &amp; " Day"&amp;INDEX(i.DOY,$N31,1)
&amp; " Scan"&amp;TEXT($O31,"0")        &amp; " RR"&amp;TEXT($IO31*100,"000p;-00p;000p;@")
&amp; " WP"&amp;TEXT($LK31*100,"000p")           &amp; " MP"&amp;TEXT($LL31*100,"000p")           &amp; " GP"&amp;TEXT($LU31*100,"000p")
&amp; " T_" &amp; IF(AND($CA31,$CC31),"TRUE ")        &amp; " (F"&amp;3+COUNTIF($CT31:$CW31,TRUE)&amp;3&amp;"N"&amp;$DK31&amp;$DL31&amp;")"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9"/>
      <c r="AV31" s="5" t="b">
        <f t="shared" ca="1" si="280"/>
        <v>1</v>
      </c>
      <c r="AW31" s="5" t="str">
        <f t="shared" ca="1" si="280"/>
        <v>-</v>
      </c>
      <c r="AX31" s="5" t="str">
        <f t="shared" ca="1" si="280"/>
        <v>-</v>
      </c>
      <c r="AY31" s="5" t="str">
        <f t="shared" ca="1" si="280"/>
        <v>-</v>
      </c>
      <c r="AZ31" s="5" t="b">
        <f t="shared" ca="1" si="280"/>
        <v>0</v>
      </c>
      <c r="BA31" s="144">
        <f t="shared" ca="1" si="280"/>
        <v>0.25</v>
      </c>
      <c r="BB31" s="19" t="b">
        <f t="shared" ca="1" si="281"/>
        <v>1</v>
      </c>
      <c r="BC31" s="9"/>
      <c r="BD31" s="5" t="str">
        <f t="shared" ca="1" si="282"/>
        <v>-</v>
      </c>
      <c r="BE31" s="19" t="str">
        <f t="shared" ca="1" si="283"/>
        <v>-</v>
      </c>
      <c r="BF31" s="19" t="str">
        <f t="shared" ca="1" si="283"/>
        <v>-</v>
      </c>
      <c r="BG31" s="19" t="str">
        <f t="shared" ca="1" si="283"/>
        <v>-</v>
      </c>
      <c r="BH31" s="5" t="str">
        <f t="shared" ca="1" si="284"/>
        <v>-</v>
      </c>
      <c r="BI31" s="19" t="str">
        <f t="shared" ca="1" si="285"/>
        <v>-</v>
      </c>
      <c r="BJ31" s="5" t="str">
        <f t="shared" ca="1" si="286"/>
        <v>-</v>
      </c>
      <c r="BK31" s="19" t="str">
        <f t="shared" ca="1" si="287"/>
        <v>-</v>
      </c>
      <c r="BL31" s="19" t="str">
        <f t="shared" ca="1" si="287"/>
        <v>-</v>
      </c>
      <c r="BM31" s="19" t="str">
        <f t="shared" ca="1" si="287"/>
        <v>-</v>
      </c>
      <c r="BN31" s="5" t="str">
        <f t="shared" ca="1" si="288"/>
        <v>-</v>
      </c>
      <c r="BO31" s="9"/>
      <c r="BP31" s="19" t="str">
        <f t="shared" ca="1" si="289"/>
        <v>-</v>
      </c>
      <c r="BQ31" s="19" t="str">
        <f t="shared" ca="1" si="289"/>
        <v>-</v>
      </c>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9"/>
      <c r="CA31" s="12" t="b">
        <v>1</v>
      </c>
      <c r="CB31" s="12" t="b">
        <v>0</v>
      </c>
      <c r="CC31" s="12" t="b">
        <v>1</v>
      </c>
      <c r="CD31" s="12">
        <f ca="1">VALUE($K31&amp;$M31&amp;$N31&amp;$Q31&amp;$S31&amp;"01")</f>
        <v>2231101</v>
      </c>
      <c r="CE31" s="12" t="b">
        <v>0</v>
      </c>
      <c r="CF31" s="12" t="s">
        <v>34</v>
      </c>
      <c r="CG31" s="19" t="b">
        <f t="shared" ca="1" si="290"/>
        <v>1</v>
      </c>
      <c r="CH31" s="12">
        <f ca="1">VALUE($K31&amp;$M31&amp;$N31&amp;$Q31&amp;$S31&amp;"02")</f>
        <v>2231102</v>
      </c>
      <c r="CI31" s="19" t="str">
        <f t="shared" ca="1" si="290"/>
        <v>-</v>
      </c>
      <c r="CJ31" s="19">
        <f t="shared" ca="1" si="290"/>
        <v>1</v>
      </c>
      <c r="CK31" s="19">
        <f t="shared" ca="1" si="290"/>
        <v>1</v>
      </c>
      <c r="CL31" s="9"/>
      <c r="CM31" s="444">
        <f t="shared" ca="1" si="291"/>
        <v>652</v>
      </c>
      <c r="CN31" s="444">
        <f t="shared" ca="1" si="291"/>
        <v>686</v>
      </c>
      <c r="CO31" s="444">
        <f t="shared" ca="1" si="291"/>
        <v>721</v>
      </c>
      <c r="CP31" s="152">
        <f t="shared" ca="1" si="292"/>
        <v>378</v>
      </c>
      <c r="CQ31" s="152">
        <f t="shared" ca="1" si="292"/>
        <v>413</v>
      </c>
      <c r="CR31" s="152">
        <f t="shared" ca="1" si="292"/>
        <v>448</v>
      </c>
      <c r="CS31" s="19" t="str">
        <f t="shared" ca="1" si="293"/>
        <v>-</v>
      </c>
      <c r="CT31" s="12" t="b">
        <v>1</v>
      </c>
      <c r="CU31" s="12" t="b">
        <v>0</v>
      </c>
      <c r="CV31" s="12" t="b">
        <v>0</v>
      </c>
      <c r="CW31" s="12" t="b">
        <v>0</v>
      </c>
      <c r="CX31" s="19" t="b">
        <f t="shared" ca="1" si="237"/>
        <v>1</v>
      </c>
      <c r="CY31" s="19">
        <f t="shared" ca="1" si="236"/>
        <v>0</v>
      </c>
      <c r="CZ31" s="19">
        <f t="shared" ca="1" si="236"/>
        <v>0</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2">
        <v>3</v>
      </c>
      <c r="DL31" s="12">
        <v>3</v>
      </c>
      <c r="DM31" s="12">
        <v>0</v>
      </c>
      <c r="DN31" s="12">
        <v>2</v>
      </c>
      <c r="DO31" s="12">
        <v>-2</v>
      </c>
      <c r="DP31" s="19" t="str">
        <f t="shared" ref="DN31:DV37" ca="1" si="317">OFFSET(DP$5,$B31,0)</f>
        <v>-</v>
      </c>
      <c r="DQ31" s="19" t="str">
        <f t="shared" ca="1" si="317"/>
        <v>-</v>
      </c>
      <c r="DR31" s="19" t="str">
        <f t="shared" ca="1" si="317"/>
        <v>-</v>
      </c>
      <c r="DS31" s="251">
        <f t="shared" ref="DS31:DU36" si="318">DM31</f>
        <v>0</v>
      </c>
      <c r="DT31" s="251">
        <f>DN31</f>
        <v>2</v>
      </c>
      <c r="DU31" s="251">
        <f t="shared" si="318"/>
        <v>-2</v>
      </c>
      <c r="DV31" s="19">
        <f t="shared" ca="1" si="317"/>
        <v>0</v>
      </c>
      <c r="DW31" s="19">
        <f t="shared" ca="1" si="294"/>
        <v>0</v>
      </c>
      <c r="DX31" s="19">
        <f t="shared" ca="1" si="294"/>
        <v>0</v>
      </c>
      <c r="DY31" s="19">
        <f t="shared" ca="1" si="294"/>
        <v>0</v>
      </c>
      <c r="DZ31" s="19">
        <f t="shared" ref="DZ31:GF34" ca="1" si="319">OFFSET(DZ$5,$B31,0)</f>
        <v>0</v>
      </c>
      <c r="EA31" s="19">
        <f t="shared" ca="1" si="319"/>
        <v>0</v>
      </c>
      <c r="EB31" s="19">
        <f t="shared" ca="1" si="319"/>
        <v>0</v>
      </c>
      <c r="EC31" s="19">
        <f t="shared" ca="1" si="319"/>
        <v>0</v>
      </c>
      <c r="ED31" s="19">
        <f t="shared" ca="1" si="319"/>
        <v>0</v>
      </c>
      <c r="EE31" s="19">
        <f t="shared" ca="1" si="319"/>
        <v>0</v>
      </c>
      <c r="EF31" s="19">
        <f t="shared" ca="1" si="319"/>
        <v>0</v>
      </c>
      <c r="EG31" s="19">
        <f t="shared" ca="1" si="319"/>
        <v>0</v>
      </c>
      <c r="EH31" s="19">
        <f t="shared" ca="1" si="319"/>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295"/>
        <v>0</v>
      </c>
      <c r="GH31" s="19">
        <f t="shared" ca="1" si="295"/>
        <v>0</v>
      </c>
      <c r="GI31" s="19">
        <f t="shared" ca="1" si="295"/>
        <v>0</v>
      </c>
      <c r="GJ31" s="19">
        <f t="shared" ca="1" si="295"/>
        <v>0</v>
      </c>
      <c r="GK31" s="19">
        <f t="shared" ca="1" si="295"/>
        <v>0</v>
      </c>
      <c r="GL31" s="19">
        <f t="shared" ca="1" si="295"/>
        <v>0</v>
      </c>
      <c r="GM31" s="19">
        <f t="shared" ca="1" si="295"/>
        <v>0</v>
      </c>
      <c r="GN31" s="19">
        <f t="shared" ca="1" si="295"/>
        <v>0</v>
      </c>
      <c r="GO31" s="19">
        <f t="shared" ca="1" si="296"/>
        <v>0</v>
      </c>
      <c r="GP31" s="19">
        <f t="shared" ca="1" si="296"/>
        <v>0</v>
      </c>
      <c r="GQ31" s="19">
        <f t="shared" ca="1" si="296"/>
        <v>0</v>
      </c>
      <c r="GR31" s="19">
        <f t="shared" ca="1" si="296"/>
        <v>0</v>
      </c>
      <c r="GS31" s="19">
        <f t="shared" ca="1" si="296"/>
        <v>0</v>
      </c>
      <c r="GT31" s="19">
        <f t="shared" ca="1" si="296"/>
        <v>0</v>
      </c>
      <c r="GU31" s="19">
        <f t="shared" ca="1" si="296"/>
        <v>0</v>
      </c>
      <c r="GV31" s="19">
        <f t="shared" ca="1" si="296"/>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5">
        <f t="shared" ca="1" si="297"/>
        <v>67</v>
      </c>
      <c r="HX31" s="9"/>
      <c r="HY31" s="5">
        <f t="shared" ca="1" si="298"/>
        <v>1</v>
      </c>
      <c r="HZ31" s="5" t="b">
        <f t="shared" ca="1" si="298"/>
        <v>0</v>
      </c>
      <c r="IA31" s="19">
        <f t="shared" ref="IA31:IP37" ca="1" si="320">OFFSET(IA$5,$B31,0)</f>
        <v>0</v>
      </c>
      <c r="IB31" s="5">
        <f t="shared" ca="1" si="298"/>
        <v>55</v>
      </c>
      <c r="IC31" s="19">
        <f t="shared" ca="1" si="320"/>
        <v>1</v>
      </c>
      <c r="ID31" s="19">
        <f t="shared" ca="1" si="320"/>
        <v>0</v>
      </c>
      <c r="IE31" s="19">
        <f t="shared" ca="1" si="320"/>
        <v>0</v>
      </c>
      <c r="IF31" s="19">
        <f t="shared" ca="1" si="320"/>
        <v>0</v>
      </c>
      <c r="IG31" s="19">
        <f t="shared" ca="1" si="320"/>
        <v>0</v>
      </c>
      <c r="IH31" s="19">
        <f t="shared" ca="1" si="320"/>
        <v>0</v>
      </c>
      <c r="II31" s="19">
        <f t="shared" ca="1" si="320"/>
        <v>0</v>
      </c>
      <c r="IJ31" s="19">
        <f t="shared" ca="1" si="320"/>
        <v>0</v>
      </c>
      <c r="IK31" s="19">
        <f t="shared" ca="1" si="320"/>
        <v>0</v>
      </c>
      <c r="IL31" s="19">
        <f t="shared" ca="1" si="320"/>
        <v>0</v>
      </c>
      <c r="IM31" s="19">
        <f t="shared" ca="1" si="320"/>
        <v>0</v>
      </c>
      <c r="IN31" s="19">
        <f t="shared" ca="1" si="320"/>
        <v>0</v>
      </c>
      <c r="IO31" s="19">
        <f t="shared" ca="1" si="320"/>
        <v>0</v>
      </c>
      <c r="IP31" s="19">
        <f t="shared" ca="1" si="320"/>
        <v>0</v>
      </c>
      <c r="IQ31" s="19">
        <f t="shared" ca="1" si="253"/>
        <v>0</v>
      </c>
      <c r="IR31" s="19">
        <f t="shared" ca="1" si="253"/>
        <v>0</v>
      </c>
      <c r="IS31" s="19">
        <f t="shared" ca="1" si="253"/>
        <v>0</v>
      </c>
      <c r="IT31" s="19">
        <f t="shared" ca="1" si="253"/>
        <v>0</v>
      </c>
      <c r="IU31" s="19">
        <f t="shared" ca="1" si="253"/>
        <v>0</v>
      </c>
      <c r="IV31" s="19">
        <f t="shared" ca="1" si="253"/>
        <v>0</v>
      </c>
      <c r="IW31" s="19">
        <f t="shared" ca="1" si="253"/>
        <v>0</v>
      </c>
      <c r="IX31" s="19">
        <f t="shared" ca="1" si="253"/>
        <v>0</v>
      </c>
      <c r="IY31" s="19">
        <f t="shared" ca="1" si="253"/>
        <v>1</v>
      </c>
      <c r="IZ31" s="19">
        <f t="shared" ca="1" si="253"/>
        <v>0</v>
      </c>
      <c r="JA31" s="19">
        <f t="shared" ca="1" si="253"/>
        <v>1</v>
      </c>
      <c r="JB31" s="9"/>
      <c r="JC31" s="5" t="b">
        <f t="shared" ca="1" si="299"/>
        <v>0</v>
      </c>
      <c r="JD31" s="5" t="b">
        <f t="shared" ca="1" si="300"/>
        <v>0</v>
      </c>
      <c r="JE31" s="5" t="b">
        <f t="shared" ca="1" si="300"/>
        <v>0</v>
      </c>
      <c r="JF31" s="5" t="b">
        <f t="shared" ca="1" si="300"/>
        <v>1</v>
      </c>
      <c r="JG31" s="144">
        <f t="shared" ca="1" si="301"/>
        <v>1</v>
      </c>
      <c r="JH31" s="144">
        <f t="shared" ca="1" si="301"/>
        <v>1</v>
      </c>
      <c r="JI31" s="19" t="str">
        <f t="shared" ref="JI31:JO37" ca="1" si="321">OFFSET(JI$5,$B31,0)</f>
        <v>-</v>
      </c>
      <c r="JJ31" s="19" t="str">
        <f t="shared" ca="1" si="321"/>
        <v>-</v>
      </c>
      <c r="JK31" s="19" t="str">
        <f t="shared" ca="1" si="321"/>
        <v>-</v>
      </c>
      <c r="JL31" s="19" t="str">
        <f t="shared" ca="1" si="321"/>
        <v>-</v>
      </c>
      <c r="JM31" s="19">
        <f t="shared" ca="1" si="321"/>
        <v>1</v>
      </c>
      <c r="JN31" s="19">
        <f t="shared" ca="1" si="321"/>
        <v>0.66</v>
      </c>
      <c r="JO31" s="19" t="str">
        <f t="shared" ca="1" si="321"/>
        <v>-</v>
      </c>
      <c r="JP31" s="5" t="b" cm="1">
        <f t="array" aca="1" ref="JP31" ca="1">IF(OR(JQ31:JX31&lt;&gt;"-"),TRUE,"-")</f>
        <v>1</v>
      </c>
      <c r="JQ31" s="237">
        <f ca="1">OFFSET(JQ31,-1,0)</f>
        <v>2</v>
      </c>
      <c r="JR31" s="237">
        <f t="shared" ref="JR31:JX31" ca="1" si="322">OFFSET(JR31,-1,0)</f>
        <v>2</v>
      </c>
      <c r="JS31" s="237">
        <f t="shared" ca="1" si="322"/>
        <v>2</v>
      </c>
      <c r="JT31" s="237">
        <f t="shared" ca="1" si="322"/>
        <v>2</v>
      </c>
      <c r="JU31" s="237">
        <f t="shared" ca="1" si="322"/>
        <v>2</v>
      </c>
      <c r="JV31" s="237">
        <f t="shared" ca="1" si="322"/>
        <v>2</v>
      </c>
      <c r="JW31" s="237">
        <f t="shared" ca="1" si="322"/>
        <v>2</v>
      </c>
      <c r="JX31" s="237">
        <f t="shared" ca="1" si="322"/>
        <v>2</v>
      </c>
      <c r="JY31" s="5" t="str">
        <f t="array" aca="1" ref="JY31" ca="1">IF(OR(JZ31:KF31&lt;&gt;"-"),TRUE,"-")</f>
        <v>-</v>
      </c>
      <c r="JZ31" s="19" t="str">
        <f t="shared" ref="JZ31:KF36" ca="1" si="323">OFFSET(JZ$5,$B31,0)</f>
        <v>-</v>
      </c>
      <c r="KA31" s="19" t="str">
        <f t="shared" ca="1" si="323"/>
        <v>-</v>
      </c>
      <c r="KB31" s="19" t="str">
        <f t="shared" ca="1" si="323"/>
        <v>-</v>
      </c>
      <c r="KC31" s="19" t="str">
        <f t="shared" ca="1" si="323"/>
        <v>-</v>
      </c>
      <c r="KD31" s="19" t="str">
        <f t="shared" ca="1" si="323"/>
        <v>-</v>
      </c>
      <c r="KE31" s="19" t="str">
        <f t="shared" ca="1" si="323"/>
        <v>-</v>
      </c>
      <c r="KF31" s="19" t="str">
        <f t="shared" ca="1" si="323"/>
        <v>-</v>
      </c>
      <c r="KG31" s="19" t="b">
        <f t="shared" ca="1" si="262"/>
        <v>1</v>
      </c>
      <c r="KH31" s="144">
        <f t="shared" ca="1" si="302"/>
        <v>2</v>
      </c>
      <c r="KI31" s="19">
        <f t="shared" ca="1" si="262"/>
        <v>2</v>
      </c>
      <c r="KJ31" s="19" t="b">
        <f t="shared" ca="1" si="263"/>
        <v>0</v>
      </c>
      <c r="KK31" s="19" t="str">
        <f t="shared" ref="KK31:KK37" ca="1" si="324">OFFSET(KK$5,$B31,0)</f>
        <v>-</v>
      </c>
      <c r="KL31" s="5" t="str">
        <f t="shared" ca="1" si="303"/>
        <v>-</v>
      </c>
      <c r="KM31" s="5" t="str">
        <f t="shared" ca="1" si="303"/>
        <v>-</v>
      </c>
      <c r="KN31" s="5" t="str">
        <f t="shared" ca="1" si="303"/>
        <v>-</v>
      </c>
      <c r="KO31" s="5" t="str">
        <f t="shared" ca="1" si="303"/>
        <v>-</v>
      </c>
      <c r="KP31" s="19" t="b">
        <f t="shared" ca="1" si="265"/>
        <v>0</v>
      </c>
      <c r="KQ31" s="19" t="str">
        <f t="shared" ca="1" si="304"/>
        <v>-</v>
      </c>
      <c r="KR31" s="19" t="str">
        <f ca="1">OFFSET(KR$5,$B31,0)</f>
        <v>-</v>
      </c>
      <c r="KS31" s="19" t="b">
        <f ca="1">OFFSET(KS$5,$B31,0)</f>
        <v>1</v>
      </c>
      <c r="KT31" s="19">
        <f t="shared" ca="1" si="304"/>
        <v>0.75</v>
      </c>
      <c r="KU31" s="19">
        <f t="shared" ca="1" si="304"/>
        <v>0.75</v>
      </c>
      <c r="KV31" s="19">
        <f t="shared" ca="1" si="304"/>
        <v>0.99</v>
      </c>
      <c r="KW31" s="19">
        <f t="shared" ca="1" si="304"/>
        <v>0.5</v>
      </c>
      <c r="KX31" s="19">
        <f t="shared" ca="1" si="304"/>
        <v>0</v>
      </c>
      <c r="KY31" s="19">
        <f t="shared" ca="1" si="304"/>
        <v>0</v>
      </c>
      <c r="KZ31" s="19" t="str">
        <f t="shared" ca="1" si="304"/>
        <v>-</v>
      </c>
      <c r="LA31" s="19" t="str">
        <f t="shared" ca="1" si="304"/>
        <v>-</v>
      </c>
      <c r="LB31" s="19" t="str">
        <f t="shared" ca="1" si="304"/>
        <v>-</v>
      </c>
      <c r="LC31" s="5">
        <f t="shared" ca="1" si="305"/>
        <v>1</v>
      </c>
      <c r="LD31" s="9"/>
      <c r="LE31" s="19">
        <f t="shared" ca="1" si="304"/>
        <v>70</v>
      </c>
      <c r="LF31" s="19">
        <f t="shared" ref="LF31:MH37" ca="1" si="325">OFFSET(LF$5,$B31,0)</f>
        <v>50</v>
      </c>
      <c r="LG31" s="19">
        <f t="shared" ca="1" si="325"/>
        <v>80</v>
      </c>
      <c r="LH31" s="19">
        <f t="shared" ca="1" si="325"/>
        <v>50</v>
      </c>
      <c r="LI31" s="5" t="b" cm="1">
        <f t="array" aca="1" ref="LI31" ca="1">INDEX(i.meatgrid,$Q31,LI$7)</f>
        <v>1</v>
      </c>
      <c r="LJ31" s="5" t="b" cm="1">
        <f t="array" aca="1" ref="LJ31" ca="1">INDEX(i.meatgrid,$Q31,LJ$7)</f>
        <v>0</v>
      </c>
      <c r="LK31" s="19">
        <f t="shared" ca="1" si="267"/>
        <v>1</v>
      </c>
      <c r="LL31" s="5">
        <f t="shared" ca="1" si="306"/>
        <v>1</v>
      </c>
      <c r="LM31" s="5" cm="1">
        <f t="array" aca="1" ref="LM31" ca="1">INDEX(i.meatgrid,$Q31,LM$7)</f>
        <v>1</v>
      </c>
      <c r="LN31" s="5" cm="1">
        <f t="array" aca="1" ref="LN31" ca="1">INDEX(i.meatgrid,$Q31,LN$7)</f>
        <v>1</v>
      </c>
      <c r="LO31" s="5" cm="1">
        <f t="array" aca="1" ref="LO31" ca="1">INDEX(i.meatgrid,$Q31,LO$7)</f>
        <v>1</v>
      </c>
      <c r="LP31" s="5" cm="1">
        <f t="array" aca="1" ref="LP31" ca="1">INDEX(i.meatgrid,$Q31,LP$7)</f>
        <v>0</v>
      </c>
      <c r="LQ31" s="5" cm="1">
        <f t="array" aca="1" ref="LQ31" ca="1">INDEX(i.meatgrid,$Q31,LQ$7)</f>
        <v>1</v>
      </c>
      <c r="LR31" s="5" cm="1">
        <f t="array" aca="1" ref="LR31" ca="1">INDEX(i.meatgrid,$Q31,LR$7)</f>
        <v>1</v>
      </c>
      <c r="LS31" s="5" cm="1">
        <f t="array" aca="1" ref="LS31" ca="1">INDEX(i.meatgrid,$Q31,LS$7)</f>
        <v>1</v>
      </c>
      <c r="LT31" s="5" cm="1">
        <f t="array" aca="1" ref="LT31" ca="1">INDEX(i.meatgrid,$Q31,LT$7)</f>
        <v>1</v>
      </c>
      <c r="LU31" s="19">
        <f t="shared" ca="1" si="307"/>
        <v>1</v>
      </c>
      <c r="LV31" s="9"/>
      <c r="LW31" s="19" t="b">
        <f t="shared" ca="1" si="325"/>
        <v>0</v>
      </c>
      <c r="LX31" s="19" t="b">
        <f t="shared" ca="1" si="325"/>
        <v>0</v>
      </c>
      <c r="LY31" s="19">
        <f t="shared" ca="1" si="325"/>
        <v>1</v>
      </c>
      <c r="LZ31" s="19">
        <f t="shared" ca="1" si="325"/>
        <v>0.75</v>
      </c>
      <c r="MA31" s="19">
        <f t="shared" ca="1" si="325"/>
        <v>0.75</v>
      </c>
      <c r="MB31" s="19">
        <f t="shared" ca="1" si="325"/>
        <v>0.8</v>
      </c>
      <c r="MC31" s="19">
        <f t="shared" ca="1" si="325"/>
        <v>0.82499999999999996</v>
      </c>
      <c r="MD31" s="19">
        <f t="shared" ca="1" si="325"/>
        <v>0.875</v>
      </c>
      <c r="ME31" s="19">
        <f t="shared" ca="1" si="325"/>
        <v>0.9</v>
      </c>
      <c r="MF31" s="19">
        <f t="shared" ca="1" si="325"/>
        <v>1</v>
      </c>
      <c r="MG31" s="19">
        <f t="shared" ca="1" si="325"/>
        <v>0.875</v>
      </c>
      <c r="MH31" s="19" t="b">
        <f t="shared" ca="1" si="325"/>
        <v>1</v>
      </c>
      <c r="MI31" s="19">
        <f t="shared" ca="1" si="267"/>
        <v>74.989999999999995</v>
      </c>
      <c r="MJ31" s="19" t="str">
        <f t="shared" ca="1" si="267"/>
        <v>-</v>
      </c>
      <c r="MK31" s="19" t="str">
        <f t="shared" ca="1" si="267"/>
        <v>-</v>
      </c>
      <c r="ML31" s="19" t="str">
        <f t="shared" ca="1" si="267"/>
        <v>-</v>
      </c>
      <c r="MM31" s="19" t="str">
        <f t="shared" ca="1" si="267"/>
        <v>-</v>
      </c>
      <c r="MN31" s="19" t="str">
        <f t="shared" ca="1" si="267"/>
        <v>-</v>
      </c>
      <c r="MO31" s="19" t="str">
        <f t="shared" ca="1" si="267"/>
        <v>-</v>
      </c>
      <c r="MP31" s="19" t="str">
        <f t="shared" ca="1" si="267"/>
        <v>-</v>
      </c>
      <c r="MQ31" s="19">
        <f t="shared" ca="1" si="267"/>
        <v>36.99</v>
      </c>
      <c r="MR31" s="19">
        <f t="shared" ca="1" si="267"/>
        <v>36.99</v>
      </c>
      <c r="MS31" s="19" t="str">
        <f t="shared" ca="1" si="267"/>
        <v>-</v>
      </c>
      <c r="MT31" s="19" t="str">
        <f t="shared" ca="1" si="267"/>
        <v>-</v>
      </c>
      <c r="MU31" s="19" t="str">
        <f t="shared" ca="1" si="267"/>
        <v>-</v>
      </c>
      <c r="MV31" s="19" t="str">
        <f t="shared" ca="1" si="267"/>
        <v>-</v>
      </c>
      <c r="MW31" s="19" t="str">
        <f t="shared" ca="1" si="267"/>
        <v>-</v>
      </c>
      <c r="MX31" s="19">
        <f t="shared" ca="1" si="267"/>
        <v>49.99</v>
      </c>
      <c r="MY31" s="19">
        <f t="shared" ca="1" si="267"/>
        <v>49.99</v>
      </c>
      <c r="MZ31" s="19">
        <f t="shared" ca="1" si="267"/>
        <v>49.99</v>
      </c>
      <c r="NA31" s="19">
        <f t="shared" ca="1" si="267"/>
        <v>49.99</v>
      </c>
      <c r="NB31" s="19">
        <f t="shared" ca="1" si="267"/>
        <v>49.99</v>
      </c>
      <c r="NC31" s="19">
        <f t="shared" ca="1" si="267"/>
        <v>49.99</v>
      </c>
      <c r="ND31" s="19">
        <f t="shared" ca="1" si="267"/>
        <v>49.99</v>
      </c>
      <c r="NE31" s="19">
        <f t="shared" ca="1" si="267"/>
        <v>49.99</v>
      </c>
      <c r="NF31" s="19">
        <f t="shared" ca="1" si="267"/>
        <v>412.99</v>
      </c>
      <c r="NG31" s="19">
        <f t="shared" ca="1" si="267"/>
        <v>412.99</v>
      </c>
      <c r="NH31" s="19" t="str">
        <f t="shared" ca="1" si="267"/>
        <v>-</v>
      </c>
      <c r="NI31" s="19" t="str">
        <f t="shared" ca="1" si="267"/>
        <v>-</v>
      </c>
      <c r="NJ31" s="19" t="str">
        <f t="shared" ca="1" si="267"/>
        <v>-</v>
      </c>
      <c r="NK31" s="19" t="str">
        <f t="shared" ca="1" si="267"/>
        <v>-</v>
      </c>
      <c r="NL31" s="19" t="str">
        <f t="shared" ca="1" si="267"/>
        <v>-</v>
      </c>
      <c r="NM31" s="19">
        <f t="shared" ca="1" si="267"/>
        <v>6.8900000000000006</v>
      </c>
      <c r="NN31" s="19">
        <f t="shared" ca="1" si="267"/>
        <v>6.8900000000000006</v>
      </c>
      <c r="NO31" s="19">
        <f t="shared" ca="1" si="267"/>
        <v>6.8900000000000006</v>
      </c>
      <c r="NP31" s="19">
        <f t="shared" ca="1" si="267"/>
        <v>6.8900000000000006</v>
      </c>
      <c r="NQ31" s="19">
        <f t="shared" ca="1" si="267"/>
        <v>6.8900000000000006</v>
      </c>
      <c r="NR31" s="19">
        <f t="shared" ca="1" si="267"/>
        <v>6.8900000000000006</v>
      </c>
      <c r="NS31" s="19">
        <f t="shared" ca="1" si="267"/>
        <v>6.8900000000000006</v>
      </c>
      <c r="NT31" s="19">
        <f t="shared" ca="1" si="267"/>
        <v>6.8900000000000006</v>
      </c>
      <c r="NU31" s="19">
        <f t="shared" ca="1" si="267"/>
        <v>346.99</v>
      </c>
      <c r="NV31" s="19">
        <f t="shared" ca="1" si="267"/>
        <v>346.99</v>
      </c>
      <c r="NW31" s="19" t="str">
        <f t="shared" ca="1" si="267"/>
        <v>-</v>
      </c>
      <c r="NX31" s="19" t="str">
        <f t="shared" ca="1" si="267"/>
        <v>-</v>
      </c>
      <c r="NY31" s="19" t="str">
        <f t="shared" ca="1" si="267"/>
        <v>-</v>
      </c>
      <c r="NZ31" s="19" t="str">
        <f t="shared" ca="1" si="267"/>
        <v>-</v>
      </c>
      <c r="OA31" s="19" t="str">
        <f t="shared" ca="1" si="267"/>
        <v>-</v>
      </c>
      <c r="OB31" s="19">
        <f t="shared" ref="OB31:OB36" ca="1" si="326">OFFSET(OB$5,$B31,0)</f>
        <v>0</v>
      </c>
      <c r="OC31" s="24">
        <v>0</v>
      </c>
    </row>
    <row r="32" spans="1:39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T37" ca="1" si="328">OFFSET(AO32,-1,0)</f>
        <v>-</v>
      </c>
      <c r="AP32" s="237" t="str">
        <f t="shared" ca="1" si="328"/>
        <v>-</v>
      </c>
      <c r="AQ32" s="237" t="str">
        <f t="shared" ca="1" si="328"/>
        <v>-</v>
      </c>
      <c r="AR32" s="237" t="str">
        <f t="shared" ca="1" si="328"/>
        <v>-</v>
      </c>
      <c r="AS32" s="237" t="str">
        <f t="shared" ca="1" si="328"/>
        <v>-</v>
      </c>
      <c r="AT32" s="237" t="str">
        <f t="shared" ca="1" si="328"/>
        <v>-</v>
      </c>
      <c r="AU32" s="9"/>
      <c r="AV32" s="5" t="b">
        <f t="shared" ca="1" si="280"/>
        <v>1</v>
      </c>
      <c r="AW32" s="5" t="str">
        <f t="shared" ca="1" si="280"/>
        <v>-</v>
      </c>
      <c r="AX32" s="5" t="str">
        <f t="shared" ca="1" si="280"/>
        <v>-</v>
      </c>
      <c r="AY32" s="5" t="str">
        <f t="shared" ca="1" si="280"/>
        <v>-</v>
      </c>
      <c r="AZ32" s="5" t="b">
        <f t="shared" ca="1" si="280"/>
        <v>0</v>
      </c>
      <c r="BA32" s="144">
        <f t="shared" ca="1" si="280"/>
        <v>0.25</v>
      </c>
      <c r="BB32" s="19" t="b">
        <f t="shared" ca="1" si="281"/>
        <v>1</v>
      </c>
      <c r="BC32" s="9"/>
      <c r="BD32" s="5" t="str">
        <f t="shared" ca="1" si="282"/>
        <v>-</v>
      </c>
      <c r="BE32" s="19" t="str">
        <f t="shared" ca="1" si="283"/>
        <v>-</v>
      </c>
      <c r="BF32" s="19" t="str">
        <f t="shared" ca="1" si="283"/>
        <v>-</v>
      </c>
      <c r="BG32" s="19" t="str">
        <f t="shared" ca="1" si="283"/>
        <v>-</v>
      </c>
      <c r="BH32" s="5" t="str">
        <f t="shared" ca="1" si="284"/>
        <v>-</v>
      </c>
      <c r="BI32" s="19" t="str">
        <f t="shared" ca="1" si="285"/>
        <v>-</v>
      </c>
      <c r="BJ32" s="5" t="str">
        <f t="shared" ca="1" si="286"/>
        <v>-</v>
      </c>
      <c r="BK32" s="19" t="str">
        <f t="shared" ca="1" si="287"/>
        <v>-</v>
      </c>
      <c r="BL32" s="19" t="str">
        <f t="shared" ca="1" si="287"/>
        <v>-</v>
      </c>
      <c r="BM32" s="19" t="str">
        <f t="shared" ca="1" si="287"/>
        <v>-</v>
      </c>
      <c r="BN32" s="5" t="str">
        <f t="shared" ca="1" si="288"/>
        <v>-</v>
      </c>
      <c r="BO32" s="9"/>
      <c r="BP32" s="19" t="str">
        <f t="shared" ca="1" si="289"/>
        <v>-</v>
      </c>
      <c r="BQ32" s="19" t="str">
        <f t="shared" ca="1" si="289"/>
        <v>-</v>
      </c>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9"/>
      <c r="CA32" s="237" t="b">
        <f ca="1">OFFSET(CA32,-1,0)</f>
        <v>1</v>
      </c>
      <c r="CB32" s="12" t="b">
        <v>0</v>
      </c>
      <c r="CC32" s="237" t="b">
        <f ca="1">OFFSET(CC32,-1,0)</f>
        <v>1</v>
      </c>
      <c r="CD32" s="251">
        <f t="shared" ref="CD32:CD36" ca="1" si="329">IF(OFFSET($E32,-1,0),OFFSET($CH32,-1,0),OFFSET(CD32,-1,0))</f>
        <v>2231101</v>
      </c>
      <c r="CE32" s="237" t="b">
        <f ca="1">OFFSET(CE32,-1,0)</f>
        <v>0</v>
      </c>
      <c r="CF32" s="12" t="s">
        <v>34</v>
      </c>
      <c r="CG32" s="19" t="b">
        <f t="shared" ca="1" si="290"/>
        <v>1</v>
      </c>
      <c r="CH32" s="237">
        <f t="shared" ref="CH32:CH37" ca="1" si="330">OFFSET(CH32,-1,0)+1</f>
        <v>2231103</v>
      </c>
      <c r="CI32" s="19" t="str">
        <f t="shared" ca="1" si="290"/>
        <v>-</v>
      </c>
      <c r="CJ32" s="19">
        <f t="shared" ca="1" si="290"/>
        <v>1</v>
      </c>
      <c r="CK32" s="19">
        <f t="shared" ca="1" si="290"/>
        <v>1</v>
      </c>
      <c r="CL32" s="9"/>
      <c r="CM32" s="444">
        <f t="shared" ca="1" si="291"/>
        <v>652</v>
      </c>
      <c r="CN32" s="444">
        <f t="shared" ca="1" si="291"/>
        <v>686</v>
      </c>
      <c r="CO32" s="444">
        <f t="shared" ca="1" si="291"/>
        <v>721</v>
      </c>
      <c r="CP32" s="152">
        <f t="shared" ca="1" si="292"/>
        <v>378</v>
      </c>
      <c r="CQ32" s="152">
        <f t="shared" ca="1" si="292"/>
        <v>413</v>
      </c>
      <c r="CR32" s="152">
        <f t="shared" ca="1" si="292"/>
        <v>448</v>
      </c>
      <c r="CS32" s="19" t="str">
        <f t="shared" ca="1" si="293"/>
        <v>-</v>
      </c>
      <c r="CT32" s="12" t="b">
        <v>0</v>
      </c>
      <c r="CU32" s="12" t="b">
        <v>1</v>
      </c>
      <c r="CV32" s="12" t="b">
        <v>0</v>
      </c>
      <c r="CW32" s="12" t="b">
        <v>0</v>
      </c>
      <c r="CX32" s="19" t="b">
        <f t="shared" ca="1" si="237"/>
        <v>1</v>
      </c>
      <c r="CY32" s="19">
        <f t="shared" ca="1" si="236"/>
        <v>0</v>
      </c>
      <c r="CZ32" s="19">
        <f t="shared" ca="1" si="236"/>
        <v>0</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2">
        <v>3</v>
      </c>
      <c r="DL32" s="12">
        <v>3</v>
      </c>
      <c r="DM32" s="19">
        <f t="shared" ref="DM32:DM37" ca="1" si="331">OFFSET(DM$5,$B32,0)</f>
        <v>0</v>
      </c>
      <c r="DN32" s="12">
        <v>2</v>
      </c>
      <c r="DO32" s="12">
        <v>-2</v>
      </c>
      <c r="DP32" s="19" t="str">
        <f t="shared" ca="1" si="317"/>
        <v>-</v>
      </c>
      <c r="DQ32" s="19" t="str">
        <f t="shared" ca="1" si="317"/>
        <v>-</v>
      </c>
      <c r="DR32" s="19" t="str">
        <f t="shared" ca="1" si="317"/>
        <v>-</v>
      </c>
      <c r="DS32" s="251">
        <f t="shared" ca="1" si="318"/>
        <v>0</v>
      </c>
      <c r="DT32" s="251">
        <f t="shared" si="318"/>
        <v>2</v>
      </c>
      <c r="DU32" s="251">
        <f t="shared" si="318"/>
        <v>-2</v>
      </c>
      <c r="DV32" s="19">
        <f t="shared" ca="1" si="317"/>
        <v>0</v>
      </c>
      <c r="DW32" s="19">
        <f t="shared" ca="1" si="294"/>
        <v>0</v>
      </c>
      <c r="DX32" s="19">
        <f t="shared" ca="1" si="294"/>
        <v>0</v>
      </c>
      <c r="DY32" s="19">
        <f t="shared" ca="1" si="294"/>
        <v>0</v>
      </c>
      <c r="DZ32" s="19">
        <f t="shared" ca="1" si="319"/>
        <v>0</v>
      </c>
      <c r="EA32" s="19">
        <f t="shared" ca="1" si="319"/>
        <v>0</v>
      </c>
      <c r="EB32" s="19">
        <f t="shared" ca="1" si="319"/>
        <v>0</v>
      </c>
      <c r="EC32" s="19">
        <f t="shared" ca="1" si="319"/>
        <v>0</v>
      </c>
      <c r="ED32" s="19">
        <f t="shared" ca="1" si="319"/>
        <v>0</v>
      </c>
      <c r="EE32" s="19">
        <f t="shared" ca="1" si="319"/>
        <v>0</v>
      </c>
      <c r="EF32" s="19">
        <f t="shared" ca="1" si="319"/>
        <v>0</v>
      </c>
      <c r="EG32" s="19">
        <f t="shared" ca="1" si="319"/>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295"/>
        <v>0</v>
      </c>
      <c r="GH32" s="19">
        <f t="shared" ca="1" si="295"/>
        <v>0</v>
      </c>
      <c r="GI32" s="19">
        <f t="shared" ca="1" si="295"/>
        <v>0</v>
      </c>
      <c r="GJ32" s="19">
        <f t="shared" ca="1" si="295"/>
        <v>0</v>
      </c>
      <c r="GK32" s="19">
        <f t="shared" ca="1" si="295"/>
        <v>0</v>
      </c>
      <c r="GL32" s="19">
        <f t="shared" ca="1" si="295"/>
        <v>0</v>
      </c>
      <c r="GM32" s="19">
        <f t="shared" ca="1" si="295"/>
        <v>0</v>
      </c>
      <c r="GN32" s="19">
        <f t="shared" ca="1" si="295"/>
        <v>0</v>
      </c>
      <c r="GO32" s="19">
        <f t="shared" ca="1" si="296"/>
        <v>0</v>
      </c>
      <c r="GP32" s="19">
        <f t="shared" ca="1" si="296"/>
        <v>0</v>
      </c>
      <c r="GQ32" s="19">
        <f t="shared" ca="1" si="296"/>
        <v>0</v>
      </c>
      <c r="GR32" s="19">
        <f t="shared" ca="1" si="296"/>
        <v>0</v>
      </c>
      <c r="GS32" s="19">
        <f t="shared" ca="1" si="296"/>
        <v>0</v>
      </c>
      <c r="GT32" s="19">
        <f t="shared" ca="1" si="296"/>
        <v>0</v>
      </c>
      <c r="GU32" s="19">
        <f t="shared" ca="1" si="296"/>
        <v>0</v>
      </c>
      <c r="GV32" s="19">
        <f t="shared" ca="1" si="296"/>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5">
        <f t="shared" ca="1" si="297"/>
        <v>67</v>
      </c>
      <c r="HX32" s="9"/>
      <c r="HY32" s="5">
        <f t="shared" ca="1" si="298"/>
        <v>1</v>
      </c>
      <c r="HZ32" s="5" t="b">
        <f t="shared" ca="1" si="298"/>
        <v>0</v>
      </c>
      <c r="IA32" s="19">
        <f t="shared" ca="1" si="320"/>
        <v>0</v>
      </c>
      <c r="IB32" s="5">
        <f t="shared" ca="1" si="298"/>
        <v>55</v>
      </c>
      <c r="IC32" s="19">
        <f t="shared" ca="1" si="320"/>
        <v>1</v>
      </c>
      <c r="ID32" s="19">
        <f t="shared" ca="1" si="320"/>
        <v>0</v>
      </c>
      <c r="IE32" s="19">
        <f t="shared" ca="1" si="320"/>
        <v>0</v>
      </c>
      <c r="IF32" s="19">
        <f t="shared" ca="1" si="320"/>
        <v>0</v>
      </c>
      <c r="IG32" s="19">
        <f t="shared" ca="1" si="320"/>
        <v>0</v>
      </c>
      <c r="IH32" s="19">
        <f t="shared" ca="1" si="320"/>
        <v>0</v>
      </c>
      <c r="II32" s="19">
        <f t="shared" ca="1" si="320"/>
        <v>0</v>
      </c>
      <c r="IJ32" s="19">
        <f t="shared" ca="1" si="320"/>
        <v>0</v>
      </c>
      <c r="IK32" s="19">
        <f t="shared" ca="1" si="320"/>
        <v>0</v>
      </c>
      <c r="IL32" s="19">
        <f t="shared" ca="1" si="320"/>
        <v>0</v>
      </c>
      <c r="IM32" s="19">
        <f t="shared" ca="1" si="253"/>
        <v>0</v>
      </c>
      <c r="IN32" s="19">
        <f t="shared" ca="1" si="253"/>
        <v>0</v>
      </c>
      <c r="IO32" s="19">
        <f t="shared" ca="1" si="253"/>
        <v>0</v>
      </c>
      <c r="IP32" s="19">
        <f t="shared" ca="1" si="253"/>
        <v>0</v>
      </c>
      <c r="IQ32" s="19">
        <f t="shared" ca="1" si="253"/>
        <v>0</v>
      </c>
      <c r="IR32" s="19">
        <f t="shared" ca="1" si="253"/>
        <v>0</v>
      </c>
      <c r="IS32" s="19">
        <f t="shared" ca="1" si="253"/>
        <v>0</v>
      </c>
      <c r="IT32" s="19">
        <f t="shared" ca="1" si="253"/>
        <v>0</v>
      </c>
      <c r="IU32" s="19">
        <f t="shared" ca="1" si="253"/>
        <v>0</v>
      </c>
      <c r="IV32" s="19">
        <f t="shared" ca="1" si="253"/>
        <v>0</v>
      </c>
      <c r="IW32" s="19">
        <f t="shared" ca="1" si="253"/>
        <v>0</v>
      </c>
      <c r="IX32" s="19">
        <f t="shared" ca="1" si="253"/>
        <v>0</v>
      </c>
      <c r="IY32" s="19">
        <f t="shared" ca="1" si="253"/>
        <v>1</v>
      </c>
      <c r="IZ32" s="19">
        <f t="shared" ca="1" si="253"/>
        <v>0</v>
      </c>
      <c r="JA32" s="19">
        <f t="shared" ca="1" si="253"/>
        <v>1</v>
      </c>
      <c r="JB32" s="9"/>
      <c r="JC32" s="5" t="b">
        <f t="shared" ca="1" si="299"/>
        <v>0</v>
      </c>
      <c r="JD32" s="5" t="b">
        <f t="shared" ca="1" si="300"/>
        <v>0</v>
      </c>
      <c r="JE32" s="5" t="b">
        <f t="shared" ca="1" si="300"/>
        <v>0</v>
      </c>
      <c r="JF32" s="5" t="b">
        <f t="shared" ca="1" si="300"/>
        <v>1</v>
      </c>
      <c r="JG32" s="144">
        <f t="shared" ca="1" si="301"/>
        <v>1</v>
      </c>
      <c r="JH32" s="144">
        <f t="shared" ca="1" si="301"/>
        <v>1</v>
      </c>
      <c r="JI32" s="19" t="str">
        <f t="shared" ca="1" si="321"/>
        <v>-</v>
      </c>
      <c r="JJ32" s="19" t="str">
        <f t="shared" ca="1" si="321"/>
        <v>-</v>
      </c>
      <c r="JK32" s="19" t="str">
        <f t="shared" ca="1" si="321"/>
        <v>-</v>
      </c>
      <c r="JL32" s="19" t="str">
        <f t="shared" ca="1" si="321"/>
        <v>-</v>
      </c>
      <c r="JM32" s="19">
        <f t="shared" ca="1" si="321"/>
        <v>1</v>
      </c>
      <c r="JN32" s="19">
        <f t="shared" ca="1" si="321"/>
        <v>0.66</v>
      </c>
      <c r="JO32" s="19" t="str">
        <f t="shared" ca="1" si="321"/>
        <v>-</v>
      </c>
      <c r="JP32" s="5" t="b" cm="1">
        <f t="array" aca="1" ref="JP32" ca="1">IF(OR(JQ32:JX32&lt;&gt;"-"),TRUE,"-")</f>
        <v>1</v>
      </c>
      <c r="JQ32" s="237">
        <f t="shared" ref="JQ32:JX37" ca="1" si="332">OFFSET(JQ32,-1,0)</f>
        <v>2</v>
      </c>
      <c r="JR32" s="237">
        <f t="shared" ca="1" si="332"/>
        <v>2</v>
      </c>
      <c r="JS32" s="237">
        <f t="shared" ca="1" si="332"/>
        <v>2</v>
      </c>
      <c r="JT32" s="237">
        <f t="shared" ca="1" si="332"/>
        <v>2</v>
      </c>
      <c r="JU32" s="237">
        <f t="shared" ca="1" si="332"/>
        <v>2</v>
      </c>
      <c r="JV32" s="237">
        <f t="shared" ca="1" si="332"/>
        <v>2</v>
      </c>
      <c r="JW32" s="237">
        <f t="shared" ca="1" si="332"/>
        <v>2</v>
      </c>
      <c r="JX32" s="237">
        <f t="shared" ca="1" si="332"/>
        <v>2</v>
      </c>
      <c r="JY32" s="5" t="str">
        <f t="array" aca="1" ref="JY32" ca="1">IF(OR(JZ32:KF32&lt;&gt;"-"),TRUE,"-")</f>
        <v>-</v>
      </c>
      <c r="JZ32" s="19" t="str">
        <f t="shared" ca="1" si="323"/>
        <v>-</v>
      </c>
      <c r="KA32" s="19" t="str">
        <f t="shared" ca="1" si="323"/>
        <v>-</v>
      </c>
      <c r="KB32" s="19" t="str">
        <f t="shared" ca="1" si="323"/>
        <v>-</v>
      </c>
      <c r="KC32" s="19" t="str">
        <f t="shared" ca="1" si="323"/>
        <v>-</v>
      </c>
      <c r="KD32" s="19" t="str">
        <f t="shared" ca="1" si="323"/>
        <v>-</v>
      </c>
      <c r="KE32" s="19" t="str">
        <f t="shared" ca="1" si="323"/>
        <v>-</v>
      </c>
      <c r="KF32" s="19" t="str">
        <f t="shared" ca="1" si="323"/>
        <v>-</v>
      </c>
      <c r="KG32" s="19" t="b">
        <f t="shared" ca="1" si="262"/>
        <v>1</v>
      </c>
      <c r="KH32" s="144">
        <f t="shared" ca="1" si="302"/>
        <v>2</v>
      </c>
      <c r="KI32" s="19">
        <f t="shared" ca="1" si="262"/>
        <v>2</v>
      </c>
      <c r="KJ32" s="19" t="b">
        <f t="shared" ca="1" si="263"/>
        <v>0</v>
      </c>
      <c r="KK32" s="19" t="str">
        <f t="shared" ca="1" si="324"/>
        <v>-</v>
      </c>
      <c r="KL32" s="5" t="str">
        <f t="shared" ca="1" si="303"/>
        <v>-</v>
      </c>
      <c r="KM32" s="5" t="str">
        <f t="shared" ca="1" si="303"/>
        <v>-</v>
      </c>
      <c r="KN32" s="5" t="str">
        <f t="shared" ca="1" si="303"/>
        <v>-</v>
      </c>
      <c r="KO32" s="5" t="str">
        <f t="shared" ca="1" si="303"/>
        <v>-</v>
      </c>
      <c r="KP32" s="19" t="b">
        <f t="shared" ca="1" si="265"/>
        <v>0</v>
      </c>
      <c r="KQ32" s="19" t="str">
        <f t="shared" ca="1" si="304"/>
        <v>-</v>
      </c>
      <c r="KR32" s="19" t="str">
        <f ca="1">OFFSET(KR$5,$B32,0)</f>
        <v>-</v>
      </c>
      <c r="KS32" s="19" t="b">
        <f ca="1">OFFSET(KS$5,$B32,0)</f>
        <v>1</v>
      </c>
      <c r="KT32" s="19">
        <f t="shared" ca="1" si="304"/>
        <v>0.75</v>
      </c>
      <c r="KU32" s="19">
        <f t="shared" ca="1" si="304"/>
        <v>0.75</v>
      </c>
      <c r="KV32" s="19">
        <f t="shared" ca="1" si="304"/>
        <v>0.99</v>
      </c>
      <c r="KW32" s="19">
        <f t="shared" ca="1" si="304"/>
        <v>0.5</v>
      </c>
      <c r="KX32" s="19">
        <f t="shared" ca="1" si="304"/>
        <v>0</v>
      </c>
      <c r="KY32" s="19">
        <f t="shared" ca="1" si="304"/>
        <v>0</v>
      </c>
      <c r="KZ32" s="19" t="str">
        <f t="shared" ca="1" si="304"/>
        <v>-</v>
      </c>
      <c r="LA32" s="19" t="str">
        <f t="shared" ca="1" si="304"/>
        <v>-</v>
      </c>
      <c r="LB32" s="19" t="str">
        <f t="shared" ca="1" si="304"/>
        <v>-</v>
      </c>
      <c r="LC32" s="5">
        <f t="shared" ca="1" si="305"/>
        <v>1</v>
      </c>
      <c r="LD32" s="9"/>
      <c r="LE32" s="19">
        <f t="shared" ca="1" si="304"/>
        <v>70</v>
      </c>
      <c r="LF32" s="19">
        <f t="shared" ca="1" si="325"/>
        <v>50</v>
      </c>
      <c r="LG32" s="19">
        <f t="shared" ca="1" si="325"/>
        <v>80</v>
      </c>
      <c r="LH32" s="19">
        <f t="shared" ca="1" si="325"/>
        <v>50</v>
      </c>
      <c r="LI32" s="5" t="b" cm="1">
        <f t="array" aca="1" ref="LI32" ca="1">INDEX(i.meatgrid,$Q32,LI$7)</f>
        <v>1</v>
      </c>
      <c r="LJ32" s="5" t="b" cm="1">
        <f t="array" aca="1" ref="LJ32" ca="1">INDEX(i.meatgrid,$Q32,LJ$7)</f>
        <v>0</v>
      </c>
      <c r="LK32" s="19">
        <f t="shared" ca="1" si="267"/>
        <v>1</v>
      </c>
      <c r="LL32" s="5">
        <f t="shared" ca="1" si="306"/>
        <v>1</v>
      </c>
      <c r="LM32" s="5" cm="1">
        <f t="array" aca="1" ref="LM32" ca="1">INDEX(i.meatgrid,$Q32,LM$7)</f>
        <v>1</v>
      </c>
      <c r="LN32" s="5" cm="1">
        <f t="array" aca="1" ref="LN32" ca="1">INDEX(i.meatgrid,$Q32,LN$7)</f>
        <v>1</v>
      </c>
      <c r="LO32" s="5" cm="1">
        <f t="array" aca="1" ref="LO32" ca="1">INDEX(i.meatgrid,$Q32,LO$7)</f>
        <v>1</v>
      </c>
      <c r="LP32" s="5" cm="1">
        <f t="array" aca="1" ref="LP32" ca="1">INDEX(i.meatgrid,$Q32,LP$7)</f>
        <v>0</v>
      </c>
      <c r="LQ32" s="5" cm="1">
        <f t="array" aca="1" ref="LQ32" ca="1">INDEX(i.meatgrid,$Q32,LQ$7)</f>
        <v>1</v>
      </c>
      <c r="LR32" s="5" cm="1">
        <f t="array" aca="1" ref="LR32" ca="1">INDEX(i.meatgrid,$Q32,LR$7)</f>
        <v>1</v>
      </c>
      <c r="LS32" s="5" cm="1">
        <f t="array" aca="1" ref="LS32" ca="1">INDEX(i.meatgrid,$Q32,LS$7)</f>
        <v>1</v>
      </c>
      <c r="LT32" s="5" cm="1">
        <f t="array" aca="1" ref="LT32" ca="1">INDEX(i.meatgrid,$Q32,LT$7)</f>
        <v>1</v>
      </c>
      <c r="LU32" s="19">
        <f t="shared" ca="1" si="307"/>
        <v>1</v>
      </c>
      <c r="LV32" s="9"/>
      <c r="LW32" s="19" t="b">
        <f t="shared" ca="1" si="325"/>
        <v>0</v>
      </c>
      <c r="LX32" s="19" t="b">
        <f t="shared" ca="1" si="325"/>
        <v>0</v>
      </c>
      <c r="LY32" s="19">
        <f t="shared" ca="1" si="325"/>
        <v>1</v>
      </c>
      <c r="LZ32" s="19">
        <f t="shared" ca="1" si="325"/>
        <v>0.75</v>
      </c>
      <c r="MA32" s="19">
        <f t="shared" ca="1" si="325"/>
        <v>0.75</v>
      </c>
      <c r="MB32" s="19">
        <f t="shared" ca="1" si="325"/>
        <v>0.8</v>
      </c>
      <c r="MC32" s="19">
        <f t="shared" ca="1" si="325"/>
        <v>0.82499999999999996</v>
      </c>
      <c r="MD32" s="19">
        <f t="shared" ca="1" si="325"/>
        <v>0.875</v>
      </c>
      <c r="ME32" s="19">
        <f t="shared" ca="1" si="325"/>
        <v>0.9</v>
      </c>
      <c r="MF32" s="19">
        <f t="shared" ca="1" si="325"/>
        <v>1</v>
      </c>
      <c r="MG32" s="19">
        <f t="shared" ca="1" si="325"/>
        <v>0.875</v>
      </c>
      <c r="MH32" s="19" t="b">
        <f t="shared" ca="1" si="267"/>
        <v>1</v>
      </c>
      <c r="MI32" s="19">
        <f t="shared" ca="1" si="267"/>
        <v>74.989999999999995</v>
      </c>
      <c r="MJ32" s="19" t="str">
        <f t="shared" ca="1" si="267"/>
        <v>-</v>
      </c>
      <c r="MK32" s="19" t="str">
        <f t="shared" ca="1" si="267"/>
        <v>-</v>
      </c>
      <c r="ML32" s="19" t="str">
        <f t="shared" ca="1" si="267"/>
        <v>-</v>
      </c>
      <c r="MM32" s="19" t="str">
        <f t="shared" ca="1" si="267"/>
        <v>-</v>
      </c>
      <c r="MN32" s="19" t="str">
        <f t="shared" ca="1" si="267"/>
        <v>-</v>
      </c>
      <c r="MO32" s="19" t="str">
        <f t="shared" ca="1" si="267"/>
        <v>-</v>
      </c>
      <c r="MP32" s="19" t="str">
        <f t="shared" ca="1" si="267"/>
        <v>-</v>
      </c>
      <c r="MQ32" s="19">
        <f t="shared" ca="1" si="267"/>
        <v>36.99</v>
      </c>
      <c r="MR32" s="19">
        <f t="shared" ca="1" si="267"/>
        <v>36.99</v>
      </c>
      <c r="MS32" s="19" t="str">
        <f t="shared" ca="1" si="267"/>
        <v>-</v>
      </c>
      <c r="MT32" s="19" t="str">
        <f t="shared" ca="1" si="267"/>
        <v>-</v>
      </c>
      <c r="MU32" s="19" t="str">
        <f t="shared" ca="1" si="267"/>
        <v>-</v>
      </c>
      <c r="MV32" s="19" t="str">
        <f t="shared" ca="1" si="267"/>
        <v>-</v>
      </c>
      <c r="MW32" s="19" t="str">
        <f t="shared" ca="1" si="267"/>
        <v>-</v>
      </c>
      <c r="MX32" s="19">
        <f t="shared" ca="1" si="267"/>
        <v>49.99</v>
      </c>
      <c r="MY32" s="19">
        <f t="shared" ref="MH32:OA36" ca="1" si="333">OFFSET(MY$5,$B32,0)</f>
        <v>49.99</v>
      </c>
      <c r="MZ32" s="19">
        <f t="shared" ca="1" si="333"/>
        <v>49.99</v>
      </c>
      <c r="NA32" s="19">
        <f t="shared" ca="1" si="333"/>
        <v>49.99</v>
      </c>
      <c r="NB32" s="19">
        <f t="shared" ca="1" si="333"/>
        <v>49.99</v>
      </c>
      <c r="NC32" s="19">
        <f t="shared" ca="1" si="333"/>
        <v>49.99</v>
      </c>
      <c r="ND32" s="19">
        <f t="shared" ca="1" si="333"/>
        <v>49.99</v>
      </c>
      <c r="NE32" s="19">
        <f t="shared" ca="1" si="333"/>
        <v>49.99</v>
      </c>
      <c r="NF32" s="19">
        <f t="shared" ca="1" si="333"/>
        <v>412.99</v>
      </c>
      <c r="NG32" s="19">
        <f t="shared" ca="1" si="333"/>
        <v>412.99</v>
      </c>
      <c r="NH32" s="19" t="str">
        <f t="shared" ca="1" si="333"/>
        <v>-</v>
      </c>
      <c r="NI32" s="19" t="str">
        <f t="shared" ca="1" si="333"/>
        <v>-</v>
      </c>
      <c r="NJ32" s="19" t="str">
        <f t="shared" ca="1" si="333"/>
        <v>-</v>
      </c>
      <c r="NK32" s="19" t="str">
        <f t="shared" ca="1" si="333"/>
        <v>-</v>
      </c>
      <c r="NL32" s="19" t="str">
        <f t="shared" ca="1" si="333"/>
        <v>-</v>
      </c>
      <c r="NM32" s="19">
        <f t="shared" ca="1" si="333"/>
        <v>6.8900000000000006</v>
      </c>
      <c r="NN32" s="19">
        <f t="shared" ca="1" si="333"/>
        <v>6.8900000000000006</v>
      </c>
      <c r="NO32" s="19">
        <f t="shared" ca="1" si="333"/>
        <v>6.8900000000000006</v>
      </c>
      <c r="NP32" s="19">
        <f t="shared" ca="1" si="333"/>
        <v>6.8900000000000006</v>
      </c>
      <c r="NQ32" s="19">
        <f t="shared" ca="1" si="333"/>
        <v>6.8900000000000006</v>
      </c>
      <c r="NR32" s="19">
        <f t="shared" ca="1" si="333"/>
        <v>6.8900000000000006</v>
      </c>
      <c r="NS32" s="19">
        <f t="shared" ca="1" si="333"/>
        <v>6.8900000000000006</v>
      </c>
      <c r="NT32" s="19">
        <f t="shared" ca="1" si="333"/>
        <v>6.8900000000000006</v>
      </c>
      <c r="NU32" s="19">
        <f t="shared" ca="1" si="333"/>
        <v>346.99</v>
      </c>
      <c r="NV32" s="19">
        <f t="shared" ca="1" si="333"/>
        <v>346.99</v>
      </c>
      <c r="NW32" s="19" t="str">
        <f t="shared" ca="1" si="333"/>
        <v>-</v>
      </c>
      <c r="NX32" s="19" t="str">
        <f t="shared" ca="1" si="333"/>
        <v>-</v>
      </c>
      <c r="NY32" s="19" t="str">
        <f t="shared" ca="1" si="333"/>
        <v>-</v>
      </c>
      <c r="NZ32" s="19" t="str">
        <f t="shared" ca="1" si="333"/>
        <v>-</v>
      </c>
      <c r="OA32" s="19" t="str">
        <f t="shared" ca="1" si="333"/>
        <v>-</v>
      </c>
      <c r="OB32" s="19">
        <f t="shared" ca="1" si="326"/>
        <v>0</v>
      </c>
      <c r="OC32" s="24">
        <v>0</v>
      </c>
    </row>
    <row r="33" spans="1:39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9"/>
      <c r="AV33" s="5" t="b">
        <f t="shared" ca="1" si="280"/>
        <v>1</v>
      </c>
      <c r="AW33" s="5" t="str">
        <f t="shared" ca="1" si="280"/>
        <v>-</v>
      </c>
      <c r="AX33" s="5" t="str">
        <f t="shared" ca="1" si="280"/>
        <v>-</v>
      </c>
      <c r="AY33" s="5" t="str">
        <f t="shared" ca="1" si="280"/>
        <v>-</v>
      </c>
      <c r="AZ33" s="5" t="b">
        <f t="shared" ca="1" si="280"/>
        <v>0</v>
      </c>
      <c r="BA33" s="144">
        <f t="shared" ca="1" si="280"/>
        <v>0.25</v>
      </c>
      <c r="BB33" s="19" t="b">
        <f t="shared" ca="1" si="281"/>
        <v>1</v>
      </c>
      <c r="BC33" s="9"/>
      <c r="BD33" s="5" t="str">
        <f t="shared" ca="1" si="282"/>
        <v>-</v>
      </c>
      <c r="BE33" s="19" t="str">
        <f t="shared" ca="1" si="283"/>
        <v>-</v>
      </c>
      <c r="BF33" s="19" t="str">
        <f t="shared" ca="1" si="283"/>
        <v>-</v>
      </c>
      <c r="BG33" s="19" t="str">
        <f t="shared" ca="1" si="283"/>
        <v>-</v>
      </c>
      <c r="BH33" s="5" t="str">
        <f t="shared" ca="1" si="284"/>
        <v>-</v>
      </c>
      <c r="BI33" s="19" t="str">
        <f t="shared" ca="1" si="285"/>
        <v>-</v>
      </c>
      <c r="BJ33" s="5" t="str">
        <f t="shared" ca="1" si="286"/>
        <v>-</v>
      </c>
      <c r="BK33" s="19" t="str">
        <f t="shared" ca="1" si="287"/>
        <v>-</v>
      </c>
      <c r="BL33" s="19" t="str">
        <f t="shared" ca="1" si="287"/>
        <v>-</v>
      </c>
      <c r="BM33" s="19" t="str">
        <f t="shared" ca="1" si="287"/>
        <v>-</v>
      </c>
      <c r="BN33" s="5" t="str">
        <f t="shared" ca="1" si="288"/>
        <v>-</v>
      </c>
      <c r="BO33" s="9"/>
      <c r="BP33" s="19" t="str">
        <f t="shared" ca="1" si="289"/>
        <v>-</v>
      </c>
      <c r="BQ33" s="19" t="str">
        <f t="shared" ca="1" si="289"/>
        <v>-</v>
      </c>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9"/>
      <c r="CA33" s="237" t="b">
        <f ca="1">OFFSET(CA33,-1,0)</f>
        <v>1</v>
      </c>
      <c r="CB33" s="12" t="b">
        <v>0</v>
      </c>
      <c r="CC33" s="237" t="b">
        <f ca="1">OFFSET(CC33,-1,0)</f>
        <v>1</v>
      </c>
      <c r="CD33" s="251">
        <f t="shared" ca="1" si="329"/>
        <v>2231101</v>
      </c>
      <c r="CE33" s="237" t="b">
        <f ca="1">OFFSET(CE33,-1,0)</f>
        <v>0</v>
      </c>
      <c r="CF33" s="12" t="s">
        <v>34</v>
      </c>
      <c r="CG33" s="19" t="b">
        <f t="shared" ca="1" si="290"/>
        <v>1</v>
      </c>
      <c r="CH33" s="237">
        <f t="shared" ca="1" si="330"/>
        <v>2231104</v>
      </c>
      <c r="CI33" s="19" t="str">
        <f t="shared" ca="1" si="290"/>
        <v>-</v>
      </c>
      <c r="CJ33" s="19">
        <f t="shared" ca="1" si="290"/>
        <v>1</v>
      </c>
      <c r="CK33" s="19">
        <f t="shared" ca="1" si="290"/>
        <v>1</v>
      </c>
      <c r="CL33" s="9"/>
      <c r="CM33" s="444">
        <f t="shared" ca="1" si="291"/>
        <v>652</v>
      </c>
      <c r="CN33" s="444">
        <f t="shared" ca="1" si="291"/>
        <v>686</v>
      </c>
      <c r="CO33" s="444">
        <f t="shared" ca="1" si="291"/>
        <v>721</v>
      </c>
      <c r="CP33" s="152">
        <f t="shared" ca="1" si="292"/>
        <v>378</v>
      </c>
      <c r="CQ33" s="152">
        <f t="shared" ca="1" si="292"/>
        <v>413</v>
      </c>
      <c r="CR33" s="152">
        <f t="shared" ca="1" si="292"/>
        <v>448</v>
      </c>
      <c r="CS33" s="19" t="str">
        <f t="shared" ca="1" si="293"/>
        <v>-</v>
      </c>
      <c r="CT33" s="12" t="b">
        <v>0</v>
      </c>
      <c r="CU33" s="12" t="b">
        <v>0</v>
      </c>
      <c r="CV33" s="12" t="b">
        <v>0</v>
      </c>
      <c r="CW33" s="12" t="b">
        <v>1</v>
      </c>
      <c r="CX33" s="19" t="b">
        <f t="shared" ca="1" si="237"/>
        <v>1</v>
      </c>
      <c r="CY33" s="19">
        <f t="shared" ca="1" si="236"/>
        <v>0</v>
      </c>
      <c r="CZ33" s="19">
        <f t="shared" ca="1" si="236"/>
        <v>0</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2">
        <v>3</v>
      </c>
      <c r="DL33" s="12">
        <v>3</v>
      </c>
      <c r="DM33" s="19">
        <f t="shared" ca="1" si="331"/>
        <v>0</v>
      </c>
      <c r="DN33" s="12">
        <v>2</v>
      </c>
      <c r="DO33" s="12">
        <v>-2</v>
      </c>
      <c r="DP33" s="19" t="str">
        <f t="shared" ca="1" si="317"/>
        <v>-</v>
      </c>
      <c r="DQ33" s="19" t="str">
        <f t="shared" ca="1" si="317"/>
        <v>-</v>
      </c>
      <c r="DR33" s="19" t="str">
        <f t="shared" ca="1" si="317"/>
        <v>-</v>
      </c>
      <c r="DS33" s="251">
        <f t="shared" ca="1" si="318"/>
        <v>0</v>
      </c>
      <c r="DT33" s="251">
        <f t="shared" si="318"/>
        <v>2</v>
      </c>
      <c r="DU33" s="251">
        <f t="shared" si="318"/>
        <v>-2</v>
      </c>
      <c r="DV33" s="19">
        <f t="shared" ca="1" si="317"/>
        <v>0</v>
      </c>
      <c r="DW33" s="19">
        <f t="shared" ca="1" si="294"/>
        <v>0</v>
      </c>
      <c r="DX33" s="19">
        <f t="shared" ca="1" si="294"/>
        <v>0</v>
      </c>
      <c r="DY33" s="19">
        <f t="shared" ca="1" si="294"/>
        <v>0</v>
      </c>
      <c r="DZ33" s="19">
        <f t="shared" ca="1" si="319"/>
        <v>0</v>
      </c>
      <c r="EA33" s="19">
        <f t="shared" ca="1" si="319"/>
        <v>0</v>
      </c>
      <c r="EB33" s="19">
        <f t="shared" ca="1" si="319"/>
        <v>0</v>
      </c>
      <c r="EC33" s="19">
        <f t="shared" ca="1" si="319"/>
        <v>0</v>
      </c>
      <c r="ED33" s="19">
        <f t="shared" ca="1" si="319"/>
        <v>0</v>
      </c>
      <c r="EE33" s="19">
        <f t="shared" ca="1" si="319"/>
        <v>0</v>
      </c>
      <c r="EF33" s="19">
        <f t="shared" ca="1" si="319"/>
        <v>0</v>
      </c>
      <c r="EG33" s="19">
        <f t="shared" ca="1" si="319"/>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295"/>
        <v>0</v>
      </c>
      <c r="GH33" s="19">
        <f t="shared" ca="1" si="295"/>
        <v>0</v>
      </c>
      <c r="GI33" s="19">
        <f t="shared" ca="1" si="295"/>
        <v>0</v>
      </c>
      <c r="GJ33" s="19">
        <f t="shared" ca="1" si="295"/>
        <v>0</v>
      </c>
      <c r="GK33" s="19">
        <f t="shared" ca="1" si="295"/>
        <v>0</v>
      </c>
      <c r="GL33" s="19">
        <f t="shared" ca="1" si="295"/>
        <v>0</v>
      </c>
      <c r="GM33" s="19">
        <f t="shared" ca="1" si="295"/>
        <v>0</v>
      </c>
      <c r="GN33" s="19">
        <f t="shared" ca="1" si="295"/>
        <v>0</v>
      </c>
      <c r="GO33" s="19">
        <f t="shared" ca="1" si="296"/>
        <v>0</v>
      </c>
      <c r="GP33" s="19">
        <f t="shared" ca="1" si="296"/>
        <v>0</v>
      </c>
      <c r="GQ33" s="19">
        <f t="shared" ca="1" si="296"/>
        <v>0</v>
      </c>
      <c r="GR33" s="19">
        <f t="shared" ca="1" si="296"/>
        <v>0</v>
      </c>
      <c r="GS33" s="19">
        <f t="shared" ca="1" si="296"/>
        <v>0</v>
      </c>
      <c r="GT33" s="19">
        <f t="shared" ca="1" si="296"/>
        <v>0</v>
      </c>
      <c r="GU33" s="19">
        <f t="shared" ca="1" si="296"/>
        <v>0</v>
      </c>
      <c r="GV33" s="19">
        <f t="shared" ca="1" si="296"/>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5">
        <f t="shared" ca="1" si="297"/>
        <v>67</v>
      </c>
      <c r="HX33" s="9"/>
      <c r="HY33" s="5">
        <f t="shared" ca="1" si="298"/>
        <v>1</v>
      </c>
      <c r="HZ33" s="5" t="b">
        <f t="shared" ca="1" si="298"/>
        <v>0</v>
      </c>
      <c r="IA33" s="19">
        <f t="shared" ca="1" si="320"/>
        <v>0</v>
      </c>
      <c r="IB33" s="5">
        <f t="shared" ca="1" si="298"/>
        <v>55</v>
      </c>
      <c r="IC33" s="19">
        <f t="shared" ca="1" si="320"/>
        <v>1</v>
      </c>
      <c r="ID33" s="19">
        <f t="shared" ca="1" si="320"/>
        <v>0</v>
      </c>
      <c r="IE33" s="19">
        <f t="shared" ca="1" si="320"/>
        <v>0</v>
      </c>
      <c r="IF33" s="19">
        <f t="shared" ca="1" si="320"/>
        <v>0</v>
      </c>
      <c r="IG33" s="19">
        <f t="shared" ca="1" si="320"/>
        <v>0</v>
      </c>
      <c r="IH33" s="19">
        <f t="shared" ca="1" si="320"/>
        <v>0</v>
      </c>
      <c r="II33" s="19">
        <f t="shared" ca="1" si="320"/>
        <v>0</v>
      </c>
      <c r="IJ33" s="19">
        <f t="shared" ca="1" si="320"/>
        <v>0</v>
      </c>
      <c r="IK33" s="19">
        <f t="shared" ca="1" si="320"/>
        <v>0</v>
      </c>
      <c r="IL33" s="19">
        <f t="shared" ca="1" si="320"/>
        <v>0</v>
      </c>
      <c r="IM33" s="19">
        <f t="shared" ca="1" si="253"/>
        <v>0</v>
      </c>
      <c r="IN33" s="19">
        <f t="shared" ca="1" si="253"/>
        <v>0</v>
      </c>
      <c r="IO33" s="19">
        <f t="shared" ca="1" si="253"/>
        <v>0</v>
      </c>
      <c r="IP33" s="19">
        <f t="shared" ca="1" si="253"/>
        <v>0</v>
      </c>
      <c r="IQ33" s="19">
        <f t="shared" ca="1" si="253"/>
        <v>0</v>
      </c>
      <c r="IR33" s="19">
        <f t="shared" ca="1" si="253"/>
        <v>0</v>
      </c>
      <c r="IS33" s="19">
        <f t="shared" ca="1" si="253"/>
        <v>0</v>
      </c>
      <c r="IT33" s="19">
        <f t="shared" ca="1" si="253"/>
        <v>0</v>
      </c>
      <c r="IU33" s="19">
        <f t="shared" ca="1" si="253"/>
        <v>0</v>
      </c>
      <c r="IV33" s="19">
        <f t="shared" ca="1" si="253"/>
        <v>0</v>
      </c>
      <c r="IW33" s="19">
        <f t="shared" ca="1" si="253"/>
        <v>0</v>
      </c>
      <c r="IX33" s="19">
        <f t="shared" ca="1" si="253"/>
        <v>0</v>
      </c>
      <c r="IY33" s="19">
        <f t="shared" ca="1" si="253"/>
        <v>1</v>
      </c>
      <c r="IZ33" s="19">
        <f t="shared" ca="1" si="253"/>
        <v>0</v>
      </c>
      <c r="JA33" s="19">
        <f t="shared" ca="1" si="253"/>
        <v>1</v>
      </c>
      <c r="JB33" s="9"/>
      <c r="JC33" s="5" t="b">
        <f t="shared" ca="1" si="299"/>
        <v>0</v>
      </c>
      <c r="JD33" s="5" t="b">
        <f t="shared" ca="1" si="300"/>
        <v>0</v>
      </c>
      <c r="JE33" s="5" t="b">
        <f t="shared" ca="1" si="300"/>
        <v>0</v>
      </c>
      <c r="JF33" s="5" t="b">
        <f t="shared" ca="1" si="300"/>
        <v>1</v>
      </c>
      <c r="JG33" s="144">
        <f t="shared" ca="1" si="301"/>
        <v>1</v>
      </c>
      <c r="JH33" s="144">
        <f t="shared" ca="1" si="301"/>
        <v>1</v>
      </c>
      <c r="JI33" s="19" t="str">
        <f t="shared" ca="1" si="321"/>
        <v>-</v>
      </c>
      <c r="JJ33" s="19" t="str">
        <f t="shared" ca="1" si="321"/>
        <v>-</v>
      </c>
      <c r="JK33" s="19" t="str">
        <f t="shared" ca="1" si="321"/>
        <v>-</v>
      </c>
      <c r="JL33" s="19" t="str">
        <f t="shared" ca="1" si="321"/>
        <v>-</v>
      </c>
      <c r="JM33" s="19">
        <f t="shared" ca="1" si="321"/>
        <v>1</v>
      </c>
      <c r="JN33" s="19">
        <f t="shared" ca="1" si="321"/>
        <v>0.66</v>
      </c>
      <c r="JO33" s="19" t="str">
        <f t="shared" ca="1" si="321"/>
        <v>-</v>
      </c>
      <c r="JP33" s="5" t="b" cm="1">
        <f t="array" aca="1" ref="JP33" ca="1">IF(OR(JQ33:JX33&lt;&gt;"-"),TRUE,"-")</f>
        <v>1</v>
      </c>
      <c r="JQ33" s="237">
        <f t="shared" ca="1" si="332"/>
        <v>2</v>
      </c>
      <c r="JR33" s="237">
        <f t="shared" ca="1" si="332"/>
        <v>2</v>
      </c>
      <c r="JS33" s="237">
        <f t="shared" ca="1" si="332"/>
        <v>2</v>
      </c>
      <c r="JT33" s="237">
        <f t="shared" ca="1" si="332"/>
        <v>2</v>
      </c>
      <c r="JU33" s="237">
        <f t="shared" ca="1" si="332"/>
        <v>2</v>
      </c>
      <c r="JV33" s="237">
        <f t="shared" ca="1" si="332"/>
        <v>2</v>
      </c>
      <c r="JW33" s="237">
        <f t="shared" ca="1" si="332"/>
        <v>2</v>
      </c>
      <c r="JX33" s="237">
        <f t="shared" ca="1" si="332"/>
        <v>2</v>
      </c>
      <c r="JY33" s="5" t="str">
        <f t="array" aca="1" ref="JY33" ca="1">IF(OR(JZ33:KF33&lt;&gt;"-"),TRUE,"-")</f>
        <v>-</v>
      </c>
      <c r="JZ33" s="19" t="str">
        <f t="shared" ca="1" si="323"/>
        <v>-</v>
      </c>
      <c r="KA33" s="19" t="str">
        <f t="shared" ca="1" si="323"/>
        <v>-</v>
      </c>
      <c r="KB33" s="19" t="str">
        <f t="shared" ca="1" si="323"/>
        <v>-</v>
      </c>
      <c r="KC33" s="19" t="str">
        <f t="shared" ca="1" si="323"/>
        <v>-</v>
      </c>
      <c r="KD33" s="19" t="str">
        <f t="shared" ca="1" si="323"/>
        <v>-</v>
      </c>
      <c r="KE33" s="19" t="str">
        <f t="shared" ca="1" si="323"/>
        <v>-</v>
      </c>
      <c r="KF33" s="19" t="str">
        <f t="shared" ca="1" si="323"/>
        <v>-</v>
      </c>
      <c r="KG33" s="19" t="b">
        <f t="shared" ca="1" si="262"/>
        <v>1</v>
      </c>
      <c r="KH33" s="144">
        <f t="shared" ca="1" si="302"/>
        <v>2</v>
      </c>
      <c r="KI33" s="19">
        <f t="shared" ca="1" si="262"/>
        <v>2</v>
      </c>
      <c r="KJ33" s="19" t="b">
        <f t="shared" ca="1" si="263"/>
        <v>0</v>
      </c>
      <c r="KK33" s="19" t="str">
        <f t="shared" ca="1" si="324"/>
        <v>-</v>
      </c>
      <c r="KL33" s="5" t="str">
        <f t="shared" ca="1" si="303"/>
        <v>-</v>
      </c>
      <c r="KM33" s="5" t="str">
        <f t="shared" ca="1" si="303"/>
        <v>-</v>
      </c>
      <c r="KN33" s="5" t="str">
        <f t="shared" ca="1" si="303"/>
        <v>-</v>
      </c>
      <c r="KO33" s="5" t="str">
        <f t="shared" ca="1" si="303"/>
        <v>-</v>
      </c>
      <c r="KP33" s="19" t="b">
        <f t="shared" ca="1" si="265"/>
        <v>0</v>
      </c>
      <c r="KQ33" s="19" t="str">
        <f t="shared" ca="1" si="304"/>
        <v>-</v>
      </c>
      <c r="KR33" s="19" t="str">
        <f t="shared" ca="1" si="304"/>
        <v>-</v>
      </c>
      <c r="KS33" s="19" t="b">
        <f t="shared" ca="1" si="304"/>
        <v>1</v>
      </c>
      <c r="KT33" s="19">
        <f t="shared" ca="1" si="304"/>
        <v>0.75</v>
      </c>
      <c r="KU33" s="19">
        <f t="shared" ca="1" si="304"/>
        <v>0.75</v>
      </c>
      <c r="KV33" s="19">
        <f t="shared" ca="1" si="304"/>
        <v>0.99</v>
      </c>
      <c r="KW33" s="19">
        <f t="shared" ca="1" si="304"/>
        <v>0.5</v>
      </c>
      <c r="KX33" s="19">
        <f t="shared" ca="1" si="304"/>
        <v>0</v>
      </c>
      <c r="KY33" s="19">
        <f t="shared" ca="1" si="304"/>
        <v>0</v>
      </c>
      <c r="KZ33" s="19" t="str">
        <f t="shared" ca="1" si="304"/>
        <v>-</v>
      </c>
      <c r="LA33" s="19" t="str">
        <f t="shared" ca="1" si="304"/>
        <v>-</v>
      </c>
      <c r="LB33" s="19" t="str">
        <f t="shared" ca="1" si="304"/>
        <v>-</v>
      </c>
      <c r="LC33" s="5">
        <f t="shared" ca="1" si="305"/>
        <v>1</v>
      </c>
      <c r="LD33" s="9"/>
      <c r="LE33" s="19">
        <f t="shared" ca="1" si="304"/>
        <v>70</v>
      </c>
      <c r="LF33" s="19">
        <f t="shared" ca="1" si="325"/>
        <v>50</v>
      </c>
      <c r="LG33" s="19">
        <f t="shared" ca="1" si="325"/>
        <v>80</v>
      </c>
      <c r="LH33" s="19">
        <f t="shared" ca="1" si="325"/>
        <v>50</v>
      </c>
      <c r="LI33" s="5" t="b" cm="1">
        <f t="array" aca="1" ref="LI33" ca="1">INDEX(i.meatgrid,$Q33,LI$7)</f>
        <v>1</v>
      </c>
      <c r="LJ33" s="5" t="b" cm="1">
        <f t="array" aca="1" ref="LJ33" ca="1">INDEX(i.meatgrid,$Q33,LJ$7)</f>
        <v>0</v>
      </c>
      <c r="LK33" s="19">
        <f t="shared" ca="1" si="267"/>
        <v>1</v>
      </c>
      <c r="LL33" s="5">
        <f t="shared" ca="1" si="306"/>
        <v>1</v>
      </c>
      <c r="LM33" s="5" cm="1">
        <f t="array" aca="1" ref="LM33" ca="1">INDEX(i.meatgrid,$Q33,LM$7)</f>
        <v>1</v>
      </c>
      <c r="LN33" s="5" cm="1">
        <f t="array" aca="1" ref="LN33" ca="1">INDEX(i.meatgrid,$Q33,LN$7)</f>
        <v>1</v>
      </c>
      <c r="LO33" s="5" cm="1">
        <f t="array" aca="1" ref="LO33" ca="1">INDEX(i.meatgrid,$Q33,LO$7)</f>
        <v>1</v>
      </c>
      <c r="LP33" s="5" cm="1">
        <f t="array" aca="1" ref="LP33" ca="1">INDEX(i.meatgrid,$Q33,LP$7)</f>
        <v>0</v>
      </c>
      <c r="LQ33" s="5" cm="1">
        <f t="array" aca="1" ref="LQ33" ca="1">INDEX(i.meatgrid,$Q33,LQ$7)</f>
        <v>1</v>
      </c>
      <c r="LR33" s="5" cm="1">
        <f t="array" aca="1" ref="LR33" ca="1">INDEX(i.meatgrid,$Q33,LR$7)</f>
        <v>1</v>
      </c>
      <c r="LS33" s="5" cm="1">
        <f t="array" aca="1" ref="LS33" ca="1">INDEX(i.meatgrid,$Q33,LS$7)</f>
        <v>1</v>
      </c>
      <c r="LT33" s="5" cm="1">
        <f t="array" aca="1" ref="LT33" ca="1">INDEX(i.meatgrid,$Q33,LT$7)</f>
        <v>1</v>
      </c>
      <c r="LU33" s="19">
        <f t="shared" ca="1" si="307"/>
        <v>1</v>
      </c>
      <c r="LV33" s="9"/>
      <c r="LW33" s="19" t="b">
        <f t="shared" ca="1" si="325"/>
        <v>0</v>
      </c>
      <c r="LX33" s="19" t="b">
        <f t="shared" ca="1" si="325"/>
        <v>0</v>
      </c>
      <c r="LY33" s="19">
        <f t="shared" ca="1" si="325"/>
        <v>1</v>
      </c>
      <c r="LZ33" s="19">
        <f t="shared" ca="1" si="325"/>
        <v>0.75</v>
      </c>
      <c r="MA33" s="19">
        <f t="shared" ca="1" si="325"/>
        <v>0.75</v>
      </c>
      <c r="MB33" s="19">
        <f t="shared" ca="1" si="325"/>
        <v>0.8</v>
      </c>
      <c r="MC33" s="19">
        <f t="shared" ca="1" si="325"/>
        <v>0.82499999999999996</v>
      </c>
      <c r="MD33" s="19">
        <f t="shared" ca="1" si="325"/>
        <v>0.875</v>
      </c>
      <c r="ME33" s="19">
        <f t="shared" ca="1" si="325"/>
        <v>0.9</v>
      </c>
      <c r="MF33" s="19">
        <f t="shared" ca="1" si="325"/>
        <v>1</v>
      </c>
      <c r="MG33" s="19">
        <f t="shared" ca="1" si="325"/>
        <v>0.875</v>
      </c>
      <c r="MH33" s="19" t="b">
        <f t="shared" ca="1" si="333"/>
        <v>1</v>
      </c>
      <c r="MI33" s="19">
        <f t="shared" ca="1" si="333"/>
        <v>74.989999999999995</v>
      </c>
      <c r="MJ33" s="19" t="str">
        <f t="shared" ca="1" si="333"/>
        <v>-</v>
      </c>
      <c r="MK33" s="19" t="str">
        <f t="shared" ca="1" si="333"/>
        <v>-</v>
      </c>
      <c r="ML33" s="19" t="str">
        <f t="shared" ca="1" si="333"/>
        <v>-</v>
      </c>
      <c r="MM33" s="19" t="str">
        <f t="shared" ca="1" si="333"/>
        <v>-</v>
      </c>
      <c r="MN33" s="19" t="str">
        <f t="shared" ca="1" si="333"/>
        <v>-</v>
      </c>
      <c r="MO33" s="19" t="str">
        <f t="shared" ca="1" si="333"/>
        <v>-</v>
      </c>
      <c r="MP33" s="19" t="str">
        <f t="shared" ca="1" si="333"/>
        <v>-</v>
      </c>
      <c r="MQ33" s="19">
        <f t="shared" ca="1" si="333"/>
        <v>36.99</v>
      </c>
      <c r="MR33" s="19">
        <f t="shared" ca="1" si="333"/>
        <v>36.99</v>
      </c>
      <c r="MS33" s="19" t="str">
        <f t="shared" ca="1" si="333"/>
        <v>-</v>
      </c>
      <c r="MT33" s="19" t="str">
        <f t="shared" ca="1" si="333"/>
        <v>-</v>
      </c>
      <c r="MU33" s="19" t="str">
        <f t="shared" ca="1" si="333"/>
        <v>-</v>
      </c>
      <c r="MV33" s="19" t="str">
        <f t="shared" ca="1" si="333"/>
        <v>-</v>
      </c>
      <c r="MW33" s="19" t="str">
        <f t="shared" ca="1" si="333"/>
        <v>-</v>
      </c>
      <c r="MX33" s="19">
        <f t="shared" ca="1" si="333"/>
        <v>49.99</v>
      </c>
      <c r="MY33" s="19">
        <f t="shared" ca="1" si="333"/>
        <v>49.99</v>
      </c>
      <c r="MZ33" s="19">
        <f t="shared" ca="1" si="333"/>
        <v>49.99</v>
      </c>
      <c r="NA33" s="19">
        <f t="shared" ca="1" si="333"/>
        <v>49.99</v>
      </c>
      <c r="NB33" s="19">
        <f t="shared" ca="1" si="333"/>
        <v>49.99</v>
      </c>
      <c r="NC33" s="19">
        <f t="shared" ca="1" si="333"/>
        <v>49.99</v>
      </c>
      <c r="ND33" s="19">
        <f t="shared" ca="1" si="333"/>
        <v>49.99</v>
      </c>
      <c r="NE33" s="19">
        <f t="shared" ca="1" si="333"/>
        <v>49.99</v>
      </c>
      <c r="NF33" s="19">
        <f t="shared" ca="1" si="333"/>
        <v>412.99</v>
      </c>
      <c r="NG33" s="19">
        <f t="shared" ca="1" si="333"/>
        <v>412.99</v>
      </c>
      <c r="NH33" s="19" t="str">
        <f t="shared" ca="1" si="333"/>
        <v>-</v>
      </c>
      <c r="NI33" s="19" t="str">
        <f t="shared" ca="1" si="333"/>
        <v>-</v>
      </c>
      <c r="NJ33" s="19" t="str">
        <f t="shared" ca="1" si="333"/>
        <v>-</v>
      </c>
      <c r="NK33" s="19" t="str">
        <f t="shared" ca="1" si="333"/>
        <v>-</v>
      </c>
      <c r="NL33" s="19" t="str">
        <f t="shared" ca="1" si="333"/>
        <v>-</v>
      </c>
      <c r="NM33" s="19">
        <f t="shared" ca="1" si="333"/>
        <v>6.8900000000000006</v>
      </c>
      <c r="NN33" s="19">
        <f t="shared" ca="1" si="333"/>
        <v>6.8900000000000006</v>
      </c>
      <c r="NO33" s="19">
        <f t="shared" ca="1" si="333"/>
        <v>6.8900000000000006</v>
      </c>
      <c r="NP33" s="19">
        <f t="shared" ca="1" si="333"/>
        <v>6.8900000000000006</v>
      </c>
      <c r="NQ33" s="19">
        <f t="shared" ca="1" si="333"/>
        <v>6.8900000000000006</v>
      </c>
      <c r="NR33" s="19">
        <f t="shared" ca="1" si="333"/>
        <v>6.8900000000000006</v>
      </c>
      <c r="NS33" s="19">
        <f t="shared" ca="1" si="333"/>
        <v>6.8900000000000006</v>
      </c>
      <c r="NT33" s="19">
        <f t="shared" ca="1" si="333"/>
        <v>6.8900000000000006</v>
      </c>
      <c r="NU33" s="19">
        <f t="shared" ca="1" si="333"/>
        <v>346.99</v>
      </c>
      <c r="NV33" s="19">
        <f t="shared" ca="1" si="333"/>
        <v>346.99</v>
      </c>
      <c r="NW33" s="19" t="str">
        <f t="shared" ca="1" si="333"/>
        <v>-</v>
      </c>
      <c r="NX33" s="19" t="str">
        <f t="shared" ca="1" si="333"/>
        <v>-</v>
      </c>
      <c r="NY33" s="19" t="str">
        <f t="shared" ca="1" si="333"/>
        <v>-</v>
      </c>
      <c r="NZ33" s="19" t="str">
        <f t="shared" ca="1" si="333"/>
        <v>-</v>
      </c>
      <c r="OA33" s="19" t="str">
        <f t="shared" ca="1" si="333"/>
        <v>-</v>
      </c>
      <c r="OB33" s="19">
        <f t="shared" ca="1" si="326"/>
        <v>0</v>
      </c>
      <c r="OC33" s="24">
        <v>0</v>
      </c>
    </row>
    <row r="34" spans="1:39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9"/>
      <c r="AV34" s="5" t="b">
        <f t="shared" ca="1" si="280"/>
        <v>1</v>
      </c>
      <c r="AW34" s="5" t="str">
        <f t="shared" ca="1" si="280"/>
        <v>-</v>
      </c>
      <c r="AX34" s="5" t="str">
        <f t="shared" ca="1" si="280"/>
        <v>-</v>
      </c>
      <c r="AY34" s="5" t="str">
        <f t="shared" ca="1" si="280"/>
        <v>-</v>
      </c>
      <c r="AZ34" s="5" t="b">
        <f t="shared" ca="1" si="280"/>
        <v>0</v>
      </c>
      <c r="BA34" s="144">
        <f t="shared" ca="1" si="280"/>
        <v>0.25</v>
      </c>
      <c r="BB34" s="19" t="b">
        <f t="shared" ca="1" si="281"/>
        <v>1</v>
      </c>
      <c r="BC34" s="9"/>
      <c r="BD34" s="5" t="str">
        <f t="shared" ca="1" si="282"/>
        <v>-</v>
      </c>
      <c r="BE34" s="19" t="str">
        <f t="shared" ca="1" si="283"/>
        <v>-</v>
      </c>
      <c r="BF34" s="19" t="str">
        <f t="shared" ca="1" si="283"/>
        <v>-</v>
      </c>
      <c r="BG34" s="19" t="str">
        <f t="shared" ca="1" si="283"/>
        <v>-</v>
      </c>
      <c r="BH34" s="5" t="str">
        <f t="shared" ca="1" si="284"/>
        <v>-</v>
      </c>
      <c r="BI34" s="19" t="str">
        <f t="shared" ca="1" si="285"/>
        <v>-</v>
      </c>
      <c r="BJ34" s="5" t="str">
        <f t="shared" ca="1" si="286"/>
        <v>-</v>
      </c>
      <c r="BK34" s="19" t="str">
        <f t="shared" ca="1" si="287"/>
        <v>-</v>
      </c>
      <c r="BL34" s="19" t="str">
        <f t="shared" ca="1" si="287"/>
        <v>-</v>
      </c>
      <c r="BM34" s="19" t="str">
        <f t="shared" ca="1" si="287"/>
        <v>-</v>
      </c>
      <c r="BN34" s="5" t="str">
        <f t="shared" ca="1" si="288"/>
        <v>-</v>
      </c>
      <c r="BO34" s="9"/>
      <c r="BP34" s="19" t="str">
        <f t="shared" ca="1" si="289"/>
        <v>-</v>
      </c>
      <c r="BQ34" s="19" t="str">
        <f t="shared" ca="1" si="289"/>
        <v>-</v>
      </c>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9"/>
      <c r="CA34" s="237" t="b">
        <f t="shared" ref="CA34:CE35" ca="1" si="334">OFFSET(CA34,-1,0)</f>
        <v>1</v>
      </c>
      <c r="CB34" s="12" t="b">
        <v>1</v>
      </c>
      <c r="CC34" s="237" t="b">
        <f t="shared" ca="1" si="334"/>
        <v>1</v>
      </c>
      <c r="CD34" s="251">
        <f t="shared" ca="1" si="329"/>
        <v>2231101</v>
      </c>
      <c r="CE34" s="237" t="b">
        <f t="shared" ca="1" si="334"/>
        <v>0</v>
      </c>
      <c r="CF34" s="12" t="s">
        <v>34</v>
      </c>
      <c r="CG34" s="19" t="b">
        <f t="shared" ca="1" si="290"/>
        <v>1</v>
      </c>
      <c r="CH34" s="237">
        <f t="shared" ca="1" si="330"/>
        <v>2231105</v>
      </c>
      <c r="CI34" s="19" t="str">
        <f t="shared" ca="1" si="290"/>
        <v>-</v>
      </c>
      <c r="CJ34" s="19">
        <f t="shared" ca="1" si="290"/>
        <v>1</v>
      </c>
      <c r="CK34" s="19">
        <f t="shared" ca="1" si="290"/>
        <v>1</v>
      </c>
      <c r="CL34" s="9"/>
      <c r="CM34" s="444">
        <f t="shared" ca="1" si="291"/>
        <v>652</v>
      </c>
      <c r="CN34" s="444">
        <f t="shared" ca="1" si="291"/>
        <v>686</v>
      </c>
      <c r="CO34" s="444">
        <f t="shared" ca="1" si="291"/>
        <v>721</v>
      </c>
      <c r="CP34" s="152">
        <f t="shared" ca="1" si="292"/>
        <v>378</v>
      </c>
      <c r="CQ34" s="152">
        <f t="shared" ca="1" si="292"/>
        <v>413</v>
      </c>
      <c r="CR34" s="152">
        <f t="shared" ca="1" si="292"/>
        <v>448</v>
      </c>
      <c r="CS34" s="19" t="str">
        <f t="shared" ca="1" si="293"/>
        <v>-</v>
      </c>
      <c r="CT34" s="12" t="b">
        <v>1</v>
      </c>
      <c r="CU34" s="12" t="b">
        <v>0</v>
      </c>
      <c r="CV34" s="12" t="b">
        <v>0</v>
      </c>
      <c r="CW34" s="12" t="b">
        <v>0</v>
      </c>
      <c r="CX34" s="19" t="b">
        <f t="shared" ca="1" si="237"/>
        <v>1</v>
      </c>
      <c r="CY34" s="19">
        <f t="shared" ca="1" si="236"/>
        <v>0</v>
      </c>
      <c r="CZ34" s="19">
        <f t="shared" ca="1" si="236"/>
        <v>0</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2">
        <v>3</v>
      </c>
      <c r="DL34" s="12">
        <v>3</v>
      </c>
      <c r="DM34" s="19">
        <f t="shared" ca="1" si="331"/>
        <v>0</v>
      </c>
      <c r="DN34" s="12">
        <v>1</v>
      </c>
      <c r="DO34" s="12">
        <v>-1</v>
      </c>
      <c r="DP34" s="19" t="str">
        <f t="shared" ca="1" si="317"/>
        <v>-</v>
      </c>
      <c r="DQ34" s="19" t="str">
        <f t="shared" ca="1" si="317"/>
        <v>-</v>
      </c>
      <c r="DR34" s="19" t="str">
        <f t="shared" ca="1" si="317"/>
        <v>-</v>
      </c>
      <c r="DS34" s="251">
        <f t="shared" ca="1" si="318"/>
        <v>0</v>
      </c>
      <c r="DT34" s="251">
        <f t="shared" si="318"/>
        <v>1</v>
      </c>
      <c r="DU34" s="251">
        <f t="shared" si="318"/>
        <v>-1</v>
      </c>
      <c r="DV34" s="19">
        <f t="shared" ca="1" si="317"/>
        <v>0</v>
      </c>
      <c r="DW34" s="19">
        <f t="shared" ca="1" si="294"/>
        <v>0</v>
      </c>
      <c r="DX34" s="19">
        <f t="shared" ca="1" si="294"/>
        <v>0</v>
      </c>
      <c r="DY34" s="19">
        <f t="shared" ca="1" si="294"/>
        <v>0</v>
      </c>
      <c r="DZ34" s="19">
        <f t="shared" ca="1" si="319"/>
        <v>0</v>
      </c>
      <c r="EA34" s="19">
        <f t="shared" ca="1" si="319"/>
        <v>0</v>
      </c>
      <c r="EB34" s="19">
        <f t="shared" ca="1" si="319"/>
        <v>0</v>
      </c>
      <c r="EC34" s="19">
        <f t="shared" ca="1" si="319"/>
        <v>0</v>
      </c>
      <c r="ED34" s="19">
        <f t="shared" ca="1" si="319"/>
        <v>0</v>
      </c>
      <c r="EE34" s="19">
        <f t="shared" ca="1" si="319"/>
        <v>0</v>
      </c>
      <c r="EF34" s="19">
        <f t="shared" ca="1" si="319"/>
        <v>0</v>
      </c>
      <c r="EG34" s="19">
        <f t="shared" ca="1" si="319"/>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ref="GF34:HV36" ca="1" si="335">OFFSET(GF$5,$B34,0)</f>
        <v>0</v>
      </c>
      <c r="GG34" s="19">
        <f t="shared" ca="1" si="335"/>
        <v>0</v>
      </c>
      <c r="GH34" s="19">
        <f t="shared" ca="1" si="335"/>
        <v>0</v>
      </c>
      <c r="GI34" s="19">
        <f t="shared" ca="1" si="335"/>
        <v>0</v>
      </c>
      <c r="GJ34" s="19">
        <f t="shared" ca="1" si="335"/>
        <v>0</v>
      </c>
      <c r="GK34" s="19">
        <f t="shared" ca="1" si="335"/>
        <v>0</v>
      </c>
      <c r="GL34" s="19">
        <f t="shared" ca="1" si="335"/>
        <v>0</v>
      </c>
      <c r="GM34" s="19">
        <f t="shared" ca="1" si="335"/>
        <v>0</v>
      </c>
      <c r="GN34" s="19">
        <f t="shared" ca="1" si="335"/>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5">
        <f t="shared" ca="1" si="297"/>
        <v>67</v>
      </c>
      <c r="HX34" s="9"/>
      <c r="HY34" s="5">
        <f t="shared" ca="1" si="298"/>
        <v>1</v>
      </c>
      <c r="HZ34" s="5" t="b">
        <f t="shared" ca="1" si="298"/>
        <v>0</v>
      </c>
      <c r="IA34" s="19">
        <f t="shared" ca="1" si="320"/>
        <v>0</v>
      </c>
      <c r="IB34" s="5">
        <f t="shared" ca="1" si="298"/>
        <v>55</v>
      </c>
      <c r="IC34" s="19">
        <f t="shared" ca="1" si="320"/>
        <v>1</v>
      </c>
      <c r="ID34" s="19">
        <f t="shared" ca="1" si="320"/>
        <v>0</v>
      </c>
      <c r="IE34" s="19">
        <f t="shared" ca="1" si="320"/>
        <v>0</v>
      </c>
      <c r="IF34" s="19">
        <f t="shared" ca="1" si="320"/>
        <v>0</v>
      </c>
      <c r="IG34" s="19">
        <f t="shared" ca="1" si="320"/>
        <v>0</v>
      </c>
      <c r="IH34" s="19">
        <f t="shared" ca="1" si="320"/>
        <v>0</v>
      </c>
      <c r="II34" s="19">
        <f t="shared" ca="1" si="320"/>
        <v>0</v>
      </c>
      <c r="IJ34" s="19">
        <f t="shared" ca="1" si="320"/>
        <v>0</v>
      </c>
      <c r="IK34" s="19">
        <f t="shared" ca="1" si="320"/>
        <v>0</v>
      </c>
      <c r="IL34" s="19">
        <f t="shared" ca="1" si="320"/>
        <v>0</v>
      </c>
      <c r="IM34" s="19">
        <f t="shared" ca="1" si="253"/>
        <v>0</v>
      </c>
      <c r="IN34" s="19">
        <f t="shared" ca="1" si="253"/>
        <v>0</v>
      </c>
      <c r="IO34" s="19">
        <f t="shared" ca="1" si="253"/>
        <v>0</v>
      </c>
      <c r="IP34" s="19">
        <f t="shared" ca="1" si="253"/>
        <v>0</v>
      </c>
      <c r="IQ34" s="19">
        <f t="shared" ca="1" si="253"/>
        <v>0</v>
      </c>
      <c r="IR34" s="19">
        <f t="shared" ca="1" si="253"/>
        <v>0</v>
      </c>
      <c r="IS34" s="19">
        <f t="shared" ca="1" si="253"/>
        <v>0</v>
      </c>
      <c r="IT34" s="19">
        <f t="shared" ca="1" si="253"/>
        <v>0</v>
      </c>
      <c r="IU34" s="19">
        <f t="shared" ca="1" si="253"/>
        <v>0</v>
      </c>
      <c r="IV34" s="19">
        <f t="shared" ca="1" si="253"/>
        <v>0</v>
      </c>
      <c r="IW34" s="19">
        <f t="shared" ca="1" si="253"/>
        <v>0</v>
      </c>
      <c r="IX34" s="19">
        <f t="shared" ca="1" si="253"/>
        <v>0</v>
      </c>
      <c r="IY34" s="19">
        <f t="shared" ca="1" si="253"/>
        <v>1</v>
      </c>
      <c r="IZ34" s="19">
        <f t="shared" ca="1" si="253"/>
        <v>0</v>
      </c>
      <c r="JA34" s="19">
        <f t="shared" ca="1" si="253"/>
        <v>1</v>
      </c>
      <c r="JB34" s="9"/>
      <c r="JC34" s="5" t="b">
        <f t="shared" ca="1" si="299"/>
        <v>0</v>
      </c>
      <c r="JD34" s="5" t="b">
        <f t="shared" ca="1" si="300"/>
        <v>0</v>
      </c>
      <c r="JE34" s="5" t="b">
        <f t="shared" ca="1" si="300"/>
        <v>0</v>
      </c>
      <c r="JF34" s="5" t="b">
        <f t="shared" ca="1" si="300"/>
        <v>1</v>
      </c>
      <c r="JG34" s="144">
        <f t="shared" ca="1" si="301"/>
        <v>1</v>
      </c>
      <c r="JH34" s="144">
        <f t="shared" ca="1" si="301"/>
        <v>1</v>
      </c>
      <c r="JI34" s="19" t="str">
        <f t="shared" ca="1" si="321"/>
        <v>-</v>
      </c>
      <c r="JJ34" s="19" t="str">
        <f t="shared" ca="1" si="321"/>
        <v>-</v>
      </c>
      <c r="JK34" s="19" t="str">
        <f t="shared" ca="1" si="321"/>
        <v>-</v>
      </c>
      <c r="JL34" s="19" t="str">
        <f t="shared" ca="1" si="321"/>
        <v>-</v>
      </c>
      <c r="JM34" s="19">
        <f t="shared" ca="1" si="321"/>
        <v>1</v>
      </c>
      <c r="JN34" s="19">
        <f t="shared" ca="1" si="321"/>
        <v>0.66</v>
      </c>
      <c r="JO34" s="19" t="str">
        <f t="shared" ca="1" si="321"/>
        <v>-</v>
      </c>
      <c r="JP34" s="5" t="b" cm="1">
        <f t="array" aca="1" ref="JP34" ca="1">IF(OR(JQ34:JX34&lt;&gt;"-"),TRUE,"-")</f>
        <v>1</v>
      </c>
      <c r="JQ34" s="237">
        <f t="shared" ca="1" si="332"/>
        <v>2</v>
      </c>
      <c r="JR34" s="237">
        <f t="shared" ca="1" si="332"/>
        <v>2</v>
      </c>
      <c r="JS34" s="237">
        <f t="shared" ca="1" si="332"/>
        <v>2</v>
      </c>
      <c r="JT34" s="237">
        <f t="shared" ca="1" si="332"/>
        <v>2</v>
      </c>
      <c r="JU34" s="237">
        <f t="shared" ca="1" si="332"/>
        <v>2</v>
      </c>
      <c r="JV34" s="237">
        <f t="shared" ca="1" si="332"/>
        <v>2</v>
      </c>
      <c r="JW34" s="237">
        <f t="shared" ca="1" si="332"/>
        <v>2</v>
      </c>
      <c r="JX34" s="237">
        <f t="shared" ca="1" si="332"/>
        <v>2</v>
      </c>
      <c r="JY34" s="5" t="str">
        <f t="array" aca="1" ref="JY34" ca="1">IF(OR(JZ34:KF34&lt;&gt;"-"),TRUE,"-")</f>
        <v>-</v>
      </c>
      <c r="JZ34" s="19" t="str">
        <f t="shared" ca="1" si="323"/>
        <v>-</v>
      </c>
      <c r="KA34" s="19" t="str">
        <f t="shared" ca="1" si="323"/>
        <v>-</v>
      </c>
      <c r="KB34" s="19" t="str">
        <f t="shared" ca="1" si="323"/>
        <v>-</v>
      </c>
      <c r="KC34" s="19" t="str">
        <f t="shared" ca="1" si="323"/>
        <v>-</v>
      </c>
      <c r="KD34" s="19" t="str">
        <f t="shared" ca="1" si="323"/>
        <v>-</v>
      </c>
      <c r="KE34" s="19" t="str">
        <f t="shared" ca="1" si="323"/>
        <v>-</v>
      </c>
      <c r="KF34" s="19" t="str">
        <f t="shared" ca="1" si="323"/>
        <v>-</v>
      </c>
      <c r="KG34" s="19" t="b">
        <f t="shared" ca="1" si="262"/>
        <v>1</v>
      </c>
      <c r="KH34" s="144">
        <f t="shared" ca="1" si="302"/>
        <v>2</v>
      </c>
      <c r="KI34" s="19">
        <f t="shared" ca="1" si="262"/>
        <v>2</v>
      </c>
      <c r="KJ34" s="19" t="b">
        <f t="shared" ca="1" si="263"/>
        <v>0</v>
      </c>
      <c r="KK34" s="19" t="str">
        <f t="shared" ca="1" si="324"/>
        <v>-</v>
      </c>
      <c r="KL34" s="5" t="str">
        <f t="shared" ca="1" si="303"/>
        <v>-</v>
      </c>
      <c r="KM34" s="5" t="str">
        <f t="shared" ca="1" si="303"/>
        <v>-</v>
      </c>
      <c r="KN34" s="5" t="str">
        <f t="shared" ca="1" si="303"/>
        <v>-</v>
      </c>
      <c r="KO34" s="5" t="str">
        <f t="shared" ca="1" si="303"/>
        <v>-</v>
      </c>
      <c r="KP34" s="19" t="b">
        <f t="shared" ca="1" si="265"/>
        <v>0</v>
      </c>
      <c r="KQ34" s="19" t="str">
        <f t="shared" ca="1" si="304"/>
        <v>-</v>
      </c>
      <c r="KR34" s="19" t="str">
        <f t="shared" ca="1" si="304"/>
        <v>-</v>
      </c>
      <c r="KS34" s="19" t="b">
        <f t="shared" ca="1" si="304"/>
        <v>1</v>
      </c>
      <c r="KT34" s="19">
        <f t="shared" ca="1" si="304"/>
        <v>0.75</v>
      </c>
      <c r="KU34" s="19">
        <f t="shared" ca="1" si="304"/>
        <v>0.75</v>
      </c>
      <c r="KV34" s="19">
        <f t="shared" ca="1" si="304"/>
        <v>0.99</v>
      </c>
      <c r="KW34" s="19">
        <f t="shared" ca="1" si="304"/>
        <v>0.5</v>
      </c>
      <c r="KX34" s="19">
        <f t="shared" ca="1" si="304"/>
        <v>0</v>
      </c>
      <c r="KY34" s="19">
        <f t="shared" ca="1" si="304"/>
        <v>0</v>
      </c>
      <c r="KZ34" s="19" t="str">
        <f t="shared" ca="1" si="304"/>
        <v>-</v>
      </c>
      <c r="LA34" s="19" t="str">
        <f t="shared" ca="1" si="304"/>
        <v>-</v>
      </c>
      <c r="LB34" s="19" t="str">
        <f t="shared" ca="1" si="304"/>
        <v>-</v>
      </c>
      <c r="LC34" s="5">
        <f t="shared" ca="1" si="305"/>
        <v>1</v>
      </c>
      <c r="LD34" s="9"/>
      <c r="LE34" s="19">
        <f t="shared" ca="1" si="304"/>
        <v>70</v>
      </c>
      <c r="LF34" s="19">
        <f t="shared" ca="1" si="325"/>
        <v>50</v>
      </c>
      <c r="LG34" s="19">
        <f t="shared" ca="1" si="325"/>
        <v>80</v>
      </c>
      <c r="LH34" s="19">
        <f t="shared" ca="1" si="325"/>
        <v>50</v>
      </c>
      <c r="LI34" s="5" t="b" cm="1">
        <f t="array" aca="1" ref="LI34" ca="1">INDEX(i.meatgrid,$Q34,LI$7)</f>
        <v>1</v>
      </c>
      <c r="LJ34" s="5" t="b" cm="1">
        <f t="array" aca="1" ref="LJ34" ca="1">INDEX(i.meatgrid,$Q34,LJ$7)</f>
        <v>0</v>
      </c>
      <c r="LK34" s="19">
        <f t="shared" ca="1" si="267"/>
        <v>1</v>
      </c>
      <c r="LL34" s="5">
        <f t="shared" ca="1" si="306"/>
        <v>1</v>
      </c>
      <c r="LM34" s="5" cm="1">
        <f t="array" aca="1" ref="LM34" ca="1">INDEX(i.meatgrid,$Q34,LM$7)</f>
        <v>1</v>
      </c>
      <c r="LN34" s="5" cm="1">
        <f t="array" aca="1" ref="LN34" ca="1">INDEX(i.meatgrid,$Q34,LN$7)</f>
        <v>1</v>
      </c>
      <c r="LO34" s="5" cm="1">
        <f t="array" aca="1" ref="LO34" ca="1">INDEX(i.meatgrid,$Q34,LO$7)</f>
        <v>1</v>
      </c>
      <c r="LP34" s="5" cm="1">
        <f t="array" aca="1" ref="LP34" ca="1">INDEX(i.meatgrid,$Q34,LP$7)</f>
        <v>0</v>
      </c>
      <c r="LQ34" s="5" cm="1">
        <f t="array" aca="1" ref="LQ34" ca="1">INDEX(i.meatgrid,$Q34,LQ$7)</f>
        <v>1</v>
      </c>
      <c r="LR34" s="5" cm="1">
        <f t="array" aca="1" ref="LR34" ca="1">INDEX(i.meatgrid,$Q34,LR$7)</f>
        <v>1</v>
      </c>
      <c r="LS34" s="5" cm="1">
        <f t="array" aca="1" ref="LS34" ca="1">INDEX(i.meatgrid,$Q34,LS$7)</f>
        <v>1</v>
      </c>
      <c r="LT34" s="5" cm="1">
        <f t="array" aca="1" ref="LT34" ca="1">INDEX(i.meatgrid,$Q34,LT$7)</f>
        <v>1</v>
      </c>
      <c r="LU34" s="19">
        <f t="shared" ca="1" si="307"/>
        <v>1</v>
      </c>
      <c r="LV34" s="9"/>
      <c r="LW34" s="19" t="b">
        <f t="shared" ca="1" si="325"/>
        <v>0</v>
      </c>
      <c r="LX34" s="19" t="b">
        <f t="shared" ca="1" si="325"/>
        <v>0</v>
      </c>
      <c r="LY34" s="19">
        <f t="shared" ca="1" si="325"/>
        <v>1</v>
      </c>
      <c r="LZ34" s="19">
        <f t="shared" ca="1" si="325"/>
        <v>0.75</v>
      </c>
      <c r="MA34" s="19">
        <f t="shared" ca="1" si="325"/>
        <v>0.75</v>
      </c>
      <c r="MB34" s="19">
        <f t="shared" ca="1" si="325"/>
        <v>0.8</v>
      </c>
      <c r="MC34" s="19">
        <f t="shared" ca="1" si="325"/>
        <v>0.82499999999999996</v>
      </c>
      <c r="MD34" s="19">
        <f t="shared" ca="1" si="325"/>
        <v>0.875</v>
      </c>
      <c r="ME34" s="19">
        <f t="shared" ca="1" si="325"/>
        <v>0.9</v>
      </c>
      <c r="MF34" s="19">
        <f t="shared" ca="1" si="325"/>
        <v>1</v>
      </c>
      <c r="MG34" s="19">
        <f t="shared" ca="1" si="325"/>
        <v>0.875</v>
      </c>
      <c r="MH34" s="19" t="b">
        <f t="shared" ca="1" si="333"/>
        <v>1</v>
      </c>
      <c r="MI34" s="19">
        <f t="shared" ca="1" si="333"/>
        <v>74.989999999999995</v>
      </c>
      <c r="MJ34" s="19" t="str">
        <f t="shared" ca="1" si="333"/>
        <v>-</v>
      </c>
      <c r="MK34" s="19" t="str">
        <f t="shared" ca="1" si="333"/>
        <v>-</v>
      </c>
      <c r="ML34" s="19" t="str">
        <f t="shared" ca="1" si="333"/>
        <v>-</v>
      </c>
      <c r="MM34" s="19" t="str">
        <f t="shared" ca="1" si="333"/>
        <v>-</v>
      </c>
      <c r="MN34" s="19" t="str">
        <f t="shared" ca="1" si="333"/>
        <v>-</v>
      </c>
      <c r="MO34" s="19" t="str">
        <f t="shared" ca="1" si="333"/>
        <v>-</v>
      </c>
      <c r="MP34" s="19" t="str">
        <f t="shared" ca="1" si="333"/>
        <v>-</v>
      </c>
      <c r="MQ34" s="19">
        <f t="shared" ca="1" si="333"/>
        <v>36.99</v>
      </c>
      <c r="MR34" s="19">
        <f t="shared" ca="1" si="333"/>
        <v>36.99</v>
      </c>
      <c r="MS34" s="19" t="str">
        <f t="shared" ca="1" si="333"/>
        <v>-</v>
      </c>
      <c r="MT34" s="19" t="str">
        <f t="shared" ca="1" si="333"/>
        <v>-</v>
      </c>
      <c r="MU34" s="19" t="str">
        <f t="shared" ca="1" si="333"/>
        <v>-</v>
      </c>
      <c r="MV34" s="19" t="str">
        <f t="shared" ca="1" si="333"/>
        <v>-</v>
      </c>
      <c r="MW34" s="19" t="str">
        <f t="shared" ca="1" si="333"/>
        <v>-</v>
      </c>
      <c r="MX34" s="19">
        <f t="shared" ca="1" si="333"/>
        <v>49.99</v>
      </c>
      <c r="MY34" s="19">
        <f t="shared" ca="1" si="333"/>
        <v>49.99</v>
      </c>
      <c r="MZ34" s="19">
        <f t="shared" ca="1" si="333"/>
        <v>49.99</v>
      </c>
      <c r="NA34" s="19">
        <f t="shared" ca="1" si="333"/>
        <v>49.99</v>
      </c>
      <c r="NB34" s="19">
        <f t="shared" ca="1" si="333"/>
        <v>49.99</v>
      </c>
      <c r="NC34" s="19">
        <f t="shared" ca="1" si="333"/>
        <v>49.99</v>
      </c>
      <c r="ND34" s="19">
        <f t="shared" ca="1" si="333"/>
        <v>49.99</v>
      </c>
      <c r="NE34" s="19">
        <f t="shared" ca="1" si="333"/>
        <v>49.99</v>
      </c>
      <c r="NF34" s="19">
        <f t="shared" ca="1" si="333"/>
        <v>412.99</v>
      </c>
      <c r="NG34" s="19">
        <f t="shared" ca="1" si="333"/>
        <v>412.99</v>
      </c>
      <c r="NH34" s="19" t="str">
        <f t="shared" ca="1" si="333"/>
        <v>-</v>
      </c>
      <c r="NI34" s="19" t="str">
        <f t="shared" ca="1" si="333"/>
        <v>-</v>
      </c>
      <c r="NJ34" s="19" t="str">
        <f t="shared" ca="1" si="333"/>
        <v>-</v>
      </c>
      <c r="NK34" s="19" t="str">
        <f t="shared" ca="1" si="333"/>
        <v>-</v>
      </c>
      <c r="NL34" s="19" t="str">
        <f t="shared" ca="1" si="333"/>
        <v>-</v>
      </c>
      <c r="NM34" s="19">
        <f t="shared" ca="1" si="333"/>
        <v>6.8900000000000006</v>
      </c>
      <c r="NN34" s="19">
        <f t="shared" ca="1" si="333"/>
        <v>6.8900000000000006</v>
      </c>
      <c r="NO34" s="19">
        <f t="shared" ca="1" si="333"/>
        <v>6.8900000000000006</v>
      </c>
      <c r="NP34" s="19">
        <f t="shared" ca="1" si="333"/>
        <v>6.8900000000000006</v>
      </c>
      <c r="NQ34" s="19">
        <f t="shared" ca="1" si="333"/>
        <v>6.8900000000000006</v>
      </c>
      <c r="NR34" s="19">
        <f t="shared" ca="1" si="333"/>
        <v>6.8900000000000006</v>
      </c>
      <c r="NS34" s="19">
        <f t="shared" ca="1" si="333"/>
        <v>6.8900000000000006</v>
      </c>
      <c r="NT34" s="19">
        <f t="shared" ca="1" si="333"/>
        <v>6.8900000000000006</v>
      </c>
      <c r="NU34" s="19">
        <f t="shared" ca="1" si="333"/>
        <v>346.99</v>
      </c>
      <c r="NV34" s="19">
        <f t="shared" ca="1" si="333"/>
        <v>346.99</v>
      </c>
      <c r="NW34" s="19" t="str">
        <f t="shared" ca="1" si="333"/>
        <v>-</v>
      </c>
      <c r="NX34" s="19" t="str">
        <f t="shared" ca="1" si="333"/>
        <v>-</v>
      </c>
      <c r="NY34" s="19" t="str">
        <f t="shared" ca="1" si="333"/>
        <v>-</v>
      </c>
      <c r="NZ34" s="19" t="str">
        <f t="shared" ca="1" si="333"/>
        <v>-</v>
      </c>
      <c r="OA34" s="19" t="str">
        <f t="shared" ca="1" si="333"/>
        <v>-</v>
      </c>
      <c r="OB34" s="19">
        <f t="shared" ca="1" si="326"/>
        <v>0</v>
      </c>
      <c r="OC34" s="24">
        <v>0</v>
      </c>
    </row>
    <row r="35" spans="1:39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9"/>
      <c r="AV35" s="5" t="b">
        <f t="shared" ca="1" si="280"/>
        <v>1</v>
      </c>
      <c r="AW35" s="5" t="str">
        <f t="shared" ca="1" si="280"/>
        <v>-</v>
      </c>
      <c r="AX35" s="5" t="str">
        <f t="shared" ca="1" si="280"/>
        <v>-</v>
      </c>
      <c r="AY35" s="5" t="str">
        <f t="shared" ca="1" si="280"/>
        <v>-</v>
      </c>
      <c r="AZ35" s="5" t="b">
        <f t="shared" ca="1" si="280"/>
        <v>0</v>
      </c>
      <c r="BA35" s="144">
        <f t="shared" ca="1" si="280"/>
        <v>0.25</v>
      </c>
      <c r="BB35" s="19" t="b">
        <f t="shared" ca="1" si="281"/>
        <v>1</v>
      </c>
      <c r="BC35" s="9"/>
      <c r="BD35" s="5" t="str">
        <f t="shared" ca="1" si="282"/>
        <v>-</v>
      </c>
      <c r="BE35" s="19" t="str">
        <f t="shared" ca="1" si="283"/>
        <v>-</v>
      </c>
      <c r="BF35" s="19" t="str">
        <f t="shared" ca="1" si="283"/>
        <v>-</v>
      </c>
      <c r="BG35" s="19" t="str">
        <f t="shared" ca="1" si="283"/>
        <v>-</v>
      </c>
      <c r="BH35" s="5" t="str">
        <f t="shared" ca="1" si="284"/>
        <v>-</v>
      </c>
      <c r="BI35" s="19" t="str">
        <f t="shared" ca="1" si="285"/>
        <v>-</v>
      </c>
      <c r="BJ35" s="5" t="str">
        <f t="shared" ca="1" si="286"/>
        <v>-</v>
      </c>
      <c r="BK35" s="19" t="str">
        <f t="shared" ca="1" si="287"/>
        <v>-</v>
      </c>
      <c r="BL35" s="19" t="str">
        <f t="shared" ca="1" si="287"/>
        <v>-</v>
      </c>
      <c r="BM35" s="19" t="str">
        <f t="shared" ca="1" si="287"/>
        <v>-</v>
      </c>
      <c r="BN35" s="5" t="str">
        <f t="shared" ca="1" si="288"/>
        <v>-</v>
      </c>
      <c r="BO35" s="9"/>
      <c r="BP35" s="19" t="str">
        <f t="shared" ca="1" si="289"/>
        <v>-</v>
      </c>
      <c r="BQ35" s="19" t="str">
        <f t="shared" ca="1" si="289"/>
        <v>-</v>
      </c>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9"/>
      <c r="CA35" s="237" t="b">
        <f t="shared" ca="1" si="334"/>
        <v>1</v>
      </c>
      <c r="CB35" s="12" t="b">
        <v>1</v>
      </c>
      <c r="CC35" s="237" t="b">
        <f t="shared" ca="1" si="334"/>
        <v>1</v>
      </c>
      <c r="CD35" s="251">
        <f t="shared" ca="1" si="329"/>
        <v>2231101</v>
      </c>
      <c r="CE35" s="237" t="b">
        <f t="shared" ca="1" si="334"/>
        <v>0</v>
      </c>
      <c r="CF35" s="12" t="s">
        <v>34</v>
      </c>
      <c r="CG35" s="19" t="b">
        <f t="shared" ca="1" si="290"/>
        <v>1</v>
      </c>
      <c r="CH35" s="237">
        <f t="shared" ca="1" si="330"/>
        <v>2231106</v>
      </c>
      <c r="CI35" s="19" t="str">
        <f t="shared" ca="1" si="290"/>
        <v>-</v>
      </c>
      <c r="CJ35" s="19">
        <f t="shared" ca="1" si="290"/>
        <v>1</v>
      </c>
      <c r="CK35" s="19">
        <f t="shared" ca="1" si="290"/>
        <v>1</v>
      </c>
      <c r="CL35" s="9"/>
      <c r="CM35" s="444">
        <f t="shared" ca="1" si="291"/>
        <v>652</v>
      </c>
      <c r="CN35" s="444">
        <f t="shared" ca="1" si="291"/>
        <v>686</v>
      </c>
      <c r="CO35" s="444">
        <f t="shared" ca="1" si="291"/>
        <v>721</v>
      </c>
      <c r="CP35" s="152">
        <f t="shared" ca="1" si="292"/>
        <v>378</v>
      </c>
      <c r="CQ35" s="152">
        <f t="shared" ca="1" si="292"/>
        <v>413</v>
      </c>
      <c r="CR35" s="152">
        <f t="shared" ca="1" si="292"/>
        <v>448</v>
      </c>
      <c r="CS35" s="19" t="str">
        <f t="shared" ca="1" si="293"/>
        <v>-</v>
      </c>
      <c r="CT35" s="12" t="b">
        <v>0</v>
      </c>
      <c r="CU35" s="12" t="b">
        <v>1</v>
      </c>
      <c r="CV35" s="12" t="b">
        <v>0</v>
      </c>
      <c r="CW35" s="12" t="b">
        <v>0</v>
      </c>
      <c r="CX35" s="19" t="b">
        <f t="shared" ca="1" si="237"/>
        <v>1</v>
      </c>
      <c r="CY35" s="19">
        <f t="shared" ca="1" si="236"/>
        <v>0</v>
      </c>
      <c r="CZ35" s="19">
        <f t="shared" ca="1" si="236"/>
        <v>0</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2">
        <v>3</v>
      </c>
      <c r="DL35" s="12">
        <v>3</v>
      </c>
      <c r="DM35" s="19">
        <f t="shared" ca="1" si="331"/>
        <v>0</v>
      </c>
      <c r="DN35" s="12">
        <v>1</v>
      </c>
      <c r="DO35" s="12">
        <v>-1</v>
      </c>
      <c r="DP35" s="19" t="str">
        <f t="shared" ca="1" si="317"/>
        <v>-</v>
      </c>
      <c r="DQ35" s="19" t="str">
        <f t="shared" ca="1" si="317"/>
        <v>-</v>
      </c>
      <c r="DR35" s="19" t="str">
        <f t="shared" ca="1" si="317"/>
        <v>-</v>
      </c>
      <c r="DS35" s="251">
        <f t="shared" ca="1" si="318"/>
        <v>0</v>
      </c>
      <c r="DT35" s="251">
        <f t="shared" si="318"/>
        <v>1</v>
      </c>
      <c r="DU35" s="251">
        <f t="shared" si="318"/>
        <v>-1</v>
      </c>
      <c r="DV35" s="19">
        <f t="shared" ca="1" si="317"/>
        <v>0</v>
      </c>
      <c r="DW35" s="19">
        <f t="shared" ca="1" si="294"/>
        <v>0</v>
      </c>
      <c r="DX35" s="19">
        <f t="shared" ca="1" si="294"/>
        <v>0</v>
      </c>
      <c r="DY35" s="19">
        <f t="shared" ca="1" si="294"/>
        <v>0</v>
      </c>
      <c r="DZ35" s="19">
        <f t="shared" ref="DZ35:GF36" ca="1" si="336">OFFSET(DZ$5,$B35,0)</f>
        <v>0</v>
      </c>
      <c r="EA35" s="19">
        <f t="shared" ca="1" si="336"/>
        <v>0</v>
      </c>
      <c r="EB35" s="19">
        <f t="shared" ca="1" si="336"/>
        <v>0</v>
      </c>
      <c r="EC35" s="19">
        <f t="shared" ca="1" si="336"/>
        <v>0</v>
      </c>
      <c r="ED35" s="19">
        <f t="shared" ca="1" si="336"/>
        <v>0</v>
      </c>
      <c r="EE35" s="19">
        <f t="shared" ca="1" si="336"/>
        <v>0</v>
      </c>
      <c r="EF35" s="19">
        <f t="shared" ca="1" si="336"/>
        <v>0</v>
      </c>
      <c r="EG35" s="19">
        <f t="shared" ca="1" si="336"/>
        <v>0</v>
      </c>
      <c r="EH35" s="19">
        <f t="shared" ca="1" si="336"/>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5"/>
        <v>0</v>
      </c>
      <c r="GH35" s="19">
        <f t="shared" ca="1" si="335"/>
        <v>0</v>
      </c>
      <c r="GI35" s="19">
        <f t="shared" ca="1" si="335"/>
        <v>0</v>
      </c>
      <c r="GJ35" s="19">
        <f t="shared" ca="1" si="335"/>
        <v>0</v>
      </c>
      <c r="GK35" s="19">
        <f t="shared" ca="1" si="335"/>
        <v>0</v>
      </c>
      <c r="GL35" s="19">
        <f t="shared" ca="1" si="335"/>
        <v>0</v>
      </c>
      <c r="GM35" s="19">
        <f t="shared" ca="1" si="335"/>
        <v>0</v>
      </c>
      <c r="GN35" s="19">
        <f t="shared" ca="1" si="335"/>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5">
        <f t="shared" ca="1" si="297"/>
        <v>67</v>
      </c>
      <c r="HX35" s="9"/>
      <c r="HY35" s="5">
        <f t="shared" ca="1" si="298"/>
        <v>1</v>
      </c>
      <c r="HZ35" s="5" t="b">
        <f t="shared" ca="1" si="298"/>
        <v>0</v>
      </c>
      <c r="IA35" s="19">
        <f t="shared" ca="1" si="320"/>
        <v>0</v>
      </c>
      <c r="IB35" s="5">
        <f t="shared" ca="1" si="298"/>
        <v>55</v>
      </c>
      <c r="IC35" s="19">
        <f t="shared" ca="1" si="320"/>
        <v>1</v>
      </c>
      <c r="ID35" s="19">
        <f t="shared" ca="1" si="320"/>
        <v>0</v>
      </c>
      <c r="IE35" s="19">
        <f t="shared" ca="1" si="320"/>
        <v>0</v>
      </c>
      <c r="IF35" s="19">
        <f t="shared" ca="1" si="320"/>
        <v>0</v>
      </c>
      <c r="IG35" s="19">
        <f t="shared" ca="1" si="320"/>
        <v>0</v>
      </c>
      <c r="IH35" s="19">
        <f t="shared" ca="1" si="320"/>
        <v>0</v>
      </c>
      <c r="II35" s="19">
        <f t="shared" ca="1" si="320"/>
        <v>0</v>
      </c>
      <c r="IJ35" s="19">
        <f t="shared" ca="1" si="320"/>
        <v>0</v>
      </c>
      <c r="IK35" s="19">
        <f t="shared" ca="1" si="320"/>
        <v>0</v>
      </c>
      <c r="IL35" s="19">
        <f t="shared" ca="1" si="320"/>
        <v>0</v>
      </c>
      <c r="IM35" s="19">
        <f t="shared" ca="1" si="253"/>
        <v>0</v>
      </c>
      <c r="IN35" s="19">
        <f t="shared" ca="1" si="253"/>
        <v>0</v>
      </c>
      <c r="IO35" s="19">
        <f t="shared" ca="1" si="253"/>
        <v>0</v>
      </c>
      <c r="IP35" s="19">
        <f t="shared" ca="1" si="253"/>
        <v>0</v>
      </c>
      <c r="IQ35" s="19">
        <f t="shared" ca="1" si="253"/>
        <v>0</v>
      </c>
      <c r="IR35" s="19">
        <f t="shared" ca="1" si="253"/>
        <v>0</v>
      </c>
      <c r="IS35" s="19">
        <f t="shared" ca="1" si="253"/>
        <v>0</v>
      </c>
      <c r="IT35" s="19">
        <f t="shared" ca="1" si="253"/>
        <v>0</v>
      </c>
      <c r="IU35" s="19">
        <f t="shared" ca="1" si="253"/>
        <v>0</v>
      </c>
      <c r="IV35" s="19">
        <f t="shared" ca="1" si="253"/>
        <v>0</v>
      </c>
      <c r="IW35" s="19">
        <f t="shared" ca="1" si="253"/>
        <v>0</v>
      </c>
      <c r="IX35" s="19">
        <f t="shared" ca="1" si="253"/>
        <v>0</v>
      </c>
      <c r="IY35" s="19">
        <f t="shared" ca="1" si="253"/>
        <v>1</v>
      </c>
      <c r="IZ35" s="19">
        <f t="shared" ca="1" si="253"/>
        <v>0</v>
      </c>
      <c r="JA35" s="19">
        <f t="shared" ca="1" si="253"/>
        <v>1</v>
      </c>
      <c r="JB35" s="9"/>
      <c r="JC35" s="5" t="b">
        <f t="shared" ca="1" si="299"/>
        <v>0</v>
      </c>
      <c r="JD35" s="5" t="b">
        <f t="shared" ca="1" si="300"/>
        <v>0</v>
      </c>
      <c r="JE35" s="5" t="b">
        <f t="shared" ca="1" si="300"/>
        <v>0</v>
      </c>
      <c r="JF35" s="5" t="b">
        <f t="shared" ca="1" si="300"/>
        <v>1</v>
      </c>
      <c r="JG35" s="144">
        <f t="shared" ca="1" si="301"/>
        <v>1</v>
      </c>
      <c r="JH35" s="144">
        <f t="shared" ca="1" si="301"/>
        <v>1</v>
      </c>
      <c r="JI35" s="19" t="str">
        <f t="shared" ca="1" si="321"/>
        <v>-</v>
      </c>
      <c r="JJ35" s="19" t="str">
        <f t="shared" ca="1" si="321"/>
        <v>-</v>
      </c>
      <c r="JK35" s="19" t="str">
        <f t="shared" ca="1" si="321"/>
        <v>-</v>
      </c>
      <c r="JL35" s="19" t="str">
        <f t="shared" ca="1" si="321"/>
        <v>-</v>
      </c>
      <c r="JM35" s="19">
        <f t="shared" ca="1" si="321"/>
        <v>1</v>
      </c>
      <c r="JN35" s="19">
        <f t="shared" ca="1" si="321"/>
        <v>0.66</v>
      </c>
      <c r="JO35" s="19" t="str">
        <f t="shared" ca="1" si="321"/>
        <v>-</v>
      </c>
      <c r="JP35" s="5" t="b" cm="1">
        <f t="array" aca="1" ref="JP35" ca="1">IF(OR(JQ35:JX35&lt;&gt;"-"),TRUE,"-")</f>
        <v>1</v>
      </c>
      <c r="JQ35" s="237">
        <f t="shared" ca="1" si="332"/>
        <v>2</v>
      </c>
      <c r="JR35" s="237">
        <f t="shared" ca="1" si="332"/>
        <v>2</v>
      </c>
      <c r="JS35" s="237">
        <f t="shared" ca="1" si="332"/>
        <v>2</v>
      </c>
      <c r="JT35" s="237">
        <f t="shared" ca="1" si="332"/>
        <v>2</v>
      </c>
      <c r="JU35" s="237">
        <f t="shared" ca="1" si="332"/>
        <v>2</v>
      </c>
      <c r="JV35" s="237">
        <f t="shared" ca="1" si="332"/>
        <v>2</v>
      </c>
      <c r="JW35" s="237">
        <f t="shared" ca="1" si="332"/>
        <v>2</v>
      </c>
      <c r="JX35" s="237">
        <f t="shared" ca="1" si="332"/>
        <v>2</v>
      </c>
      <c r="JY35" s="5" t="str">
        <f t="array" aca="1" ref="JY35" ca="1">IF(OR(JZ35:KF35&lt;&gt;"-"),TRUE,"-")</f>
        <v>-</v>
      </c>
      <c r="JZ35" s="19" t="str">
        <f t="shared" ca="1" si="323"/>
        <v>-</v>
      </c>
      <c r="KA35" s="19" t="str">
        <f t="shared" ca="1" si="323"/>
        <v>-</v>
      </c>
      <c r="KB35" s="19" t="str">
        <f t="shared" ca="1" si="323"/>
        <v>-</v>
      </c>
      <c r="KC35" s="19" t="str">
        <f t="shared" ca="1" si="323"/>
        <v>-</v>
      </c>
      <c r="KD35" s="19" t="str">
        <f t="shared" ca="1" si="323"/>
        <v>-</v>
      </c>
      <c r="KE35" s="19" t="str">
        <f t="shared" ca="1" si="323"/>
        <v>-</v>
      </c>
      <c r="KF35" s="19" t="str">
        <f t="shared" ca="1" si="323"/>
        <v>-</v>
      </c>
      <c r="KG35" s="19" t="b">
        <f t="shared" ca="1" si="262"/>
        <v>1</v>
      </c>
      <c r="KH35" s="144">
        <f t="shared" ca="1" si="302"/>
        <v>2</v>
      </c>
      <c r="KI35" s="19">
        <f t="shared" ca="1" si="262"/>
        <v>2</v>
      </c>
      <c r="KJ35" s="19" t="b">
        <f t="shared" ca="1" si="263"/>
        <v>0</v>
      </c>
      <c r="KK35" s="19" t="str">
        <f t="shared" ca="1" si="324"/>
        <v>-</v>
      </c>
      <c r="KL35" s="5" t="str">
        <f t="shared" ca="1" si="303"/>
        <v>-</v>
      </c>
      <c r="KM35" s="5" t="str">
        <f t="shared" ca="1" si="303"/>
        <v>-</v>
      </c>
      <c r="KN35" s="5" t="str">
        <f t="shared" ca="1" si="303"/>
        <v>-</v>
      </c>
      <c r="KO35" s="5" t="str">
        <f t="shared" ca="1" si="303"/>
        <v>-</v>
      </c>
      <c r="KP35" s="19" t="b">
        <f t="shared" ca="1" si="265"/>
        <v>0</v>
      </c>
      <c r="KQ35" s="19" t="str">
        <f t="shared" ca="1" si="304"/>
        <v>-</v>
      </c>
      <c r="KR35" s="19" t="str">
        <f t="shared" ca="1" si="304"/>
        <v>-</v>
      </c>
      <c r="KS35" s="19" t="b">
        <f t="shared" ca="1" si="304"/>
        <v>1</v>
      </c>
      <c r="KT35" s="19">
        <f t="shared" ca="1" si="304"/>
        <v>0.75</v>
      </c>
      <c r="KU35" s="19">
        <f t="shared" ca="1" si="304"/>
        <v>0.75</v>
      </c>
      <c r="KV35" s="19">
        <f t="shared" ca="1" si="304"/>
        <v>0.99</v>
      </c>
      <c r="KW35" s="19">
        <f t="shared" ca="1" si="304"/>
        <v>0.5</v>
      </c>
      <c r="KX35" s="19">
        <f t="shared" ca="1" si="304"/>
        <v>0</v>
      </c>
      <c r="KY35" s="19">
        <f t="shared" ca="1" si="304"/>
        <v>0</v>
      </c>
      <c r="KZ35" s="19" t="str">
        <f t="shared" ca="1" si="304"/>
        <v>-</v>
      </c>
      <c r="LA35" s="19" t="str">
        <f t="shared" ca="1" si="304"/>
        <v>-</v>
      </c>
      <c r="LB35" s="19" t="str">
        <f t="shared" ca="1" si="304"/>
        <v>-</v>
      </c>
      <c r="LC35" s="5">
        <f t="shared" ca="1" si="305"/>
        <v>1</v>
      </c>
      <c r="LD35" s="9"/>
      <c r="LE35" s="19">
        <f t="shared" ca="1" si="304"/>
        <v>70</v>
      </c>
      <c r="LF35" s="19">
        <f t="shared" ca="1" si="325"/>
        <v>50</v>
      </c>
      <c r="LG35" s="19">
        <f t="shared" ca="1" si="325"/>
        <v>80</v>
      </c>
      <c r="LH35" s="19">
        <f t="shared" ca="1" si="325"/>
        <v>50</v>
      </c>
      <c r="LI35" s="5" t="b" cm="1">
        <f t="array" aca="1" ref="LI35" ca="1">INDEX(i.meatgrid,$Q35,LI$7)</f>
        <v>1</v>
      </c>
      <c r="LJ35" s="5" t="b" cm="1">
        <f t="array" aca="1" ref="LJ35" ca="1">INDEX(i.meatgrid,$Q35,LJ$7)</f>
        <v>0</v>
      </c>
      <c r="LK35" s="19">
        <f t="shared" ca="1" si="267"/>
        <v>1</v>
      </c>
      <c r="LL35" s="5">
        <f t="shared" ca="1" si="306"/>
        <v>1</v>
      </c>
      <c r="LM35" s="5" cm="1">
        <f t="array" aca="1" ref="LM35" ca="1">INDEX(i.meatgrid,$Q35,LM$7)</f>
        <v>1</v>
      </c>
      <c r="LN35" s="5" cm="1">
        <f t="array" aca="1" ref="LN35" ca="1">INDEX(i.meatgrid,$Q35,LN$7)</f>
        <v>1</v>
      </c>
      <c r="LO35" s="5" cm="1">
        <f t="array" aca="1" ref="LO35" ca="1">INDEX(i.meatgrid,$Q35,LO$7)</f>
        <v>1</v>
      </c>
      <c r="LP35" s="5" cm="1">
        <f t="array" aca="1" ref="LP35" ca="1">INDEX(i.meatgrid,$Q35,LP$7)</f>
        <v>0</v>
      </c>
      <c r="LQ35" s="5" cm="1">
        <f t="array" aca="1" ref="LQ35" ca="1">INDEX(i.meatgrid,$Q35,LQ$7)</f>
        <v>1</v>
      </c>
      <c r="LR35" s="5" cm="1">
        <f t="array" aca="1" ref="LR35" ca="1">INDEX(i.meatgrid,$Q35,LR$7)</f>
        <v>1</v>
      </c>
      <c r="LS35" s="5" cm="1">
        <f t="array" aca="1" ref="LS35" ca="1">INDEX(i.meatgrid,$Q35,LS$7)</f>
        <v>1</v>
      </c>
      <c r="LT35" s="5" cm="1">
        <f t="array" aca="1" ref="LT35" ca="1">INDEX(i.meatgrid,$Q35,LT$7)</f>
        <v>1</v>
      </c>
      <c r="LU35" s="19">
        <f t="shared" ca="1" si="307"/>
        <v>1</v>
      </c>
      <c r="LV35" s="9"/>
      <c r="LW35" s="19" t="b">
        <f t="shared" ca="1" si="325"/>
        <v>0</v>
      </c>
      <c r="LX35" s="19" t="b">
        <f t="shared" ca="1" si="325"/>
        <v>0</v>
      </c>
      <c r="LY35" s="19">
        <f t="shared" ca="1" si="325"/>
        <v>1</v>
      </c>
      <c r="LZ35" s="19">
        <f t="shared" ca="1" si="325"/>
        <v>0.75</v>
      </c>
      <c r="MA35" s="19">
        <f t="shared" ca="1" si="325"/>
        <v>0.75</v>
      </c>
      <c r="MB35" s="19">
        <f t="shared" ca="1" si="325"/>
        <v>0.8</v>
      </c>
      <c r="MC35" s="19">
        <f t="shared" ca="1" si="325"/>
        <v>0.82499999999999996</v>
      </c>
      <c r="MD35" s="19">
        <f t="shared" ca="1" si="325"/>
        <v>0.875</v>
      </c>
      <c r="ME35" s="19">
        <f t="shared" ca="1" si="325"/>
        <v>0.9</v>
      </c>
      <c r="MF35" s="19">
        <f t="shared" ca="1" si="325"/>
        <v>1</v>
      </c>
      <c r="MG35" s="19">
        <f t="shared" ca="1" si="325"/>
        <v>0.875</v>
      </c>
      <c r="MH35" s="19" t="b">
        <f t="shared" ca="1" si="333"/>
        <v>1</v>
      </c>
      <c r="MI35" s="19">
        <f t="shared" ca="1" si="333"/>
        <v>74.989999999999995</v>
      </c>
      <c r="MJ35" s="19" t="str">
        <f t="shared" ca="1" si="333"/>
        <v>-</v>
      </c>
      <c r="MK35" s="19" t="str">
        <f t="shared" ca="1" si="333"/>
        <v>-</v>
      </c>
      <c r="ML35" s="19" t="str">
        <f t="shared" ca="1" si="333"/>
        <v>-</v>
      </c>
      <c r="MM35" s="19" t="str">
        <f t="shared" ca="1" si="333"/>
        <v>-</v>
      </c>
      <c r="MN35" s="19" t="str">
        <f t="shared" ca="1" si="333"/>
        <v>-</v>
      </c>
      <c r="MO35" s="19" t="str">
        <f t="shared" ca="1" si="333"/>
        <v>-</v>
      </c>
      <c r="MP35" s="19" t="str">
        <f t="shared" ca="1" si="333"/>
        <v>-</v>
      </c>
      <c r="MQ35" s="19">
        <f t="shared" ca="1" si="333"/>
        <v>36.99</v>
      </c>
      <c r="MR35" s="19">
        <f t="shared" ca="1" si="333"/>
        <v>36.99</v>
      </c>
      <c r="MS35" s="19" t="str">
        <f t="shared" ca="1" si="333"/>
        <v>-</v>
      </c>
      <c r="MT35" s="19" t="str">
        <f t="shared" ca="1" si="333"/>
        <v>-</v>
      </c>
      <c r="MU35" s="19" t="str">
        <f t="shared" ca="1" si="333"/>
        <v>-</v>
      </c>
      <c r="MV35" s="19" t="str">
        <f t="shared" ca="1" si="333"/>
        <v>-</v>
      </c>
      <c r="MW35" s="19" t="str">
        <f t="shared" ca="1" si="333"/>
        <v>-</v>
      </c>
      <c r="MX35" s="19">
        <f t="shared" ca="1" si="333"/>
        <v>49.99</v>
      </c>
      <c r="MY35" s="19">
        <f t="shared" ca="1" si="333"/>
        <v>49.99</v>
      </c>
      <c r="MZ35" s="19">
        <f t="shared" ca="1" si="333"/>
        <v>49.99</v>
      </c>
      <c r="NA35" s="19">
        <f t="shared" ca="1" si="333"/>
        <v>49.99</v>
      </c>
      <c r="NB35" s="19">
        <f t="shared" ca="1" si="333"/>
        <v>49.99</v>
      </c>
      <c r="NC35" s="19">
        <f t="shared" ca="1" si="333"/>
        <v>49.99</v>
      </c>
      <c r="ND35" s="19">
        <f t="shared" ca="1" si="333"/>
        <v>49.99</v>
      </c>
      <c r="NE35" s="19">
        <f t="shared" ca="1" si="333"/>
        <v>49.99</v>
      </c>
      <c r="NF35" s="19">
        <f t="shared" ca="1" si="333"/>
        <v>412.99</v>
      </c>
      <c r="NG35" s="19">
        <f t="shared" ca="1" si="333"/>
        <v>412.99</v>
      </c>
      <c r="NH35" s="19" t="str">
        <f t="shared" ca="1" si="333"/>
        <v>-</v>
      </c>
      <c r="NI35" s="19" t="str">
        <f t="shared" ca="1" si="333"/>
        <v>-</v>
      </c>
      <c r="NJ35" s="19" t="str">
        <f t="shared" ca="1" si="333"/>
        <v>-</v>
      </c>
      <c r="NK35" s="19" t="str">
        <f t="shared" ca="1" si="333"/>
        <v>-</v>
      </c>
      <c r="NL35" s="19" t="str">
        <f t="shared" ca="1" si="333"/>
        <v>-</v>
      </c>
      <c r="NM35" s="19">
        <f t="shared" ca="1" si="333"/>
        <v>6.8900000000000006</v>
      </c>
      <c r="NN35" s="19">
        <f t="shared" ca="1" si="333"/>
        <v>6.8900000000000006</v>
      </c>
      <c r="NO35" s="19">
        <f t="shared" ca="1" si="333"/>
        <v>6.8900000000000006</v>
      </c>
      <c r="NP35" s="19">
        <f t="shared" ca="1" si="333"/>
        <v>6.8900000000000006</v>
      </c>
      <c r="NQ35" s="19">
        <f t="shared" ca="1" si="333"/>
        <v>6.8900000000000006</v>
      </c>
      <c r="NR35" s="19">
        <f t="shared" ca="1" si="333"/>
        <v>6.8900000000000006</v>
      </c>
      <c r="NS35" s="19">
        <f t="shared" ca="1" si="333"/>
        <v>6.8900000000000006</v>
      </c>
      <c r="NT35" s="19">
        <f t="shared" ca="1" si="333"/>
        <v>6.8900000000000006</v>
      </c>
      <c r="NU35" s="19">
        <f t="shared" ca="1" si="333"/>
        <v>346.99</v>
      </c>
      <c r="NV35" s="19">
        <f t="shared" ca="1" si="333"/>
        <v>346.99</v>
      </c>
      <c r="NW35" s="19" t="str">
        <f t="shared" ca="1" si="333"/>
        <v>-</v>
      </c>
      <c r="NX35" s="19" t="str">
        <f t="shared" ca="1" si="333"/>
        <v>-</v>
      </c>
      <c r="NY35" s="19" t="str">
        <f t="shared" ca="1" si="333"/>
        <v>-</v>
      </c>
      <c r="NZ35" s="19" t="str">
        <f t="shared" ca="1" si="333"/>
        <v>-</v>
      </c>
      <c r="OA35" s="19" t="str">
        <f t="shared" ca="1" si="333"/>
        <v>-</v>
      </c>
      <c r="OB35" s="19">
        <f t="shared" ca="1" si="326"/>
        <v>0</v>
      </c>
      <c r="OC35" s="24">
        <v>0</v>
      </c>
    </row>
    <row r="36" spans="1:39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9"/>
      <c r="AV36" s="5" t="b">
        <f t="shared" ca="1" si="280"/>
        <v>1</v>
      </c>
      <c r="AW36" s="5" t="str">
        <f t="shared" ca="1" si="280"/>
        <v>-</v>
      </c>
      <c r="AX36" s="5" t="str">
        <f t="shared" ca="1" si="280"/>
        <v>-</v>
      </c>
      <c r="AY36" s="5" t="str">
        <f t="shared" ca="1" si="280"/>
        <v>-</v>
      </c>
      <c r="AZ36" s="5" t="b">
        <f t="shared" ca="1" si="280"/>
        <v>0</v>
      </c>
      <c r="BA36" s="144">
        <f t="shared" ca="1" si="280"/>
        <v>0.25</v>
      </c>
      <c r="BB36" s="19" t="b">
        <f t="shared" ca="1" si="281"/>
        <v>1</v>
      </c>
      <c r="BC36" s="9"/>
      <c r="BD36" s="5" t="str">
        <f t="shared" ca="1" si="282"/>
        <v>-</v>
      </c>
      <c r="BE36" s="19" t="str">
        <f t="shared" ca="1" si="283"/>
        <v>-</v>
      </c>
      <c r="BF36" s="19" t="str">
        <f t="shared" ca="1" si="283"/>
        <v>-</v>
      </c>
      <c r="BG36" s="19" t="str">
        <f t="shared" ca="1" si="283"/>
        <v>-</v>
      </c>
      <c r="BH36" s="5" t="str">
        <f t="shared" ca="1" si="284"/>
        <v>-</v>
      </c>
      <c r="BI36" s="19" t="str">
        <f t="shared" ca="1" si="285"/>
        <v>-</v>
      </c>
      <c r="BJ36" s="5" t="str">
        <f t="shared" ca="1" si="286"/>
        <v>-</v>
      </c>
      <c r="BK36" s="19" t="str">
        <f t="shared" ca="1" si="287"/>
        <v>-</v>
      </c>
      <c r="BL36" s="19" t="str">
        <f t="shared" ca="1" si="287"/>
        <v>-</v>
      </c>
      <c r="BM36" s="19" t="str">
        <f t="shared" ca="1" si="287"/>
        <v>-</v>
      </c>
      <c r="BN36" s="5" t="str">
        <f t="shared" ca="1" si="288"/>
        <v>-</v>
      </c>
      <c r="BO36" s="9"/>
      <c r="BP36" s="19" t="str">
        <f t="shared" ca="1" si="289"/>
        <v>-</v>
      </c>
      <c r="BQ36" s="19" t="str">
        <f t="shared" ca="1" si="289"/>
        <v>-</v>
      </c>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9"/>
      <c r="CA36" s="237" t="b">
        <f t="shared" ref="CA36:CE37" ca="1" si="337">OFFSET(CA36,-1,0)</f>
        <v>1</v>
      </c>
      <c r="CB36" s="12" t="b">
        <v>1</v>
      </c>
      <c r="CC36" s="237" t="b">
        <f t="shared" ca="1" si="337"/>
        <v>1</v>
      </c>
      <c r="CD36" s="251">
        <f t="shared" ca="1" si="329"/>
        <v>2231101</v>
      </c>
      <c r="CE36" s="237" t="b">
        <f t="shared" ca="1" si="337"/>
        <v>0</v>
      </c>
      <c r="CF36" s="12" t="s">
        <v>34</v>
      </c>
      <c r="CG36" s="19" t="b">
        <f t="shared" ca="1" si="290"/>
        <v>1</v>
      </c>
      <c r="CH36" s="237">
        <f t="shared" ca="1" si="330"/>
        <v>2231107</v>
      </c>
      <c r="CI36" s="19" t="str">
        <f t="shared" ca="1" si="290"/>
        <v>-</v>
      </c>
      <c r="CJ36" s="19">
        <f t="shared" ca="1" si="290"/>
        <v>1</v>
      </c>
      <c r="CK36" s="19">
        <f t="shared" ca="1" si="290"/>
        <v>1</v>
      </c>
      <c r="CL36" s="9"/>
      <c r="CM36" s="444">
        <f t="shared" ca="1" si="291"/>
        <v>652</v>
      </c>
      <c r="CN36" s="444">
        <f t="shared" ca="1" si="291"/>
        <v>686</v>
      </c>
      <c r="CO36" s="444">
        <f t="shared" ca="1" si="291"/>
        <v>721</v>
      </c>
      <c r="CP36" s="152">
        <f t="shared" ca="1" si="292"/>
        <v>378</v>
      </c>
      <c r="CQ36" s="152">
        <f t="shared" ca="1" si="292"/>
        <v>413</v>
      </c>
      <c r="CR36" s="152">
        <f t="shared" ca="1" si="292"/>
        <v>448</v>
      </c>
      <c r="CS36" s="19" t="str">
        <f t="shared" ca="1" si="293"/>
        <v>-</v>
      </c>
      <c r="CT36" s="12" t="b">
        <v>0</v>
      </c>
      <c r="CU36" s="12" t="b">
        <v>0</v>
      </c>
      <c r="CV36" s="12" t="b">
        <v>1</v>
      </c>
      <c r="CW36" s="12" t="b">
        <v>0</v>
      </c>
      <c r="CX36" s="19" t="b">
        <f t="shared" ca="1" si="237"/>
        <v>1</v>
      </c>
      <c r="CY36" s="19">
        <f t="shared" ca="1" si="236"/>
        <v>0</v>
      </c>
      <c r="CZ36" s="19">
        <f t="shared" ca="1" si="236"/>
        <v>0</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2">
        <v>3</v>
      </c>
      <c r="DL36" s="12">
        <v>3</v>
      </c>
      <c r="DM36" s="19">
        <f t="shared" ca="1" si="331"/>
        <v>0</v>
      </c>
      <c r="DN36" s="12">
        <v>1</v>
      </c>
      <c r="DO36" s="12">
        <v>-1</v>
      </c>
      <c r="DP36" s="19" t="str">
        <f t="shared" ca="1" si="317"/>
        <v>-</v>
      </c>
      <c r="DQ36" s="19" t="str">
        <f t="shared" ca="1" si="317"/>
        <v>-</v>
      </c>
      <c r="DR36" s="19" t="str">
        <f t="shared" ca="1" si="317"/>
        <v>-</v>
      </c>
      <c r="DS36" s="251">
        <f t="shared" ca="1" si="318"/>
        <v>0</v>
      </c>
      <c r="DT36" s="251">
        <f t="shared" si="318"/>
        <v>1</v>
      </c>
      <c r="DU36" s="251">
        <f t="shared" si="318"/>
        <v>-1</v>
      </c>
      <c r="DV36" s="19">
        <f t="shared" ca="1" si="317"/>
        <v>0</v>
      </c>
      <c r="DW36" s="19">
        <f t="shared" ca="1" si="294"/>
        <v>0</v>
      </c>
      <c r="DX36" s="19">
        <f t="shared" ca="1" si="294"/>
        <v>0</v>
      </c>
      <c r="DY36" s="19">
        <f t="shared" ca="1" si="294"/>
        <v>0</v>
      </c>
      <c r="DZ36" s="19">
        <f t="shared" ca="1" si="336"/>
        <v>0</v>
      </c>
      <c r="EA36" s="19">
        <f t="shared" ca="1" si="336"/>
        <v>0</v>
      </c>
      <c r="EB36" s="19">
        <f t="shared" ca="1" si="336"/>
        <v>0</v>
      </c>
      <c r="EC36" s="19">
        <f t="shared" ca="1" si="336"/>
        <v>0</v>
      </c>
      <c r="ED36" s="19">
        <f t="shared" ca="1" si="336"/>
        <v>0</v>
      </c>
      <c r="EE36" s="19">
        <f t="shared" ca="1" si="336"/>
        <v>0</v>
      </c>
      <c r="EF36" s="19">
        <f t="shared" ca="1" si="336"/>
        <v>0</v>
      </c>
      <c r="EG36" s="19">
        <f t="shared" ca="1" si="336"/>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5"/>
        <v>0</v>
      </c>
      <c r="GH36" s="19">
        <f t="shared" ca="1" si="335"/>
        <v>0</v>
      </c>
      <c r="GI36" s="19">
        <f t="shared" ca="1" si="335"/>
        <v>0</v>
      </c>
      <c r="GJ36" s="19">
        <f t="shared" ca="1" si="335"/>
        <v>0</v>
      </c>
      <c r="GK36" s="19">
        <f t="shared" ca="1" si="335"/>
        <v>0</v>
      </c>
      <c r="GL36" s="19">
        <f t="shared" ca="1" si="335"/>
        <v>0</v>
      </c>
      <c r="GM36" s="19">
        <f t="shared" ca="1" si="335"/>
        <v>0</v>
      </c>
      <c r="GN36" s="19">
        <f t="shared" ca="1" si="335"/>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5">
        <f t="shared" ca="1" si="297"/>
        <v>67</v>
      </c>
      <c r="HX36" s="9"/>
      <c r="HY36" s="5">
        <f t="shared" ca="1" si="298"/>
        <v>1</v>
      </c>
      <c r="HZ36" s="5" t="b">
        <f t="shared" ca="1" si="298"/>
        <v>0</v>
      </c>
      <c r="IA36" s="19">
        <f t="shared" ca="1" si="320"/>
        <v>0</v>
      </c>
      <c r="IB36" s="5">
        <f t="shared" ca="1" si="298"/>
        <v>55</v>
      </c>
      <c r="IC36" s="19">
        <f t="shared" ca="1" si="320"/>
        <v>1</v>
      </c>
      <c r="ID36" s="19">
        <f t="shared" ca="1" si="320"/>
        <v>0</v>
      </c>
      <c r="IE36" s="19">
        <f t="shared" ca="1" si="320"/>
        <v>0</v>
      </c>
      <c r="IF36" s="19">
        <f t="shared" ca="1" si="320"/>
        <v>0</v>
      </c>
      <c r="IG36" s="19">
        <f t="shared" ca="1" si="320"/>
        <v>0</v>
      </c>
      <c r="IH36" s="19">
        <f t="shared" ca="1" si="320"/>
        <v>0</v>
      </c>
      <c r="II36" s="19">
        <f t="shared" ca="1" si="320"/>
        <v>0</v>
      </c>
      <c r="IJ36" s="19">
        <f t="shared" ca="1" si="320"/>
        <v>0</v>
      </c>
      <c r="IK36" s="19">
        <f t="shared" ca="1" si="320"/>
        <v>0</v>
      </c>
      <c r="IL36" s="19">
        <f t="shared" ca="1" si="320"/>
        <v>0</v>
      </c>
      <c r="IM36" s="19">
        <f t="shared" ca="1" si="253"/>
        <v>0</v>
      </c>
      <c r="IN36" s="19">
        <f t="shared" ca="1" si="253"/>
        <v>0</v>
      </c>
      <c r="IO36" s="19">
        <f t="shared" ca="1" si="253"/>
        <v>0</v>
      </c>
      <c r="IP36" s="19">
        <f t="shared" ca="1" si="253"/>
        <v>0</v>
      </c>
      <c r="IQ36" s="19">
        <f t="shared" ca="1" si="253"/>
        <v>0</v>
      </c>
      <c r="IR36" s="19">
        <f t="shared" ca="1" si="253"/>
        <v>0</v>
      </c>
      <c r="IS36" s="19">
        <f t="shared" ca="1" si="253"/>
        <v>0</v>
      </c>
      <c r="IT36" s="19">
        <f t="shared" ca="1" si="253"/>
        <v>0</v>
      </c>
      <c r="IU36" s="19">
        <f t="shared" ca="1" si="253"/>
        <v>0</v>
      </c>
      <c r="IV36" s="19">
        <f t="shared" ca="1" si="253"/>
        <v>0</v>
      </c>
      <c r="IW36" s="19">
        <f t="shared" ca="1" si="253"/>
        <v>0</v>
      </c>
      <c r="IX36" s="19">
        <f t="shared" ca="1" si="253"/>
        <v>0</v>
      </c>
      <c r="IY36" s="19">
        <f t="shared" ca="1" si="253"/>
        <v>1</v>
      </c>
      <c r="IZ36" s="19">
        <f t="shared" ca="1" si="253"/>
        <v>0</v>
      </c>
      <c r="JA36" s="19">
        <f t="shared" ca="1" si="253"/>
        <v>1</v>
      </c>
      <c r="JB36" s="9"/>
      <c r="JC36" s="5" t="b">
        <f t="shared" ca="1" si="299"/>
        <v>0</v>
      </c>
      <c r="JD36" s="5" t="b">
        <f t="shared" ca="1" si="300"/>
        <v>0</v>
      </c>
      <c r="JE36" s="5" t="b">
        <f t="shared" ca="1" si="300"/>
        <v>0</v>
      </c>
      <c r="JF36" s="5" t="b">
        <f t="shared" ca="1" si="300"/>
        <v>1</v>
      </c>
      <c r="JG36" s="144">
        <f t="shared" ca="1" si="301"/>
        <v>1</v>
      </c>
      <c r="JH36" s="144">
        <f t="shared" ca="1" si="301"/>
        <v>1</v>
      </c>
      <c r="JI36" s="19" t="str">
        <f t="shared" ca="1" si="321"/>
        <v>-</v>
      </c>
      <c r="JJ36" s="19" t="str">
        <f t="shared" ca="1" si="321"/>
        <v>-</v>
      </c>
      <c r="JK36" s="19" t="str">
        <f t="shared" ca="1" si="321"/>
        <v>-</v>
      </c>
      <c r="JL36" s="19" t="str">
        <f t="shared" ca="1" si="321"/>
        <v>-</v>
      </c>
      <c r="JM36" s="19">
        <f t="shared" ca="1" si="321"/>
        <v>1</v>
      </c>
      <c r="JN36" s="19">
        <f t="shared" ca="1" si="321"/>
        <v>0.66</v>
      </c>
      <c r="JO36" s="19" t="str">
        <f t="shared" ca="1" si="321"/>
        <v>-</v>
      </c>
      <c r="JP36" s="5" t="b" cm="1">
        <f t="array" aca="1" ref="JP36" ca="1">IF(OR(JQ36:JX36&lt;&gt;"-"),TRUE,"-")</f>
        <v>1</v>
      </c>
      <c r="JQ36" s="237">
        <f t="shared" ca="1" si="332"/>
        <v>2</v>
      </c>
      <c r="JR36" s="237">
        <f t="shared" ca="1" si="332"/>
        <v>2</v>
      </c>
      <c r="JS36" s="237">
        <f t="shared" ca="1" si="332"/>
        <v>2</v>
      </c>
      <c r="JT36" s="237">
        <f t="shared" ca="1" si="332"/>
        <v>2</v>
      </c>
      <c r="JU36" s="237">
        <f t="shared" ca="1" si="332"/>
        <v>2</v>
      </c>
      <c r="JV36" s="237">
        <f t="shared" ca="1" si="332"/>
        <v>2</v>
      </c>
      <c r="JW36" s="237">
        <f t="shared" ca="1" si="332"/>
        <v>2</v>
      </c>
      <c r="JX36" s="237">
        <f t="shared" ca="1" si="332"/>
        <v>2</v>
      </c>
      <c r="JY36" s="5" t="str">
        <f t="array" aca="1" ref="JY36" ca="1">IF(OR(JZ36:KF36&lt;&gt;"-"),TRUE,"-")</f>
        <v>-</v>
      </c>
      <c r="JZ36" s="19" t="str">
        <f t="shared" ca="1" si="323"/>
        <v>-</v>
      </c>
      <c r="KA36" s="19" t="str">
        <f t="shared" ca="1" si="323"/>
        <v>-</v>
      </c>
      <c r="KB36" s="19" t="str">
        <f t="shared" ca="1" si="323"/>
        <v>-</v>
      </c>
      <c r="KC36" s="19" t="str">
        <f t="shared" ca="1" si="323"/>
        <v>-</v>
      </c>
      <c r="KD36" s="19" t="str">
        <f t="shared" ca="1" si="323"/>
        <v>-</v>
      </c>
      <c r="KE36" s="19" t="str">
        <f t="shared" ca="1" si="323"/>
        <v>-</v>
      </c>
      <c r="KF36" s="19" t="str">
        <f t="shared" ca="1" si="323"/>
        <v>-</v>
      </c>
      <c r="KG36" s="19" t="b">
        <f t="shared" ca="1" si="262"/>
        <v>1</v>
      </c>
      <c r="KH36" s="144">
        <f t="shared" ca="1" si="302"/>
        <v>2</v>
      </c>
      <c r="KI36" s="19">
        <f t="shared" ca="1" si="262"/>
        <v>2</v>
      </c>
      <c r="KJ36" s="19" t="b">
        <f t="shared" ca="1" si="263"/>
        <v>0</v>
      </c>
      <c r="KK36" s="19" t="str">
        <f t="shared" ca="1" si="324"/>
        <v>-</v>
      </c>
      <c r="KL36" s="5" t="str">
        <f t="shared" ca="1" si="303"/>
        <v>-</v>
      </c>
      <c r="KM36" s="5" t="str">
        <f t="shared" ca="1" si="303"/>
        <v>-</v>
      </c>
      <c r="KN36" s="5" t="str">
        <f t="shared" ca="1" si="303"/>
        <v>-</v>
      </c>
      <c r="KO36" s="5" t="str">
        <f t="shared" ca="1" si="303"/>
        <v>-</v>
      </c>
      <c r="KP36" s="19" t="b">
        <f t="shared" ca="1" si="265"/>
        <v>0</v>
      </c>
      <c r="KQ36" s="19" t="str">
        <f t="shared" ca="1" si="304"/>
        <v>-</v>
      </c>
      <c r="KR36" s="19" t="str">
        <f t="shared" ca="1" si="304"/>
        <v>-</v>
      </c>
      <c r="KS36" s="19" t="b">
        <f t="shared" ca="1" si="304"/>
        <v>1</v>
      </c>
      <c r="KT36" s="19">
        <f t="shared" ca="1" si="304"/>
        <v>0.75</v>
      </c>
      <c r="KU36" s="19">
        <f t="shared" ca="1" si="304"/>
        <v>0.75</v>
      </c>
      <c r="KV36" s="19">
        <f t="shared" ca="1" si="304"/>
        <v>0.99</v>
      </c>
      <c r="KW36" s="19">
        <f t="shared" ca="1" si="304"/>
        <v>0.5</v>
      </c>
      <c r="KX36" s="19">
        <f t="shared" ca="1" si="304"/>
        <v>0</v>
      </c>
      <c r="KY36" s="19">
        <f t="shared" ca="1" si="304"/>
        <v>0</v>
      </c>
      <c r="KZ36" s="19" t="str">
        <f t="shared" ca="1" si="304"/>
        <v>-</v>
      </c>
      <c r="LA36" s="19" t="str">
        <f t="shared" ca="1" si="304"/>
        <v>-</v>
      </c>
      <c r="LB36" s="19" t="str">
        <f t="shared" ca="1" si="304"/>
        <v>-</v>
      </c>
      <c r="LC36" s="5">
        <f t="shared" ca="1" si="305"/>
        <v>1</v>
      </c>
      <c r="LD36" s="9"/>
      <c r="LE36" s="19">
        <f t="shared" ca="1" si="304"/>
        <v>70</v>
      </c>
      <c r="LF36" s="19">
        <f t="shared" ca="1" si="325"/>
        <v>50</v>
      </c>
      <c r="LG36" s="19">
        <f t="shared" ca="1" si="325"/>
        <v>80</v>
      </c>
      <c r="LH36" s="19">
        <f t="shared" ca="1" si="325"/>
        <v>50</v>
      </c>
      <c r="LI36" s="5" t="b" cm="1">
        <f t="array" aca="1" ref="LI36" ca="1">INDEX(i.meatgrid,$Q36,LI$7)</f>
        <v>1</v>
      </c>
      <c r="LJ36" s="5" t="b" cm="1">
        <f t="array" aca="1" ref="LJ36" ca="1">INDEX(i.meatgrid,$Q36,LJ$7)</f>
        <v>0</v>
      </c>
      <c r="LK36" s="19">
        <f t="shared" ca="1" si="267"/>
        <v>1</v>
      </c>
      <c r="LL36" s="5">
        <f t="shared" ca="1" si="306"/>
        <v>1</v>
      </c>
      <c r="LM36" s="5" cm="1">
        <f t="array" aca="1" ref="LM36" ca="1">INDEX(i.meatgrid,$Q36,LM$7)</f>
        <v>1</v>
      </c>
      <c r="LN36" s="5" cm="1">
        <f t="array" aca="1" ref="LN36" ca="1">INDEX(i.meatgrid,$Q36,LN$7)</f>
        <v>1</v>
      </c>
      <c r="LO36" s="5" cm="1">
        <f t="array" aca="1" ref="LO36" ca="1">INDEX(i.meatgrid,$Q36,LO$7)</f>
        <v>1</v>
      </c>
      <c r="LP36" s="5" cm="1">
        <f t="array" aca="1" ref="LP36" ca="1">INDEX(i.meatgrid,$Q36,LP$7)</f>
        <v>0</v>
      </c>
      <c r="LQ36" s="5" cm="1">
        <f t="array" aca="1" ref="LQ36" ca="1">INDEX(i.meatgrid,$Q36,LQ$7)</f>
        <v>1</v>
      </c>
      <c r="LR36" s="5" cm="1">
        <f t="array" aca="1" ref="LR36" ca="1">INDEX(i.meatgrid,$Q36,LR$7)</f>
        <v>1</v>
      </c>
      <c r="LS36" s="5" cm="1">
        <f t="array" aca="1" ref="LS36" ca="1">INDEX(i.meatgrid,$Q36,LS$7)</f>
        <v>1</v>
      </c>
      <c r="LT36" s="5" cm="1">
        <f t="array" aca="1" ref="LT36" ca="1">INDEX(i.meatgrid,$Q36,LT$7)</f>
        <v>1</v>
      </c>
      <c r="LU36" s="19">
        <f t="shared" ca="1" si="307"/>
        <v>1</v>
      </c>
      <c r="LV36" s="9"/>
      <c r="LW36" s="19" t="b">
        <f t="shared" ca="1" si="325"/>
        <v>0</v>
      </c>
      <c r="LX36" s="19" t="b">
        <f t="shared" ca="1" si="325"/>
        <v>0</v>
      </c>
      <c r="LY36" s="19">
        <f t="shared" ca="1" si="325"/>
        <v>1</v>
      </c>
      <c r="LZ36" s="19">
        <f t="shared" ca="1" si="325"/>
        <v>0.75</v>
      </c>
      <c r="MA36" s="19">
        <f t="shared" ca="1" si="325"/>
        <v>0.75</v>
      </c>
      <c r="MB36" s="19">
        <f t="shared" ca="1" si="325"/>
        <v>0.8</v>
      </c>
      <c r="MC36" s="19">
        <f t="shared" ca="1" si="325"/>
        <v>0.82499999999999996</v>
      </c>
      <c r="MD36" s="19">
        <f t="shared" ca="1" si="325"/>
        <v>0.875</v>
      </c>
      <c r="ME36" s="19">
        <f t="shared" ca="1" si="325"/>
        <v>0.9</v>
      </c>
      <c r="MF36" s="19">
        <f t="shared" ca="1" si="325"/>
        <v>1</v>
      </c>
      <c r="MG36" s="19">
        <f t="shared" ca="1" si="325"/>
        <v>0.875</v>
      </c>
      <c r="MH36" s="19" t="b">
        <f t="shared" ca="1" si="333"/>
        <v>1</v>
      </c>
      <c r="MI36" s="19">
        <f t="shared" ca="1" si="333"/>
        <v>74.989999999999995</v>
      </c>
      <c r="MJ36" s="19" t="str">
        <f t="shared" ca="1" si="333"/>
        <v>-</v>
      </c>
      <c r="MK36" s="19" t="str">
        <f t="shared" ca="1" si="333"/>
        <v>-</v>
      </c>
      <c r="ML36" s="19" t="str">
        <f t="shared" ca="1" si="333"/>
        <v>-</v>
      </c>
      <c r="MM36" s="19" t="str">
        <f t="shared" ca="1" si="333"/>
        <v>-</v>
      </c>
      <c r="MN36" s="19" t="str">
        <f t="shared" ca="1" si="333"/>
        <v>-</v>
      </c>
      <c r="MO36" s="19" t="str">
        <f t="shared" ca="1" si="333"/>
        <v>-</v>
      </c>
      <c r="MP36" s="19" t="str">
        <f t="shared" ca="1" si="333"/>
        <v>-</v>
      </c>
      <c r="MQ36" s="19">
        <f t="shared" ca="1" si="333"/>
        <v>36.99</v>
      </c>
      <c r="MR36" s="19">
        <f t="shared" ca="1" si="333"/>
        <v>36.99</v>
      </c>
      <c r="MS36" s="19" t="str">
        <f t="shared" ca="1" si="333"/>
        <v>-</v>
      </c>
      <c r="MT36" s="19" t="str">
        <f t="shared" ca="1" si="333"/>
        <v>-</v>
      </c>
      <c r="MU36" s="19" t="str">
        <f t="shared" ca="1" si="333"/>
        <v>-</v>
      </c>
      <c r="MV36" s="19" t="str">
        <f t="shared" ca="1" si="333"/>
        <v>-</v>
      </c>
      <c r="MW36" s="19" t="str">
        <f t="shared" ca="1" si="333"/>
        <v>-</v>
      </c>
      <c r="MX36" s="19">
        <f t="shared" ca="1" si="333"/>
        <v>49.99</v>
      </c>
      <c r="MY36" s="19">
        <f t="shared" ca="1" si="333"/>
        <v>49.99</v>
      </c>
      <c r="MZ36" s="19">
        <f t="shared" ca="1" si="333"/>
        <v>49.99</v>
      </c>
      <c r="NA36" s="19">
        <f t="shared" ca="1" si="333"/>
        <v>49.99</v>
      </c>
      <c r="NB36" s="19">
        <f t="shared" ca="1" si="333"/>
        <v>49.99</v>
      </c>
      <c r="NC36" s="19">
        <f t="shared" ca="1" si="333"/>
        <v>49.99</v>
      </c>
      <c r="ND36" s="19">
        <f t="shared" ca="1" si="333"/>
        <v>49.99</v>
      </c>
      <c r="NE36" s="19">
        <f t="shared" ca="1" si="333"/>
        <v>49.99</v>
      </c>
      <c r="NF36" s="19">
        <f t="shared" ca="1" si="333"/>
        <v>412.99</v>
      </c>
      <c r="NG36" s="19">
        <f t="shared" ca="1" si="333"/>
        <v>412.99</v>
      </c>
      <c r="NH36" s="19" t="str">
        <f t="shared" ca="1" si="333"/>
        <v>-</v>
      </c>
      <c r="NI36" s="19" t="str">
        <f t="shared" ca="1" si="333"/>
        <v>-</v>
      </c>
      <c r="NJ36" s="19" t="str">
        <f t="shared" ca="1" si="333"/>
        <v>-</v>
      </c>
      <c r="NK36" s="19" t="str">
        <f t="shared" ca="1" si="333"/>
        <v>-</v>
      </c>
      <c r="NL36" s="19" t="str">
        <f t="shared" ca="1" si="333"/>
        <v>-</v>
      </c>
      <c r="NM36" s="19">
        <f t="shared" ca="1" si="333"/>
        <v>6.8900000000000006</v>
      </c>
      <c r="NN36" s="19">
        <f t="shared" ca="1" si="333"/>
        <v>6.8900000000000006</v>
      </c>
      <c r="NO36" s="19">
        <f t="shared" ca="1" si="333"/>
        <v>6.8900000000000006</v>
      </c>
      <c r="NP36" s="19">
        <f t="shared" ca="1" si="333"/>
        <v>6.8900000000000006</v>
      </c>
      <c r="NQ36" s="19">
        <f t="shared" ca="1" si="333"/>
        <v>6.8900000000000006</v>
      </c>
      <c r="NR36" s="19">
        <f t="shared" ca="1" si="333"/>
        <v>6.8900000000000006</v>
      </c>
      <c r="NS36" s="19">
        <f t="shared" ca="1" si="333"/>
        <v>6.8900000000000006</v>
      </c>
      <c r="NT36" s="19">
        <f t="shared" ca="1" si="333"/>
        <v>6.8900000000000006</v>
      </c>
      <c r="NU36" s="19">
        <f t="shared" ca="1" si="333"/>
        <v>346.99</v>
      </c>
      <c r="NV36" s="19">
        <f t="shared" ca="1" si="333"/>
        <v>346.99</v>
      </c>
      <c r="NW36" s="19" t="str">
        <f t="shared" ca="1" si="333"/>
        <v>-</v>
      </c>
      <c r="NX36" s="19" t="str">
        <f t="shared" ca="1" si="333"/>
        <v>-</v>
      </c>
      <c r="NY36" s="19" t="str">
        <f t="shared" ca="1" si="333"/>
        <v>-</v>
      </c>
      <c r="NZ36" s="19" t="str">
        <f t="shared" ca="1" si="333"/>
        <v>-</v>
      </c>
      <c r="OA36" s="19" t="str">
        <f t="shared" ca="1" si="333"/>
        <v>-</v>
      </c>
      <c r="OB36" s="19">
        <f t="shared" ca="1" si="326"/>
        <v>0</v>
      </c>
      <c r="OC36" s="24">
        <v>0</v>
      </c>
    </row>
    <row r="37" spans="1:39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9"/>
      <c r="AV37" s="5" t="b">
        <f t="shared" ca="1" si="280"/>
        <v>1</v>
      </c>
      <c r="AW37" s="5" t="str">
        <f t="shared" ca="1" si="280"/>
        <v>-</v>
      </c>
      <c r="AX37" s="5" t="str">
        <f t="shared" ca="1" si="280"/>
        <v>-</v>
      </c>
      <c r="AY37" s="5" t="str">
        <f t="shared" ca="1" si="280"/>
        <v>-</v>
      </c>
      <c r="AZ37" s="5" t="b">
        <f t="shared" ca="1" si="280"/>
        <v>0</v>
      </c>
      <c r="BA37" s="144">
        <f t="shared" ca="1" si="280"/>
        <v>0.25</v>
      </c>
      <c r="BB37" s="19" t="b">
        <f t="shared" ca="1" si="281"/>
        <v>1</v>
      </c>
      <c r="BC37" s="9"/>
      <c r="BD37" s="5" t="str">
        <f t="shared" ca="1" si="282"/>
        <v>-</v>
      </c>
      <c r="BE37" s="19" t="str">
        <f t="shared" ca="1" si="283"/>
        <v>-</v>
      </c>
      <c r="BF37" s="19" t="str">
        <f t="shared" ca="1" si="283"/>
        <v>-</v>
      </c>
      <c r="BG37" s="19" t="str">
        <f t="shared" ca="1" si="283"/>
        <v>-</v>
      </c>
      <c r="BH37" s="5" t="str">
        <f t="shared" ca="1" si="284"/>
        <v>-</v>
      </c>
      <c r="BI37" s="19" t="str">
        <f t="shared" ca="1" si="285"/>
        <v>-</v>
      </c>
      <c r="BJ37" s="5" t="str">
        <f t="shared" ca="1" si="286"/>
        <v>-</v>
      </c>
      <c r="BK37" s="19" t="str">
        <f t="shared" ca="1" si="287"/>
        <v>-</v>
      </c>
      <c r="BL37" s="19" t="str">
        <f t="shared" ca="1" si="287"/>
        <v>-</v>
      </c>
      <c r="BM37" s="19" t="str">
        <f t="shared" ca="1" si="287"/>
        <v>-</v>
      </c>
      <c r="BN37" s="5" t="str">
        <f t="shared" ca="1" si="288"/>
        <v>-</v>
      </c>
      <c r="BO37" s="9"/>
      <c r="BP37" s="19" t="str">
        <f t="shared" ca="1" si="289"/>
        <v>-</v>
      </c>
      <c r="BQ37" s="19" t="str">
        <f t="shared" ca="1" si="289"/>
        <v>-</v>
      </c>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9"/>
      <c r="CA37" s="237" t="b">
        <f t="shared" ca="1" si="337"/>
        <v>1</v>
      </c>
      <c r="CB37" s="12" t="b">
        <v>1</v>
      </c>
      <c r="CC37" s="237" t="b">
        <f t="shared" ref="CC37" ca="1" si="340">OFFSET(CC37,-1,0)</f>
        <v>1</v>
      </c>
      <c r="CD37" s="252">
        <f t="shared" ref="CD37" ca="1" si="341">OFFSET($CH37,-$AK37,0)</f>
        <v>2231107</v>
      </c>
      <c r="CE37" s="12" t="b">
        <v>1</v>
      </c>
      <c r="CF37" s="12">
        <v>0</v>
      </c>
      <c r="CG37" s="12" t="b">
        <v>0</v>
      </c>
      <c r="CH37" s="237">
        <f t="shared" ca="1" si="330"/>
        <v>2231108</v>
      </c>
      <c r="CI37" s="19" t="str">
        <f t="shared" ca="1" si="290"/>
        <v>-</v>
      </c>
      <c r="CJ37" s="12">
        <v>1</v>
      </c>
      <c r="CK37" s="12">
        <v>1</v>
      </c>
      <c r="CL37" s="9"/>
      <c r="CM37" s="444">
        <f t="shared" ca="1" si="291"/>
        <v>652</v>
      </c>
      <c r="CN37" s="444">
        <f t="shared" ca="1" si="291"/>
        <v>686</v>
      </c>
      <c r="CO37" s="444">
        <f t="shared" ca="1" si="291"/>
        <v>721</v>
      </c>
      <c r="CP37" s="152">
        <f t="shared" ca="1" si="292"/>
        <v>378</v>
      </c>
      <c r="CQ37" s="152">
        <f t="shared" ca="1" si="292"/>
        <v>413</v>
      </c>
      <c r="CR37" s="152">
        <f t="shared" ca="1" si="292"/>
        <v>448</v>
      </c>
      <c r="CS37" s="19" t="str">
        <f t="shared" ca="1" si="293"/>
        <v>-</v>
      </c>
      <c r="CT37" s="19" t="str">
        <f t="shared" ref="CT37:CW37" ca="1" si="342">OFFSET(CT$5,$B37,0)</f>
        <v>-</v>
      </c>
      <c r="CU37" s="19" t="str">
        <f t="shared" ca="1" si="342"/>
        <v>-</v>
      </c>
      <c r="CV37" s="19" t="str">
        <f t="shared" ca="1" si="342"/>
        <v>-</v>
      </c>
      <c r="CW37" s="19" t="str">
        <f t="shared" ca="1" si="342"/>
        <v>-</v>
      </c>
      <c r="CX37" s="19" t="b">
        <f t="shared" ca="1" si="237"/>
        <v>1</v>
      </c>
      <c r="CY37" s="19">
        <f t="shared" ca="1" si="236"/>
        <v>0</v>
      </c>
      <c r="CZ37" s="19">
        <f t="shared" ca="1" si="236"/>
        <v>0</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2">
        <v>1</v>
      </c>
      <c r="DL37" s="12">
        <v>1</v>
      </c>
      <c r="DM37" s="19">
        <f t="shared" ca="1" si="331"/>
        <v>0</v>
      </c>
      <c r="DN37" s="19" t="str">
        <f t="shared" ca="1" si="317"/>
        <v>-</v>
      </c>
      <c r="DO37" s="19" t="str">
        <f t="shared" ca="1" si="317"/>
        <v>-</v>
      </c>
      <c r="DP37" s="19" t="str">
        <f t="shared" ca="1" si="317"/>
        <v>-</v>
      </c>
      <c r="DQ37" s="19" t="str">
        <f t="shared" ref="DQ37:DX37" ca="1" si="343">OFFSET(DQ$5,$B37,0)</f>
        <v>-</v>
      </c>
      <c r="DR37" s="19" t="str">
        <f t="shared" ca="1" si="343"/>
        <v>-</v>
      </c>
      <c r="DS37" s="19">
        <f t="shared" ca="1" si="343"/>
        <v>0</v>
      </c>
      <c r="DT37" s="19" t="str">
        <f t="shared" ca="1" si="343"/>
        <v>-</v>
      </c>
      <c r="DU37" s="19" t="str">
        <f t="shared" ca="1" si="343"/>
        <v>-</v>
      </c>
      <c r="DV37" s="19">
        <f t="shared" ca="1" si="343"/>
        <v>0</v>
      </c>
      <c r="DW37" s="19">
        <f t="shared" ca="1" si="343"/>
        <v>0</v>
      </c>
      <c r="DX37" s="19">
        <f t="shared" ca="1" si="343"/>
        <v>0</v>
      </c>
      <c r="DY37" s="124">
        <f t="shared" ref="DY37:EP37" ca="1" si="344">IF(AND($K37=DY$9,$N37=DY$11,$AB37=DY$8,$AI37=DY$12),INDEX(i.FS_Strategy,$AC37+1,$AB37),0)</f>
        <v>0</v>
      </c>
      <c r="DZ37" s="124">
        <f t="shared" ca="1" si="344"/>
        <v>0</v>
      </c>
      <c r="EA37" s="124">
        <f t="shared" ca="1" si="344"/>
        <v>0</v>
      </c>
      <c r="EB37" s="124">
        <f t="shared" ca="1" si="344"/>
        <v>0</v>
      </c>
      <c r="EC37" s="124">
        <f t="shared" ca="1" si="344"/>
        <v>0</v>
      </c>
      <c r="ED37" s="124">
        <f t="shared" ca="1" si="344"/>
        <v>0</v>
      </c>
      <c r="EE37" s="124">
        <f t="shared" ca="1" si="344"/>
        <v>0</v>
      </c>
      <c r="EF37" s="124">
        <f t="shared" ca="1" si="344"/>
        <v>0</v>
      </c>
      <c r="EG37" s="124">
        <f t="shared" ca="1" si="344"/>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554">
        <f ca="1">IF(AND($K37=EQ$9,$N37=EQ$11,$AB37=EQ$8),INDEX(i.FS_Strategy,$AD37+1,$AB37),0)</f>
        <v>0</v>
      </c>
      <c r="ER37" s="554">
        <f ca="1">IF(AND($K37=ER$9,$N37=ER$11,$AB37=ER$8),INDEX(i.FS_Strategy,$AD37+1,$AB37),0)</f>
        <v>0</v>
      </c>
      <c r="ES37" s="554">
        <f ca="1">IF(AND($K37=ES$9,$N37=ES$11,$AB37=ES$8),INDEX(i.FS_Strategy,$AD37+1,$AB37),0)</f>
        <v>0</v>
      </c>
      <c r="ET37" s="125">
        <f t="shared" ref="ET37:FF37" ca="1" si="345">IF(AND($K37=ET$9,$N37=ET$11,$AB37=ET$8),INDEX(i.FS_Strategy,$AE37+1,$AB37),0)</f>
        <v>0</v>
      </c>
      <c r="EU37" s="125">
        <f t="shared" ca="1" si="345"/>
        <v>0</v>
      </c>
      <c r="EV37" s="125">
        <f t="shared" ca="1" si="345"/>
        <v>0</v>
      </c>
      <c r="EW37" s="125">
        <f t="shared" ca="1" si="345"/>
        <v>0</v>
      </c>
      <c r="EX37" s="125">
        <f t="shared" ca="1" si="345"/>
        <v>0</v>
      </c>
      <c r="EY37" s="125">
        <f t="shared" ca="1" si="345"/>
        <v>0</v>
      </c>
      <c r="EZ37" s="125">
        <f t="shared" ca="1" si="345"/>
        <v>0</v>
      </c>
      <c r="FA37" s="125">
        <f t="shared" ca="1" si="345"/>
        <v>0</v>
      </c>
      <c r="FB37" s="125">
        <f t="shared" ca="1" si="345"/>
        <v>0</v>
      </c>
      <c r="FC37" s="125">
        <f t="shared" ca="1" si="345"/>
        <v>0</v>
      </c>
      <c r="FD37" s="125">
        <f t="shared" ca="1" si="345"/>
        <v>0</v>
      </c>
      <c r="FE37" s="125">
        <f t="shared" ca="1" si="345"/>
        <v>0</v>
      </c>
      <c r="FF37" s="125">
        <f t="shared" ca="1" si="345"/>
        <v>0</v>
      </c>
      <c r="FG37" s="124">
        <f t="shared" ref="FG37:FX37" ca="1" si="346">IF(AND($K37=FG$9,$N37=FG$11,$AB37=FG$8,$AI37=FG$12),INDEX(i.FS_Strategy,$AC37+1,$AB37),0)</f>
        <v>0</v>
      </c>
      <c r="FH37" s="124">
        <f t="shared" ca="1" si="346"/>
        <v>0</v>
      </c>
      <c r="FI37" s="124">
        <f t="shared" ca="1" si="346"/>
        <v>0</v>
      </c>
      <c r="FJ37" s="124">
        <f t="shared" ca="1" si="346"/>
        <v>0</v>
      </c>
      <c r="FK37" s="124">
        <f t="shared" ca="1" si="346"/>
        <v>0</v>
      </c>
      <c r="FL37" s="124">
        <f t="shared" ca="1" si="346"/>
        <v>0</v>
      </c>
      <c r="FM37" s="124">
        <f t="shared" ca="1" si="346"/>
        <v>0</v>
      </c>
      <c r="FN37" s="124">
        <f t="shared" ca="1" si="346"/>
        <v>0</v>
      </c>
      <c r="FO37" s="124">
        <f t="shared" ca="1" si="346"/>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554">
        <f ca="1">IF(AND($K37=FY$9,$N37=FY$11,$AB37=FY$8),INDEX(i.FS_Strategy,$AD37+1,$AB37),0)</f>
        <v>0</v>
      </c>
      <c r="FZ37" s="554">
        <f ca="1">IF(AND($K37=FZ$9,$N37=FZ$11,$AB37=FZ$8),INDEX(i.FS_Strategy,$AD37+1,$AB37),0)</f>
        <v>0</v>
      </c>
      <c r="GA37" s="554">
        <f ca="1">IF(AND($K37=GA$9,$N37=GA$11,$AB37=GA$8),INDEX(i.FS_Strategy,$AD37+1,$AB37),0)</f>
        <v>0</v>
      </c>
      <c r="GB37" s="125">
        <f t="shared" ref="GB37:GN37" ca="1" si="347">IF(AND($K37=GB$9,$N37=GB$11,$AB37=GB$8),INDEX(i.FS_Strategy,$AE37+1,$AB37),0)</f>
        <v>0</v>
      </c>
      <c r="GC37" s="125">
        <f t="shared" ca="1" si="347"/>
        <v>0</v>
      </c>
      <c r="GD37" s="125">
        <f t="shared" ca="1" si="347"/>
        <v>0</v>
      </c>
      <c r="GE37" s="125">
        <f t="shared" ca="1" si="347"/>
        <v>0</v>
      </c>
      <c r="GF37" s="125">
        <f t="shared" ca="1" si="347"/>
        <v>0</v>
      </c>
      <c r="GG37" s="125">
        <f t="shared" ca="1" si="347"/>
        <v>0</v>
      </c>
      <c r="GH37" s="125">
        <f t="shared" ca="1" si="347"/>
        <v>0</v>
      </c>
      <c r="GI37" s="125">
        <f t="shared" ca="1" si="347"/>
        <v>0</v>
      </c>
      <c r="GJ37" s="125">
        <f t="shared" ca="1" si="347"/>
        <v>0</v>
      </c>
      <c r="GK37" s="125">
        <f t="shared" ca="1" si="347"/>
        <v>0</v>
      </c>
      <c r="GL37" s="125">
        <f t="shared" ca="1" si="347"/>
        <v>0</v>
      </c>
      <c r="GM37" s="125">
        <f t="shared" ca="1" si="347"/>
        <v>0</v>
      </c>
      <c r="GN37" s="125">
        <f t="shared" ca="1" si="347"/>
        <v>0</v>
      </c>
      <c r="GO37" s="124">
        <f t="shared" ref="GO37:HF37" ca="1" si="348">IF(AND($K37=GO$9,$N37=GO$11,$AB37=GO$8,$AI37=GO$12),INDEX(i.FS_Strategy,$AC37+1,$AB37),0)</f>
        <v>0</v>
      </c>
      <c r="GP37" s="124">
        <f t="shared" ca="1" si="348"/>
        <v>0</v>
      </c>
      <c r="GQ37" s="124">
        <f t="shared" ca="1" si="348"/>
        <v>0</v>
      </c>
      <c r="GR37" s="124">
        <f t="shared" ca="1" si="348"/>
        <v>0</v>
      </c>
      <c r="GS37" s="124">
        <f t="shared" ca="1" si="348"/>
        <v>0</v>
      </c>
      <c r="GT37" s="124">
        <f t="shared" ca="1" si="348"/>
        <v>0</v>
      </c>
      <c r="GU37" s="124">
        <f t="shared" ca="1" si="348"/>
        <v>0</v>
      </c>
      <c r="GV37" s="124">
        <f t="shared" ca="1" si="348"/>
        <v>0</v>
      </c>
      <c r="GW37" s="124">
        <f t="shared" ca="1" si="348"/>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554">
        <f ca="1">IF(AND($K37=HG$9,$N37=HG$11,$AB37=HG$8),INDEX(i.FS_Strategy,$AD37+1,$AB37),0)</f>
        <v>0</v>
      </c>
      <c r="HH37" s="554">
        <f ca="1">IF(AND($K37=HH$9,$N37=HH$11,$AB37=HH$8),INDEX(i.FS_Strategy,$AD37+1,$AB37),0)</f>
        <v>0</v>
      </c>
      <c r="HI37" s="554">
        <f ca="1">IF(AND($K37=HI$9,$N37=HI$11,$AB37=HI$8),INDEX(i.FS_Strategy,$AD37+1,$AB37),0)</f>
        <v>0</v>
      </c>
      <c r="HJ37" s="125">
        <f t="shared" ref="HJ37:HV37" ca="1" si="349">IF(AND($K37=HJ$9,$N37=HJ$11,$AB37=HJ$8),INDEX(i.FS_Strategy,$AE37+1,$AB37),0)</f>
        <v>0</v>
      </c>
      <c r="HK37" s="125">
        <f t="shared" ca="1" si="349"/>
        <v>0</v>
      </c>
      <c r="HL37" s="125">
        <f t="shared" ca="1" si="349"/>
        <v>0</v>
      </c>
      <c r="HM37" s="125">
        <f t="shared" ca="1" si="349"/>
        <v>0</v>
      </c>
      <c r="HN37" s="125">
        <f t="shared" ca="1" si="349"/>
        <v>0</v>
      </c>
      <c r="HO37" s="125">
        <f t="shared" ca="1" si="349"/>
        <v>0</v>
      </c>
      <c r="HP37" s="125">
        <f t="shared" ca="1" si="349"/>
        <v>0</v>
      </c>
      <c r="HQ37" s="125">
        <f t="shared" ca="1" si="349"/>
        <v>0</v>
      </c>
      <c r="HR37" s="125">
        <f t="shared" ca="1" si="349"/>
        <v>0</v>
      </c>
      <c r="HS37" s="125">
        <f t="shared" ca="1" si="349"/>
        <v>0</v>
      </c>
      <c r="HT37" s="125">
        <f t="shared" ca="1" si="349"/>
        <v>0</v>
      </c>
      <c r="HU37" s="125">
        <f t="shared" ca="1" si="349"/>
        <v>0</v>
      </c>
      <c r="HV37" s="125">
        <f t="shared" ca="1" si="349"/>
        <v>0</v>
      </c>
      <c r="HW37" s="5">
        <f t="shared" ca="1" si="297"/>
        <v>67</v>
      </c>
      <c r="HX37" s="9"/>
      <c r="HY37" s="5">
        <f t="shared" ca="1" si="298"/>
        <v>1</v>
      </c>
      <c r="HZ37" s="5" t="b">
        <f t="shared" ca="1" si="298"/>
        <v>0</v>
      </c>
      <c r="IA37" s="19">
        <f t="shared" ca="1" si="320"/>
        <v>0</v>
      </c>
      <c r="IB37" s="5">
        <f t="shared" ca="1" si="298"/>
        <v>55</v>
      </c>
      <c r="IC37" s="19">
        <f t="shared" ca="1" si="320"/>
        <v>1</v>
      </c>
      <c r="ID37" s="19">
        <f t="shared" ca="1" si="320"/>
        <v>0</v>
      </c>
      <c r="IE37" s="19">
        <f t="shared" ca="1" si="320"/>
        <v>0</v>
      </c>
      <c r="IF37" s="19">
        <f t="shared" ca="1" si="320"/>
        <v>0</v>
      </c>
      <c r="IG37" s="19">
        <f t="shared" ca="1" si="320"/>
        <v>0</v>
      </c>
      <c r="IH37" s="19">
        <f t="shared" ca="1" si="320"/>
        <v>0</v>
      </c>
      <c r="II37" s="19">
        <f t="shared" ca="1" si="320"/>
        <v>0</v>
      </c>
      <c r="IJ37" s="19">
        <f t="shared" ca="1" si="320"/>
        <v>0</v>
      </c>
      <c r="IK37" s="19">
        <f t="shared" ca="1" si="320"/>
        <v>0</v>
      </c>
      <c r="IL37" s="19">
        <f t="shared" ca="1" si="320"/>
        <v>0</v>
      </c>
      <c r="IM37" s="19">
        <f t="shared" ca="1" si="253"/>
        <v>0</v>
      </c>
      <c r="IN37" s="19">
        <f t="shared" ca="1" si="253"/>
        <v>0</v>
      </c>
      <c r="IO37" s="19">
        <f t="shared" ca="1" si="253"/>
        <v>0</v>
      </c>
      <c r="IP37" s="19">
        <f t="shared" ca="1" si="253"/>
        <v>0</v>
      </c>
      <c r="IQ37" s="19">
        <f t="shared" ca="1" si="253"/>
        <v>0</v>
      </c>
      <c r="IR37" s="19">
        <f t="shared" ca="1" si="253"/>
        <v>0</v>
      </c>
      <c r="IS37" s="19">
        <f t="shared" ca="1" si="253"/>
        <v>0</v>
      </c>
      <c r="IT37" s="19">
        <f t="shared" ca="1" si="253"/>
        <v>0</v>
      </c>
      <c r="IU37" s="19">
        <f t="shared" ca="1" si="253"/>
        <v>0</v>
      </c>
      <c r="IV37" s="19">
        <f t="shared" ca="1" si="253"/>
        <v>0</v>
      </c>
      <c r="IW37" s="19">
        <f t="shared" ca="1" si="253"/>
        <v>0</v>
      </c>
      <c r="IX37" s="19">
        <f t="shared" ca="1" si="253"/>
        <v>0</v>
      </c>
      <c r="IY37" s="19">
        <f t="shared" ca="1" si="253"/>
        <v>1</v>
      </c>
      <c r="IZ37" s="19">
        <f t="shared" ca="1" si="253"/>
        <v>0</v>
      </c>
      <c r="JA37" s="19">
        <f t="shared" ca="1" si="253"/>
        <v>1</v>
      </c>
      <c r="JB37" s="9"/>
      <c r="JC37" s="5" t="b">
        <f t="shared" ca="1" si="299"/>
        <v>0</v>
      </c>
      <c r="JD37" s="5" t="b">
        <f t="shared" ca="1" si="300"/>
        <v>0</v>
      </c>
      <c r="JE37" s="5" t="b">
        <f t="shared" ca="1" si="300"/>
        <v>0</v>
      </c>
      <c r="JF37" s="5" t="b">
        <f t="shared" ca="1" si="300"/>
        <v>1</v>
      </c>
      <c r="JG37" s="144">
        <f t="shared" ca="1" si="301"/>
        <v>1</v>
      </c>
      <c r="JH37" s="144">
        <f t="shared" ca="1" si="301"/>
        <v>1</v>
      </c>
      <c r="JI37" s="19" t="str">
        <f t="shared" ca="1" si="321"/>
        <v>-</v>
      </c>
      <c r="JJ37" s="19" t="str">
        <f t="shared" ca="1" si="321"/>
        <v>-</v>
      </c>
      <c r="JK37" s="19" t="str">
        <f t="shared" ca="1" si="321"/>
        <v>-</v>
      </c>
      <c r="JL37" s="19" t="str">
        <f t="shared" ca="1" si="321"/>
        <v>-</v>
      </c>
      <c r="JM37" s="19">
        <f t="shared" ca="1" si="321"/>
        <v>1</v>
      </c>
      <c r="JN37" s="19">
        <f t="shared" ca="1" si="321"/>
        <v>0.66</v>
      </c>
      <c r="JO37" s="19" t="str">
        <f t="shared" ca="1" si="321"/>
        <v>-</v>
      </c>
      <c r="JP37" s="5" t="b" cm="1">
        <f t="array" aca="1" ref="JP37" ca="1">IF(OR(JQ37:JX37&lt;&gt;"-"),TRUE,"-")</f>
        <v>1</v>
      </c>
      <c r="JQ37" s="237">
        <f t="shared" ca="1" si="332"/>
        <v>2</v>
      </c>
      <c r="JR37" s="237">
        <f t="shared" ca="1" si="332"/>
        <v>2</v>
      </c>
      <c r="JS37" s="237">
        <f t="shared" ca="1" si="332"/>
        <v>2</v>
      </c>
      <c r="JT37" s="237">
        <f t="shared" ca="1" si="332"/>
        <v>2</v>
      </c>
      <c r="JU37" s="237">
        <f t="shared" ca="1" si="332"/>
        <v>2</v>
      </c>
      <c r="JV37" s="237">
        <f t="shared" ca="1" si="332"/>
        <v>2</v>
      </c>
      <c r="JW37" s="237">
        <f t="shared" ca="1" si="332"/>
        <v>2</v>
      </c>
      <c r="JX37" s="237">
        <f t="shared" ca="1" si="332"/>
        <v>2</v>
      </c>
      <c r="JY37" s="5" t="str">
        <f t="array" aca="1" ref="JY37" ca="1">IF(OR(JZ37:KF37&lt;&gt;"-"),TRUE,"-")</f>
        <v>-</v>
      </c>
      <c r="JZ37" s="19" t="str">
        <f t="shared" ref="JZ37:KF37" ca="1" si="350">OFFSET(JZ$5,$B37,0)</f>
        <v>-</v>
      </c>
      <c r="KA37" s="19" t="str">
        <f t="shared" ca="1" si="350"/>
        <v>-</v>
      </c>
      <c r="KB37" s="19" t="str">
        <f t="shared" ca="1" si="350"/>
        <v>-</v>
      </c>
      <c r="KC37" s="19" t="str">
        <f t="shared" ca="1" si="350"/>
        <v>-</v>
      </c>
      <c r="KD37" s="19" t="str">
        <f t="shared" ca="1" si="350"/>
        <v>-</v>
      </c>
      <c r="KE37" s="19" t="str">
        <f t="shared" ca="1" si="350"/>
        <v>-</v>
      </c>
      <c r="KF37" s="19" t="str">
        <f t="shared" ca="1" si="350"/>
        <v>-</v>
      </c>
      <c r="KG37" s="19" t="b">
        <f t="shared" ref="KG37:KI37" ca="1" si="351">OFFSET(KG$5,$B37,0)</f>
        <v>1</v>
      </c>
      <c r="KH37" s="144">
        <f t="shared" ca="1" si="302"/>
        <v>2</v>
      </c>
      <c r="KI37" s="19">
        <f t="shared" ca="1" si="351"/>
        <v>2</v>
      </c>
      <c r="KJ37" s="19" t="b">
        <f t="shared" ca="1" si="263"/>
        <v>0</v>
      </c>
      <c r="KK37" s="19" t="str">
        <f t="shared" ca="1" si="324"/>
        <v>-</v>
      </c>
      <c r="KL37" s="5" t="str">
        <f t="shared" ca="1" si="303"/>
        <v>-</v>
      </c>
      <c r="KM37" s="5" t="str">
        <f t="shared" ca="1" si="303"/>
        <v>-</v>
      </c>
      <c r="KN37" s="5" t="str">
        <f t="shared" ca="1" si="303"/>
        <v>-</v>
      </c>
      <c r="KO37" s="5" t="str">
        <f t="shared" ca="1" si="303"/>
        <v>-</v>
      </c>
      <c r="KP37" s="19" t="b">
        <f t="shared" ca="1" si="265"/>
        <v>0</v>
      </c>
      <c r="KQ37" s="19" t="str">
        <f t="shared" ca="1" si="304"/>
        <v>-</v>
      </c>
      <c r="KR37" s="19" t="str">
        <f t="shared" ca="1" si="304"/>
        <v>-</v>
      </c>
      <c r="KS37" s="19" t="b">
        <f t="shared" ca="1" si="304"/>
        <v>1</v>
      </c>
      <c r="KT37" s="19">
        <f t="shared" ca="1" si="304"/>
        <v>0.75</v>
      </c>
      <c r="KU37" s="19">
        <f t="shared" ca="1" si="304"/>
        <v>0.75</v>
      </c>
      <c r="KV37" s="19">
        <f t="shared" ca="1" si="304"/>
        <v>0.99</v>
      </c>
      <c r="KW37" s="19">
        <f t="shared" ca="1" si="304"/>
        <v>0.5</v>
      </c>
      <c r="KX37" s="19">
        <f t="shared" ca="1" si="304"/>
        <v>0</v>
      </c>
      <c r="KY37" s="19">
        <f t="shared" ca="1" si="304"/>
        <v>0</v>
      </c>
      <c r="KZ37" s="19" t="str">
        <f t="shared" ca="1" si="304"/>
        <v>-</v>
      </c>
      <c r="LA37" s="19" t="str">
        <f t="shared" ca="1" si="304"/>
        <v>-</v>
      </c>
      <c r="LB37" s="19" t="str">
        <f t="shared" ca="1" si="304"/>
        <v>-</v>
      </c>
      <c r="LC37" s="5">
        <f t="shared" ca="1" si="305"/>
        <v>1</v>
      </c>
      <c r="LD37" s="9"/>
      <c r="LE37" s="19">
        <f t="shared" ref="LE37:OB37" ca="1" si="352">OFFSET(LE$5,$B37,0)</f>
        <v>70</v>
      </c>
      <c r="LF37" s="19">
        <f t="shared" ca="1" si="352"/>
        <v>50</v>
      </c>
      <c r="LG37" s="19">
        <f t="shared" ca="1" si="352"/>
        <v>80</v>
      </c>
      <c r="LH37" s="19">
        <f t="shared" ca="1" si="352"/>
        <v>50</v>
      </c>
      <c r="LI37" s="5" t="b" cm="1">
        <f t="array" aca="1" ref="LI37" ca="1">INDEX(i.meatgrid,$Q37,LI$7)</f>
        <v>1</v>
      </c>
      <c r="LJ37" s="5" t="b" cm="1">
        <f t="array" aca="1" ref="LJ37" ca="1">INDEX(i.meatgrid,$Q37,LJ$7)</f>
        <v>0</v>
      </c>
      <c r="LK37" s="19">
        <f t="shared" ca="1" si="267"/>
        <v>1</v>
      </c>
      <c r="LL37" s="5">
        <f t="shared" ca="1" si="306"/>
        <v>1</v>
      </c>
      <c r="LM37" s="5" cm="1">
        <f t="array" aca="1" ref="LM37" ca="1">INDEX(i.meatgrid,$Q37,LM$7)</f>
        <v>1</v>
      </c>
      <c r="LN37" s="5" cm="1">
        <f t="array" aca="1" ref="LN37" ca="1">INDEX(i.meatgrid,$Q37,LN$7)</f>
        <v>1</v>
      </c>
      <c r="LO37" s="5" cm="1">
        <f t="array" aca="1" ref="LO37" ca="1">INDEX(i.meatgrid,$Q37,LO$7)</f>
        <v>1</v>
      </c>
      <c r="LP37" s="5" cm="1">
        <f t="array" aca="1" ref="LP37" ca="1">INDEX(i.meatgrid,$Q37,LP$7)</f>
        <v>0</v>
      </c>
      <c r="LQ37" s="5" cm="1">
        <f t="array" aca="1" ref="LQ37" ca="1">INDEX(i.meatgrid,$Q37,LQ$7)</f>
        <v>1</v>
      </c>
      <c r="LR37" s="5" cm="1">
        <f t="array" aca="1" ref="LR37" ca="1">INDEX(i.meatgrid,$Q37,LR$7)</f>
        <v>1</v>
      </c>
      <c r="LS37" s="5" cm="1">
        <f t="array" aca="1" ref="LS37" ca="1">INDEX(i.meatgrid,$Q37,LS$7)</f>
        <v>1</v>
      </c>
      <c r="LT37" s="5" cm="1">
        <f t="array" aca="1" ref="LT37" ca="1">INDEX(i.meatgrid,$Q37,LT$7)</f>
        <v>1</v>
      </c>
      <c r="LU37" s="19">
        <f t="shared" ca="1" si="307"/>
        <v>1</v>
      </c>
      <c r="LV37" s="9"/>
      <c r="LW37" s="19" t="b">
        <f t="shared" ca="1" si="325"/>
        <v>0</v>
      </c>
      <c r="LX37" s="19" t="b">
        <f t="shared" ca="1" si="325"/>
        <v>0</v>
      </c>
      <c r="LY37" s="19">
        <f t="shared" ca="1" si="352"/>
        <v>1</v>
      </c>
      <c r="LZ37" s="19">
        <f t="shared" ca="1" si="352"/>
        <v>0.75</v>
      </c>
      <c r="MA37" s="19">
        <f t="shared" ca="1" si="352"/>
        <v>0.75</v>
      </c>
      <c r="MB37" s="19">
        <f t="shared" ca="1" si="352"/>
        <v>0.8</v>
      </c>
      <c r="MC37" s="19">
        <f t="shared" ca="1" si="352"/>
        <v>0.82499999999999996</v>
      </c>
      <c r="MD37" s="19">
        <f t="shared" ca="1" si="352"/>
        <v>0.875</v>
      </c>
      <c r="ME37" s="19">
        <f t="shared" ca="1" si="352"/>
        <v>0.9</v>
      </c>
      <c r="MF37" s="19">
        <f t="shared" ca="1" si="352"/>
        <v>1</v>
      </c>
      <c r="MG37" s="19">
        <f t="shared" ca="1" si="352"/>
        <v>0.875</v>
      </c>
      <c r="MH37" s="19" t="b">
        <f t="shared" ca="1" si="352"/>
        <v>1</v>
      </c>
      <c r="MI37" s="19">
        <f t="shared" ca="1" si="352"/>
        <v>74.989999999999995</v>
      </c>
      <c r="MJ37" s="19" t="str">
        <f t="shared" ca="1" si="352"/>
        <v>-</v>
      </c>
      <c r="MK37" s="19" t="str">
        <f t="shared" ca="1" si="352"/>
        <v>-</v>
      </c>
      <c r="ML37" s="19" t="str">
        <f t="shared" ca="1" si="352"/>
        <v>-</v>
      </c>
      <c r="MM37" s="19" t="str">
        <f t="shared" ca="1" si="352"/>
        <v>-</v>
      </c>
      <c r="MN37" s="19" t="str">
        <f t="shared" ca="1" si="352"/>
        <v>-</v>
      </c>
      <c r="MO37" s="19" t="str">
        <f t="shared" ca="1" si="352"/>
        <v>-</v>
      </c>
      <c r="MP37" s="19" t="str">
        <f t="shared" ca="1" si="352"/>
        <v>-</v>
      </c>
      <c r="MQ37" s="19">
        <f t="shared" ca="1" si="352"/>
        <v>36.99</v>
      </c>
      <c r="MR37" s="19">
        <f t="shared" ca="1" si="352"/>
        <v>36.99</v>
      </c>
      <c r="MS37" s="19" t="str">
        <f t="shared" ca="1" si="352"/>
        <v>-</v>
      </c>
      <c r="MT37" s="19" t="str">
        <f t="shared" ca="1" si="352"/>
        <v>-</v>
      </c>
      <c r="MU37" s="19" t="str">
        <f t="shared" ca="1" si="352"/>
        <v>-</v>
      </c>
      <c r="MV37" s="19" t="str">
        <f t="shared" ca="1" si="352"/>
        <v>-</v>
      </c>
      <c r="MW37" s="19" t="str">
        <f t="shared" ca="1" si="352"/>
        <v>-</v>
      </c>
      <c r="MX37" s="19">
        <f t="shared" ca="1" si="352"/>
        <v>49.99</v>
      </c>
      <c r="MY37" s="19">
        <f t="shared" ca="1" si="352"/>
        <v>49.99</v>
      </c>
      <c r="MZ37" s="19">
        <f t="shared" ca="1" si="352"/>
        <v>49.99</v>
      </c>
      <c r="NA37" s="19">
        <f t="shared" ca="1" si="352"/>
        <v>49.99</v>
      </c>
      <c r="NB37" s="19">
        <f t="shared" ca="1" si="352"/>
        <v>49.99</v>
      </c>
      <c r="NC37" s="19">
        <f t="shared" ca="1" si="352"/>
        <v>49.99</v>
      </c>
      <c r="ND37" s="19">
        <f t="shared" ca="1" si="352"/>
        <v>49.99</v>
      </c>
      <c r="NE37" s="19">
        <f t="shared" ca="1" si="352"/>
        <v>49.99</v>
      </c>
      <c r="NF37" s="19">
        <f t="shared" ca="1" si="352"/>
        <v>412.99</v>
      </c>
      <c r="NG37" s="19">
        <f t="shared" ca="1" si="352"/>
        <v>412.99</v>
      </c>
      <c r="NH37" s="19" t="str">
        <f t="shared" ca="1" si="352"/>
        <v>-</v>
      </c>
      <c r="NI37" s="19" t="str">
        <f t="shared" ca="1" si="352"/>
        <v>-</v>
      </c>
      <c r="NJ37" s="19" t="str">
        <f t="shared" ca="1" si="352"/>
        <v>-</v>
      </c>
      <c r="NK37" s="19" t="str">
        <f t="shared" ca="1" si="352"/>
        <v>-</v>
      </c>
      <c r="NL37" s="19" t="str">
        <f t="shared" ca="1" si="352"/>
        <v>-</v>
      </c>
      <c r="NM37" s="19">
        <f t="shared" ca="1" si="352"/>
        <v>6.8900000000000006</v>
      </c>
      <c r="NN37" s="19">
        <f t="shared" ca="1" si="352"/>
        <v>6.8900000000000006</v>
      </c>
      <c r="NO37" s="19">
        <f t="shared" ca="1" si="352"/>
        <v>6.8900000000000006</v>
      </c>
      <c r="NP37" s="19">
        <f t="shared" ca="1" si="352"/>
        <v>6.8900000000000006</v>
      </c>
      <c r="NQ37" s="19">
        <f t="shared" ca="1" si="352"/>
        <v>6.8900000000000006</v>
      </c>
      <c r="NR37" s="19">
        <f t="shared" ca="1" si="352"/>
        <v>6.8900000000000006</v>
      </c>
      <c r="NS37" s="19">
        <f t="shared" ca="1" si="352"/>
        <v>6.8900000000000006</v>
      </c>
      <c r="NT37" s="19">
        <f t="shared" ca="1" si="352"/>
        <v>6.8900000000000006</v>
      </c>
      <c r="NU37" s="19">
        <f t="shared" ca="1" si="352"/>
        <v>346.99</v>
      </c>
      <c r="NV37" s="19">
        <f t="shared" ca="1" si="352"/>
        <v>346.99</v>
      </c>
      <c r="NW37" s="19" t="str">
        <f t="shared" ca="1" si="352"/>
        <v>-</v>
      </c>
      <c r="NX37" s="19" t="str">
        <f t="shared" ca="1" si="352"/>
        <v>-</v>
      </c>
      <c r="NY37" s="19" t="str">
        <f t="shared" ca="1" si="352"/>
        <v>-</v>
      </c>
      <c r="NZ37" s="19" t="str">
        <f t="shared" ca="1" si="352"/>
        <v>-</v>
      </c>
      <c r="OA37" s="19" t="str">
        <f t="shared" ca="1" si="352"/>
        <v>-</v>
      </c>
      <c r="OB37" s="19">
        <f t="shared" ca="1" si="352"/>
        <v>0</v>
      </c>
      <c r="OC37" s="24">
        <v>0</v>
      </c>
    </row>
    <row r="38" spans="1:39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0.248</v>
      </c>
      <c r="AM38" s="9" t="str">
        <f ca="1">IF(COUNTIF(AL$5:AL38,AL38)=1,"-","Dup")</f>
        <v>-</v>
      </c>
      <c r="AN38" s="9"/>
      <c r="AO38" s="14"/>
      <c r="AP38" s="14"/>
      <c r="AQ38" s="14"/>
      <c r="AR38" s="14"/>
      <c r="AS38" s="14"/>
      <c r="AT38" s="14"/>
      <c r="AU38" s="9"/>
      <c r="AV38" s="14"/>
      <c r="AW38" s="14"/>
      <c r="AX38" s="14"/>
      <c r="AY38" s="14"/>
      <c r="AZ38" s="14"/>
      <c r="BA38" s="14"/>
      <c r="BB38" s="14"/>
      <c r="BC38" s="9"/>
      <c r="BD38" s="14"/>
      <c r="BE38" s="14"/>
      <c r="BF38" s="14"/>
      <c r="BG38" s="14"/>
      <c r="BH38" s="14"/>
      <c r="BI38" s="14"/>
      <c r="BJ38" s="14"/>
      <c r="BK38" s="14"/>
      <c r="BL38" s="14"/>
      <c r="BM38" s="14"/>
      <c r="BN38" s="14"/>
      <c r="BO38" s="9"/>
      <c r="BP38" s="14"/>
      <c r="BQ38" s="14"/>
      <c r="BR38" s="14"/>
      <c r="BS38" s="14"/>
      <c r="BT38" s="14"/>
      <c r="BU38" s="14"/>
      <c r="BV38" s="14"/>
      <c r="BW38" s="14"/>
      <c r="BX38" s="14"/>
      <c r="BY38" s="14"/>
      <c r="BZ38" s="9"/>
      <c r="CA38" s="14"/>
      <c r="CB38" s="14"/>
      <c r="CC38" s="14"/>
      <c r="CD38" s="14"/>
      <c r="CE38" s="14"/>
      <c r="CF38" s="14"/>
      <c r="CG38" s="14"/>
      <c r="CH38" s="14"/>
      <c r="CI38" s="14"/>
      <c r="CJ38" s="14"/>
      <c r="CK38" s="14"/>
      <c r="CL38" s="9"/>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9"/>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c r="IX38" s="14"/>
      <c r="IY38" s="14"/>
      <c r="IZ38" s="14"/>
      <c r="JA38" s="14"/>
      <c r="JB38" s="9"/>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9"/>
      <c r="LE38" s="14"/>
      <c r="LF38" s="14"/>
      <c r="LG38" s="14"/>
      <c r="LH38" s="14"/>
      <c r="LI38" s="14"/>
      <c r="LJ38" s="14"/>
      <c r="LK38" s="14"/>
      <c r="LL38" s="14"/>
      <c r="LM38" s="14"/>
      <c r="LN38" s="14"/>
      <c r="LO38" s="14"/>
      <c r="LP38" s="14"/>
      <c r="LQ38" s="14"/>
      <c r="LR38" s="14"/>
      <c r="LS38" s="14"/>
      <c r="LT38" s="14"/>
      <c r="LU38" s="14"/>
      <c r="LV38" s="9"/>
      <c r="LW38" s="14"/>
      <c r="LX38" s="14"/>
      <c r="LY38" s="14"/>
      <c r="LZ38" s="14"/>
      <c r="MA38" s="14"/>
      <c r="MB38" s="14"/>
      <c r="MC38" s="14"/>
      <c r="MD38" s="14"/>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24">
        <v>0</v>
      </c>
    </row>
    <row r="39" spans="1:39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9"/>
      <c r="AV39" s="515"/>
      <c r="AW39" s="515"/>
      <c r="AX39" s="515"/>
      <c r="AY39" s="515"/>
      <c r="AZ39" s="515"/>
      <c r="BA39" s="515"/>
      <c r="BB39" s="515"/>
      <c r="BC39" s="9"/>
      <c r="BD39" s="515"/>
      <c r="BE39" s="515"/>
      <c r="BF39" s="515"/>
      <c r="BG39" s="515"/>
      <c r="BH39" s="515"/>
      <c r="BI39" s="515"/>
      <c r="BJ39" s="515"/>
      <c r="BK39" s="515"/>
      <c r="BL39" s="515"/>
      <c r="BM39" s="515"/>
      <c r="BN39" s="515"/>
      <c r="BO39" s="9"/>
      <c r="BP39" s="515"/>
      <c r="BQ39" s="515"/>
      <c r="BR39" s="515"/>
      <c r="BS39" s="515"/>
      <c r="BT39" s="515"/>
      <c r="BU39" s="515"/>
      <c r="BV39" s="515"/>
      <c r="BW39" s="515"/>
      <c r="BX39" s="515"/>
      <c r="BY39" s="515"/>
      <c r="BZ39" s="9"/>
      <c r="CA39" s="515"/>
      <c r="CB39" s="515"/>
      <c r="CC39" s="515"/>
      <c r="CD39" s="515"/>
      <c r="CE39" s="515"/>
      <c r="CF39" s="515"/>
      <c r="CG39" s="515"/>
      <c r="CH39" s="515"/>
      <c r="CI39" s="515"/>
      <c r="CJ39" s="515"/>
      <c r="CK39" s="515"/>
      <c r="CL39" s="9"/>
      <c r="CM39" s="515"/>
      <c r="CN39" s="515"/>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6"/>
      <c r="DW39" s="515"/>
      <c r="DX39" s="515"/>
      <c r="DY39" s="515"/>
      <c r="DZ39" s="515"/>
      <c r="EA39" s="515"/>
      <c r="EB39" s="515"/>
      <c r="EC39" s="515"/>
      <c r="ED39" s="515"/>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9"/>
      <c r="HY39" s="515"/>
      <c r="HZ39" s="515"/>
      <c r="IA39" s="515"/>
      <c r="IB39" s="515"/>
      <c r="IC39" s="515"/>
      <c r="ID39" s="515"/>
      <c r="IE39" s="515"/>
      <c r="IF39" s="515"/>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9"/>
      <c r="JC39" s="515"/>
      <c r="JD39" s="515"/>
      <c r="JE39" s="515"/>
      <c r="JF39" s="515"/>
      <c r="JG39" s="515"/>
      <c r="JH39" s="515"/>
      <c r="JI39" s="515"/>
      <c r="JJ39" s="515"/>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9"/>
      <c r="LE39" s="515"/>
      <c r="LF39" s="515"/>
      <c r="LG39" s="515"/>
      <c r="LH39" s="515"/>
      <c r="LI39" s="515"/>
      <c r="LJ39" s="515"/>
      <c r="LK39" s="515"/>
      <c r="LL39" s="515"/>
      <c r="LM39" s="515"/>
      <c r="LN39" s="515"/>
      <c r="LO39" s="515"/>
      <c r="LP39" s="515"/>
      <c r="LQ39" s="515"/>
      <c r="LR39" s="515"/>
      <c r="LS39" s="515"/>
      <c r="LT39" s="515"/>
      <c r="LU39" s="515"/>
      <c r="LV39" s="9"/>
      <c r="LW39" s="515"/>
      <c r="LX39" s="515"/>
      <c r="LY39" s="515"/>
      <c r="LZ39" s="515"/>
      <c r="MA39" s="515"/>
      <c r="MB39" s="515"/>
      <c r="MC39" s="515"/>
      <c r="MD39" s="515"/>
      <c r="ME39" s="515"/>
      <c r="MF39" s="515"/>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24">
        <v>0</v>
      </c>
    </row>
    <row r="40" spans="1:39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1825</v>
      </c>
      <c r="AM40" s="9" t="str">
        <f ca="1">IF(COUNTIF(AL$5:AL40,AL40)=1,"-","Dup")</f>
        <v>-</v>
      </c>
      <c r="AN40" s="9"/>
      <c r="AO40" s="14"/>
      <c r="AP40" s="14"/>
      <c r="AQ40" s="14"/>
      <c r="AR40" s="14"/>
      <c r="AS40" s="14"/>
      <c r="AT40" s="14"/>
      <c r="AU40" s="9"/>
      <c r="AV40" s="14"/>
      <c r="AW40" s="14"/>
      <c r="AX40" s="14"/>
      <c r="AY40" s="14"/>
      <c r="AZ40" s="14"/>
      <c r="BA40" s="14"/>
      <c r="BB40" s="14"/>
      <c r="BC40" s="9"/>
      <c r="BD40" s="14"/>
      <c r="BE40" s="14"/>
      <c r="BF40" s="14"/>
      <c r="BG40" s="14"/>
      <c r="BH40" s="14"/>
      <c r="BI40" s="14"/>
      <c r="BJ40" s="14"/>
      <c r="BK40" s="14"/>
      <c r="BL40" s="14"/>
      <c r="BM40" s="14"/>
      <c r="BN40" s="14"/>
      <c r="BO40" s="9"/>
      <c r="BP40" s="14"/>
      <c r="BQ40" s="14"/>
      <c r="BR40" s="14"/>
      <c r="BS40" s="14"/>
      <c r="BT40" s="14"/>
      <c r="BU40" s="14"/>
      <c r="BV40" s="14"/>
      <c r="BW40" s="14"/>
      <c r="BX40" s="14"/>
      <c r="BY40" s="14"/>
      <c r="BZ40" s="9"/>
      <c r="CA40" s="14"/>
      <c r="CB40" s="14"/>
      <c r="CC40" s="14"/>
      <c r="CD40" s="14"/>
      <c r="CE40" s="14"/>
      <c r="CF40" s="153"/>
      <c r="CG40" s="14"/>
      <c r="CH40" s="14"/>
      <c r="CI40" s="14"/>
      <c r="CJ40" s="14"/>
      <c r="CK40" s="14"/>
      <c r="CL40" s="9"/>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322"/>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9"/>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c r="IX40" s="14"/>
      <c r="IY40" s="14"/>
      <c r="IZ40" s="14"/>
      <c r="JA40" s="14"/>
      <c r="JB40" s="9"/>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9"/>
      <c r="LE40" s="14"/>
      <c r="LF40" s="14"/>
      <c r="LG40" s="14"/>
      <c r="LH40" s="14"/>
      <c r="LI40" s="14"/>
      <c r="LJ40" s="14"/>
      <c r="LK40" s="14"/>
      <c r="LL40" s="14"/>
      <c r="LM40" s="14"/>
      <c r="LN40" s="14"/>
      <c r="LO40" s="14"/>
      <c r="LP40" s="14"/>
      <c r="LQ40" s="14"/>
      <c r="LR40" s="14"/>
      <c r="LS40" s="14"/>
      <c r="LT40" s="14"/>
      <c r="LU40" s="14"/>
      <c r="LV40" s="9"/>
      <c r="LW40" s="14"/>
      <c r="LX40" s="14"/>
      <c r="LY40" s="14"/>
      <c r="LZ40" s="14"/>
      <c r="MA40" s="14"/>
      <c r="MB40" s="14"/>
      <c r="MC40" s="14"/>
      <c r="MD40" s="14"/>
      <c r="ME40" s="14"/>
      <c r="MF40" s="14"/>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24">
        <v>0</v>
      </c>
    </row>
    <row r="41" spans="1:39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IFERROR(MOD($CD41,100),0)</f>
        <v>11</v>
      </c>
      <c r="AL41" s="235" t="str">
        <f ca="1">TEXT(LEFT(OFFSET(AL41,-1,0),5)+1,"00000")&amp;MID(OFFSET(AL41,-1,0),6,FIND(" ",OFFSET(AL41,-1,0),7)-5)
&amp; $D41           &amp; IF($HY41=0," FWM","")&amp;IF($HY41=1," MWM","")&amp;IF($HY41=5," Mat","")&amp;IF($HZ41=TRUE,"&amp;BBT","    ")          &amp; " Day"&amp;INDEX(i.DOY,$N41,1)
&amp; " Scan"&amp;TEXT($O41,"0")        &amp;" "&amp; INDEX(DataMaster!$B$98:$B$103,$Q41,0)
&amp; " WP"&amp;TEXT($LK41*100,"000p")           &amp; " MP"&amp;TEXT($LL41*100,"000p")           &amp; " GP"&amp;TEXT($LU41*100,"000p")
&amp; " T_" &amp; IF(AND($CA41,$CC41),"TRUE ")        &amp; " (F"&amp;3+COUNTIF($CT41:$CW41,TRUE)&amp;3&amp;"N"&amp;$DK41&amp;$DL41&amp;")"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9"/>
      <c r="AV41" s="5" t="b">
        <f t="shared" ref="AV41:BA48" si="359">INDEX(i.model_structure,$H41,AV$7)</f>
        <v>1</v>
      </c>
      <c r="AW41" s="5" t="str">
        <f t="shared" si="359"/>
        <v>-</v>
      </c>
      <c r="AX41" s="5" t="str">
        <f t="shared" si="359"/>
        <v>-</v>
      </c>
      <c r="AY41" s="5" t="str">
        <f t="shared" si="359"/>
        <v>-</v>
      </c>
      <c r="AZ41" s="5" t="b">
        <f t="shared" si="359"/>
        <v>0</v>
      </c>
      <c r="BA41" s="144">
        <f t="shared" si="359"/>
        <v>0.25</v>
      </c>
      <c r="BB41" s="19" t="b">
        <f t="shared" ref="BB41:BB48" ca="1" si="360">OFFSET(BB$5,$B41,0)</f>
        <v>1</v>
      </c>
      <c r="BC41" s="9"/>
      <c r="BD41" s="5" t="str">
        <f t="shared" ref="BD41:BD48" ca="1" si="361">IF($M41&lt;&gt;4,OFFSET(BD$5,$B41,0),1)</f>
        <v>-</v>
      </c>
      <c r="BE41" s="19" t="str">
        <f t="shared" ref="BE41:BG48" ca="1" si="362">OFFSET(BE$5,$B41,0)</f>
        <v>-</v>
      </c>
      <c r="BF41" s="19" t="str">
        <f t="shared" ca="1" si="362"/>
        <v>-</v>
      </c>
      <c r="BG41" s="19" t="str">
        <f t="shared" ca="1" si="362"/>
        <v>-</v>
      </c>
      <c r="BH41" s="5" t="str">
        <f t="shared" ref="BH41:BH48" ca="1" si="363">IF($M41&lt;&gt;4,OFFSET(BH$5,$B41,0),1)</f>
        <v>-</v>
      </c>
      <c r="BI41" s="19" t="str">
        <f t="shared" ref="BI41:BI48" ca="1" si="364">OFFSET(BI$5,$B41,0)</f>
        <v>-</v>
      </c>
      <c r="BJ41" s="5" t="str">
        <f t="shared" ref="BJ41:BJ48" ca="1" si="365">IF($M41&lt;&gt;4,OFFSET(BJ$5,$B41,0),1)</f>
        <v>-</v>
      </c>
      <c r="BK41" s="19" t="str">
        <f t="shared" ref="BK41:BM48" ca="1" si="366">OFFSET(BK$5,$B41,0)</f>
        <v>-</v>
      </c>
      <c r="BL41" s="19" t="str">
        <f t="shared" ca="1" si="366"/>
        <v>-</v>
      </c>
      <c r="BM41" s="19" t="str">
        <f t="shared" ca="1" si="366"/>
        <v>-</v>
      </c>
      <c r="BN41" s="5" t="str">
        <f t="shared" ref="BN41:BN48" ca="1" si="367">IF($M41&lt;&gt;4,OFFSET(BN$5,$B41,0),1)</f>
        <v>-</v>
      </c>
      <c r="BO41" s="9"/>
      <c r="BP41" s="19" t="str">
        <f t="shared" ref="BP41:BY48" ca="1" si="368">OFFSET(BP$5,$B41,0)</f>
        <v>-</v>
      </c>
      <c r="BQ41" s="19" t="str">
        <f t="shared" ca="1" si="368"/>
        <v>-</v>
      </c>
      <c r="BR41" s="19" t="str">
        <f t="shared" ca="1" si="368"/>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9"/>
      <c r="CA41" s="12" t="b">
        <v>0</v>
      </c>
      <c r="CB41" s="12" t="b">
        <v>0</v>
      </c>
      <c r="CC41" s="12" t="b">
        <v>0</v>
      </c>
      <c r="CD41" s="12">
        <f>VALUE($K41&amp;$M41&amp;$N41&amp;$O41&amp;"1")</f>
        <v>22311</v>
      </c>
      <c r="CE41" s="144" t="b">
        <f>NOT(CC41)</f>
        <v>1</v>
      </c>
      <c r="CF41" s="12" t="s">
        <v>34</v>
      </c>
      <c r="CG41" s="12" t="b">
        <v>1</v>
      </c>
      <c r="CH41" s="12">
        <f>VALUE($K41&amp;$M41&amp;$N41&amp;$Q41&amp;$S41&amp;"01")</f>
        <v>2232101</v>
      </c>
      <c r="CI41" s="19" t="str">
        <f t="shared" ref="CI41:CK41" ca="1" si="369">OFFSET(CI$5,$B41,0)</f>
        <v>-</v>
      </c>
      <c r="CJ41" s="19">
        <f t="shared" ca="1" si="369"/>
        <v>1</v>
      </c>
      <c r="CK41" s="19">
        <f t="shared" ca="1" si="369"/>
        <v>1</v>
      </c>
      <c r="CL41" s="9"/>
      <c r="CM41" s="444">
        <f t="shared" ref="CM41:CO48" si="370">INDEX(i.UserPeriod0,$AI41,CM$7)</f>
        <v>652</v>
      </c>
      <c r="CN41" s="444">
        <f t="shared" si="370"/>
        <v>686</v>
      </c>
      <c r="CO41" s="444">
        <f t="shared" si="370"/>
        <v>721</v>
      </c>
      <c r="CP41" s="152">
        <f t="shared" ref="CP41:CR48" si="371">7*INDEX(i.end_joining,1,CP$7+($AI41-1)*3)</f>
        <v>378</v>
      </c>
      <c r="CQ41" s="152">
        <f t="shared" si="371"/>
        <v>413</v>
      </c>
      <c r="CR41" s="152">
        <f t="shared" si="371"/>
        <v>448</v>
      </c>
      <c r="CS41" s="19" t="str">
        <f t="shared" ref="CS41:DI48" ca="1" si="372">OFFSET(CS$5,$B41,0)</f>
        <v>-</v>
      </c>
      <c r="CT41" s="19" t="str">
        <f t="shared" ca="1" si="372"/>
        <v>-</v>
      </c>
      <c r="CU41" s="19" t="str">
        <f t="shared" ca="1" si="372"/>
        <v>-</v>
      </c>
      <c r="CV41" s="19" t="str">
        <f t="shared" ca="1" si="372"/>
        <v>-</v>
      </c>
      <c r="CW41" s="19" t="str">
        <f t="shared" ca="1" si="372"/>
        <v>-</v>
      </c>
      <c r="CX41" s="19" t="b">
        <f t="shared" ca="1" si="372"/>
        <v>1</v>
      </c>
      <c r="CY41" s="19">
        <f t="shared" ca="1" si="372"/>
        <v>0</v>
      </c>
      <c r="CZ41" s="19">
        <f t="shared" ca="1" si="372"/>
        <v>0</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ref="DJ41:EK48" ca="1" si="373">OFFSET(DJ$5,$B41,0)</f>
        <v>0</v>
      </c>
      <c r="DK41" s="19">
        <f t="shared" ca="1" si="373"/>
        <v>1</v>
      </c>
      <c r="DL41" s="19">
        <f t="shared" ca="1" si="373"/>
        <v>1</v>
      </c>
      <c r="DM41" s="19">
        <f t="shared" ca="1" si="373"/>
        <v>0</v>
      </c>
      <c r="DN41" s="19" t="str">
        <f t="shared" ca="1" si="373"/>
        <v>-</v>
      </c>
      <c r="DO41" s="19" t="str">
        <f t="shared" ca="1" si="373"/>
        <v>-</v>
      </c>
      <c r="DP41" s="19" t="str">
        <f t="shared" ca="1" si="373"/>
        <v>-</v>
      </c>
      <c r="DQ41" s="19" t="str">
        <f t="shared" ca="1" si="373"/>
        <v>-</v>
      </c>
      <c r="DR41" s="19" t="str">
        <f t="shared" ca="1" si="373"/>
        <v>-</v>
      </c>
      <c r="DS41" s="19">
        <f t="shared" ca="1" si="373"/>
        <v>0</v>
      </c>
      <c r="DT41" s="19" t="str">
        <f t="shared" ca="1" si="373"/>
        <v>-</v>
      </c>
      <c r="DU41" s="19" t="str">
        <f t="shared" ca="1" si="373"/>
        <v>-</v>
      </c>
      <c r="DV41" s="19">
        <f t="shared" ca="1" si="373"/>
        <v>0</v>
      </c>
      <c r="DW41" s="19">
        <f t="shared" ca="1" si="373"/>
        <v>0</v>
      </c>
      <c r="DX41" s="19">
        <f t="shared" ca="1" si="373"/>
        <v>0</v>
      </c>
      <c r="DY41" s="19">
        <f t="shared" ca="1" si="373"/>
        <v>0</v>
      </c>
      <c r="DZ41" s="19">
        <f t="shared" ca="1" si="373"/>
        <v>0</v>
      </c>
      <c r="EA41" s="19">
        <f t="shared" ca="1" si="373"/>
        <v>0</v>
      </c>
      <c r="EB41" s="19">
        <f t="shared" ca="1" si="373"/>
        <v>0</v>
      </c>
      <c r="EC41" s="19">
        <f t="shared" ca="1" si="373"/>
        <v>0</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ref="EL41:FA47" ca="1" si="374">OFFSET(EL$5,$B41,0)</f>
        <v>0</v>
      </c>
      <c r="EM41" s="19">
        <f t="shared" ca="1" si="374"/>
        <v>0</v>
      </c>
      <c r="EN41" s="19">
        <f t="shared" ca="1" si="374"/>
        <v>0</v>
      </c>
      <c r="EO41" s="19">
        <f t="shared" ca="1" si="374"/>
        <v>0</v>
      </c>
      <c r="EP41" s="19">
        <f t="shared" ca="1" si="374"/>
        <v>0</v>
      </c>
      <c r="EQ41" s="19">
        <f t="shared" ca="1" si="374"/>
        <v>0</v>
      </c>
      <c r="ER41" s="19">
        <f t="shared" ca="1" si="374"/>
        <v>0</v>
      </c>
      <c r="ES41" s="19">
        <f t="shared" ca="1" si="374"/>
        <v>0</v>
      </c>
      <c r="ET41" s="19">
        <f t="shared" ca="1" si="374"/>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ref="FB41:HC45" ca="1" si="375">OFFSET(FB$5,$B41,0)</f>
        <v>0</v>
      </c>
      <c r="FC41" s="19">
        <f t="shared" ca="1" si="375"/>
        <v>0</v>
      </c>
      <c r="FD41" s="19">
        <f t="shared" ca="1" si="375"/>
        <v>0</v>
      </c>
      <c r="FE41" s="19">
        <f t="shared" ca="1" si="375"/>
        <v>0</v>
      </c>
      <c r="FF41" s="19">
        <f t="shared" ca="1" si="375"/>
        <v>0</v>
      </c>
      <c r="FG41" s="19">
        <f t="shared" ca="1" si="375"/>
        <v>0</v>
      </c>
      <c r="FH41" s="19">
        <f t="shared" ca="1" si="375"/>
        <v>0</v>
      </c>
      <c r="FI41" s="19">
        <f t="shared" ca="1" si="375"/>
        <v>0</v>
      </c>
      <c r="FJ41" s="19">
        <f t="shared" ca="1" si="375"/>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ref="HD41:HV44" ca="1" si="376">OFFSET(HD$5,$B41,0)</f>
        <v>0</v>
      </c>
      <c r="HE41" s="19">
        <f t="shared" ca="1" si="376"/>
        <v>0</v>
      </c>
      <c r="HF41" s="19">
        <f t="shared" ca="1" si="376"/>
        <v>0</v>
      </c>
      <c r="HG41" s="19">
        <f t="shared" ca="1" si="376"/>
        <v>0</v>
      </c>
      <c r="HH41" s="19">
        <f t="shared" ca="1" si="376"/>
        <v>0</v>
      </c>
      <c r="HI41" s="19">
        <f t="shared" ca="1" si="376"/>
        <v>0</v>
      </c>
      <c r="HJ41" s="19">
        <f t="shared" ca="1" si="376"/>
        <v>0</v>
      </c>
      <c r="HK41" s="19">
        <f t="shared" ca="1" si="376"/>
        <v>0</v>
      </c>
      <c r="HL41" s="19">
        <f t="shared" ca="1" si="376"/>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5">
        <f t="shared" ref="HW41:HW48" si="377">INDEX(i.TOL,$N41,HW$7)</f>
        <v>67</v>
      </c>
      <c r="HX41" s="9"/>
      <c r="HY41" s="5">
        <f t="shared" ref="HY41:IB48" si="378">INDEX(i.FlkStrctr,$M41,HY$7)</f>
        <v>1</v>
      </c>
      <c r="HZ41" s="5" t="b">
        <f t="shared" si="378"/>
        <v>0</v>
      </c>
      <c r="IA41" s="19">
        <f t="shared" ref="IA41:JA47" ca="1" si="379">OFFSET(IA$5,$B41,0)</f>
        <v>0</v>
      </c>
      <c r="IB41" s="5">
        <f t="shared" si="378"/>
        <v>55</v>
      </c>
      <c r="IC41" s="19">
        <f t="shared" ca="1" si="379"/>
        <v>1</v>
      </c>
      <c r="ID41" s="19">
        <f t="shared" ca="1" si="379"/>
        <v>0</v>
      </c>
      <c r="IE41" s="19">
        <f t="shared" ca="1" si="379"/>
        <v>0</v>
      </c>
      <c r="IF41" s="19">
        <f t="shared" ca="1" si="379"/>
        <v>0</v>
      </c>
      <c r="IG41" s="19">
        <f t="shared" ca="1" si="379"/>
        <v>0</v>
      </c>
      <c r="IH41" s="19">
        <f t="shared" ca="1" si="379"/>
        <v>0</v>
      </c>
      <c r="II41" s="19">
        <f t="shared" ca="1" si="379"/>
        <v>0</v>
      </c>
      <c r="IJ41" s="19">
        <f t="shared" ca="1" si="379"/>
        <v>0</v>
      </c>
      <c r="IK41" s="19">
        <f t="shared" ca="1" si="379"/>
        <v>0</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1</v>
      </c>
      <c r="IZ41" s="19">
        <f t="shared" ca="1" si="379"/>
        <v>0</v>
      </c>
      <c r="JA41" s="19">
        <f t="shared" ca="1" si="379"/>
        <v>1</v>
      </c>
      <c r="JB41" s="9"/>
      <c r="JC41" s="5" t="b">
        <f t="shared" ref="JC41:JC48" ca="1" si="380">IF($L41&lt;&gt;0,INDEX(i.cropgraze_inc,$L41,JC$7),OFFSET(JC$5,$B41,0))</f>
        <v>0</v>
      </c>
      <c r="JD41" s="5" t="b">
        <f t="shared" ref="JD41:JF48" si="381">($N41=JD$11)</f>
        <v>0</v>
      </c>
      <c r="JE41" s="5" t="b">
        <f t="shared" si="381"/>
        <v>0</v>
      </c>
      <c r="JF41" s="5" t="b">
        <f t="shared" si="381"/>
        <v>1</v>
      </c>
      <c r="JG41" s="144">
        <f>$O41</f>
        <v>1</v>
      </c>
      <c r="JH41" s="144">
        <f t="shared" ref="JH41" si="382">$O41</f>
        <v>1</v>
      </c>
      <c r="JI41" s="12" t="s">
        <v>34</v>
      </c>
      <c r="JJ41" s="12" t="s">
        <v>34</v>
      </c>
      <c r="JK41" s="12" t="s">
        <v>34</v>
      </c>
      <c r="JL41" s="12" t="s">
        <v>34</v>
      </c>
      <c r="JM41" s="12">
        <v>1</v>
      </c>
      <c r="JN41" s="12">
        <v>0.66</v>
      </c>
      <c r="JO41" s="244" t="s">
        <v>34</v>
      </c>
      <c r="JP41" s="5" t="b" cm="1">
        <f t="array" ref="JP41">IF(OR(JQ41:JX41&lt;&gt;"-"),TRUE,"-")</f>
        <v>1</v>
      </c>
      <c r="JQ41" s="12">
        <v>2</v>
      </c>
      <c r="JR41" s="12">
        <v>2</v>
      </c>
      <c r="JS41" s="12">
        <v>2</v>
      </c>
      <c r="JT41" s="12">
        <v>2</v>
      </c>
      <c r="JU41" s="12">
        <v>2</v>
      </c>
      <c r="JV41" s="12">
        <v>2</v>
      </c>
      <c r="JW41" s="12">
        <v>2</v>
      </c>
      <c r="JX41" s="12">
        <v>2</v>
      </c>
      <c r="JY41" s="5" t="str">
        <f t="array" ref="JY41">IF(OR(JZ41:KF41&lt;&gt;"-"),TRUE,"-")</f>
        <v>-</v>
      </c>
      <c r="JZ41" s="12" t="s">
        <v>34</v>
      </c>
      <c r="KA41" s="12" t="s">
        <v>34</v>
      </c>
      <c r="KB41" s="12" t="s">
        <v>34</v>
      </c>
      <c r="KC41" s="12" t="s">
        <v>34</v>
      </c>
      <c r="KD41" s="12" t="s">
        <v>34</v>
      </c>
      <c r="KE41" s="12" t="s">
        <v>34</v>
      </c>
      <c r="KF41" s="12" t="s">
        <v>34</v>
      </c>
      <c r="KG41" s="12" t="b">
        <v>1</v>
      </c>
      <c r="KH41" s="144">
        <f t="shared" ref="KH41:KH48" si="383">IF($AI41=6,0,$KI41)</f>
        <v>2</v>
      </c>
      <c r="KI41" s="12">
        <v>2</v>
      </c>
      <c r="KJ41" s="12" t="b">
        <v>0</v>
      </c>
      <c r="KK41" s="12" t="s">
        <v>34</v>
      </c>
      <c r="KL41" s="5" t="str">
        <f t="shared" ref="KL41:KO48" si="384">INDEX(i.FlkStrctr,$M41,KL$7)</f>
        <v>-</v>
      </c>
      <c r="KM41" s="5" t="str">
        <f t="shared" si="384"/>
        <v>-</v>
      </c>
      <c r="KN41" s="5" t="str">
        <f t="shared" si="384"/>
        <v>-</v>
      </c>
      <c r="KO41" s="5" t="str">
        <f t="shared" si="384"/>
        <v>-</v>
      </c>
      <c r="KP41" s="12" t="b">
        <v>0</v>
      </c>
      <c r="KQ41" s="244" t="s">
        <v>34</v>
      </c>
      <c r="KR41" s="244" t="s">
        <v>34</v>
      </c>
      <c r="KS41" s="12" t="b">
        <v>1</v>
      </c>
      <c r="KT41" s="12">
        <v>0.75</v>
      </c>
      <c r="KU41" s="144">
        <f>KT41</f>
        <v>0.75</v>
      </c>
      <c r="KV41" s="12">
        <v>0.99</v>
      </c>
      <c r="KW41" s="12">
        <v>0.5</v>
      </c>
      <c r="KX41" s="12">
        <v>0</v>
      </c>
      <c r="KY41" s="12">
        <v>0</v>
      </c>
      <c r="KZ41" s="12" t="s">
        <v>34</v>
      </c>
      <c r="LA41" s="19" t="str">
        <f t="shared" ref="LA41:LB41" ca="1" si="385">OFFSET(LA$5,$B41,0)</f>
        <v>-</v>
      </c>
      <c r="LB41" s="19" t="str">
        <f t="shared" ca="1" si="385"/>
        <v>-</v>
      </c>
      <c r="LC41" s="5">
        <f t="shared" ref="LC41:LC48" si="386">INDEX(i.conservation,$W41+1,$N41)</f>
        <v>1</v>
      </c>
      <c r="LD41" s="9"/>
      <c r="LE41" s="19">
        <f t="shared" ref="LE41:LK48" ca="1" si="387">OFFSET(LE$5,$B41,0)</f>
        <v>70</v>
      </c>
      <c r="LF41" s="19">
        <f t="shared" ca="1" si="387"/>
        <v>50</v>
      </c>
      <c r="LG41" s="19">
        <f t="shared" ca="1" si="387"/>
        <v>80</v>
      </c>
      <c r="LH41" s="19">
        <f t="shared" ca="1" si="387"/>
        <v>50</v>
      </c>
      <c r="LI41" s="5" t="b" cm="1">
        <f t="array" ref="LI41">INDEX(i.meatgrid,$Q41,LI$7)</f>
        <v>0</v>
      </c>
      <c r="LJ41" s="5" t="b" cm="1">
        <f t="array" ref="LJ41">INDEX(i.meatgrid,$Q41,LJ$7)</f>
        <v>0</v>
      </c>
      <c r="LK41" s="19">
        <f t="shared" ca="1" si="387"/>
        <v>1</v>
      </c>
      <c r="LL41" s="5">
        <f t="shared" ref="LL41:LL48" si="388">INDEX(i.MeatPrices,$S41,LL$7)</f>
        <v>1</v>
      </c>
      <c r="LM41" s="5" cm="1">
        <f t="array" ref="LM41">INDEX(i.meatgrid,$Q41,LM$7)</f>
        <v>0</v>
      </c>
      <c r="LN41" s="5" cm="1">
        <f t="array" ref="LN41">INDEX(i.meatgrid,$Q41,LN$7)</f>
        <v>0</v>
      </c>
      <c r="LO41" s="5" cm="1">
        <f t="array" ref="LO41">INDEX(i.meatgrid,$Q41,LO$7)</f>
        <v>0</v>
      </c>
      <c r="LP41" s="5" cm="1">
        <f t="array" ref="LP41">INDEX(i.meatgrid,$Q41,LP$7)</f>
        <v>0</v>
      </c>
      <c r="LQ41" s="5" cm="1">
        <f t="array" ref="LQ41">INDEX(i.meatgrid,$Q41,LQ$7)</f>
        <v>1</v>
      </c>
      <c r="LR41" s="5" cm="1">
        <f t="array" ref="LR41">INDEX(i.meatgrid,$Q41,LR$7)</f>
        <v>1</v>
      </c>
      <c r="LS41" s="5" cm="1">
        <f t="array" ref="LS41">INDEX(i.meatgrid,$Q41,LS$7)</f>
        <v>1</v>
      </c>
      <c r="LT41" s="5" cm="1">
        <f t="array" ref="LT41">INDEX(i.meatgrid,$Q41,LT$7)</f>
        <v>1</v>
      </c>
      <c r="LU41" s="19">
        <f t="shared" ref="LU41:LU48" ca="1" si="389">OFFSET(LU$5,$B41,0)</f>
        <v>1</v>
      </c>
      <c r="LV41" s="9"/>
      <c r="LW41" s="19" t="b">
        <f t="shared" ref="LW41:ML48" ca="1" si="390">OFFSET(LW$5,$B41,0)</f>
        <v>0</v>
      </c>
      <c r="LX41" s="19" t="b">
        <f t="shared" ca="1" si="390"/>
        <v>0</v>
      </c>
      <c r="LY41" s="19">
        <f ca="1">OFFSET(LY$5,$B41,0)</f>
        <v>1</v>
      </c>
      <c r="LZ41" s="19">
        <f t="shared" ref="LZ41:OB46" ca="1" si="391">OFFSET(LZ$5,$B41,0)</f>
        <v>0.75</v>
      </c>
      <c r="MA41" s="19">
        <f t="shared" ca="1" si="391"/>
        <v>0.75</v>
      </c>
      <c r="MB41" s="19">
        <f t="shared" ca="1" si="391"/>
        <v>0.8</v>
      </c>
      <c r="MC41" s="19">
        <f t="shared" ca="1" si="391"/>
        <v>0.82499999999999996</v>
      </c>
      <c r="MD41" s="19">
        <f t="shared" ca="1" si="391"/>
        <v>0.875</v>
      </c>
      <c r="ME41" s="19">
        <f t="shared" ca="1" si="391"/>
        <v>0.9</v>
      </c>
      <c r="MF41" s="19">
        <f t="shared" ca="1" si="391"/>
        <v>1</v>
      </c>
      <c r="MG41" s="19">
        <f t="shared" ca="1" si="391"/>
        <v>0.875</v>
      </c>
      <c r="MH41" s="19" t="b">
        <f t="shared" ca="1" si="391"/>
        <v>1</v>
      </c>
      <c r="MI41" s="19">
        <f t="shared" ca="1" si="391"/>
        <v>74.989999999999995</v>
      </c>
      <c r="MJ41" s="19" t="str">
        <f t="shared" ca="1" si="391"/>
        <v>-</v>
      </c>
      <c r="MK41" s="19" t="str">
        <f t="shared" ca="1" si="391"/>
        <v>-</v>
      </c>
      <c r="ML41" s="19" t="str">
        <f t="shared" ca="1" si="391"/>
        <v>-</v>
      </c>
      <c r="MM41" s="19" t="str">
        <f t="shared" ca="1" si="391"/>
        <v>-</v>
      </c>
      <c r="MN41" s="19" t="str">
        <f t="shared" ca="1" si="391"/>
        <v>-</v>
      </c>
      <c r="MO41" s="19" t="str">
        <f t="shared" ca="1" si="391"/>
        <v>-</v>
      </c>
      <c r="MP41" s="19" t="str">
        <f t="shared" ca="1" si="391"/>
        <v>-</v>
      </c>
      <c r="MQ41" s="19">
        <f t="shared" ca="1" si="391"/>
        <v>36.99</v>
      </c>
      <c r="MR41" s="19">
        <f t="shared" ca="1" si="391"/>
        <v>36.99</v>
      </c>
      <c r="MS41" s="19" t="str">
        <f t="shared" ca="1" si="391"/>
        <v>-</v>
      </c>
      <c r="MT41" s="19" t="str">
        <f t="shared" ca="1" si="391"/>
        <v>-</v>
      </c>
      <c r="MU41" s="19" t="str">
        <f t="shared" ca="1" si="391"/>
        <v>-</v>
      </c>
      <c r="MV41" s="19" t="str">
        <f t="shared" ca="1" si="391"/>
        <v>-</v>
      </c>
      <c r="MW41" s="19" t="str">
        <f t="shared" ca="1" si="391"/>
        <v>-</v>
      </c>
      <c r="MX41" s="19">
        <f t="shared" ca="1" si="391"/>
        <v>49.99</v>
      </c>
      <c r="MY41" s="19">
        <f t="shared" ca="1" si="391"/>
        <v>49.99</v>
      </c>
      <c r="MZ41" s="19">
        <f t="shared" ca="1" si="391"/>
        <v>49.99</v>
      </c>
      <c r="NA41" s="19">
        <f t="shared" ca="1" si="391"/>
        <v>49.99</v>
      </c>
      <c r="NB41" s="19">
        <f t="shared" ca="1" si="391"/>
        <v>49.99</v>
      </c>
      <c r="NC41" s="19">
        <f t="shared" ca="1" si="391"/>
        <v>49.99</v>
      </c>
      <c r="ND41" s="19">
        <f t="shared" ca="1" si="391"/>
        <v>49.99</v>
      </c>
      <c r="NE41" s="19">
        <f t="shared" ca="1" si="391"/>
        <v>49.99</v>
      </c>
      <c r="NF41" s="19">
        <f t="shared" ca="1" si="391"/>
        <v>412.99</v>
      </c>
      <c r="NG41" s="19">
        <f t="shared" ca="1" si="391"/>
        <v>412.99</v>
      </c>
      <c r="NH41" s="19" t="str">
        <f t="shared" ca="1" si="391"/>
        <v>-</v>
      </c>
      <c r="NI41" s="19" t="str">
        <f t="shared" ca="1" si="391"/>
        <v>-</v>
      </c>
      <c r="NJ41" s="19" t="str">
        <f t="shared" ca="1" si="391"/>
        <v>-</v>
      </c>
      <c r="NK41" s="19" t="str">
        <f t="shared" ca="1" si="391"/>
        <v>-</v>
      </c>
      <c r="NL41" s="19" t="str">
        <f t="shared" ca="1" si="391"/>
        <v>-</v>
      </c>
      <c r="NM41" s="19">
        <f t="shared" ca="1" si="391"/>
        <v>6.8900000000000006</v>
      </c>
      <c r="NN41" s="19">
        <f t="shared" ca="1" si="391"/>
        <v>6.8900000000000006</v>
      </c>
      <c r="NO41" s="19">
        <f t="shared" ca="1" si="391"/>
        <v>6.8900000000000006</v>
      </c>
      <c r="NP41" s="19">
        <f t="shared" ca="1" si="391"/>
        <v>6.8900000000000006</v>
      </c>
      <c r="NQ41" s="19">
        <f t="shared" ca="1" si="391"/>
        <v>6.8900000000000006</v>
      </c>
      <c r="NR41" s="19">
        <f t="shared" ca="1" si="391"/>
        <v>6.8900000000000006</v>
      </c>
      <c r="NS41" s="19">
        <f t="shared" ca="1" si="391"/>
        <v>6.8900000000000006</v>
      </c>
      <c r="NT41" s="19">
        <f t="shared" ca="1" si="391"/>
        <v>6.8900000000000006</v>
      </c>
      <c r="NU41" s="19">
        <f t="shared" ca="1" si="391"/>
        <v>346.99</v>
      </c>
      <c r="NV41" s="19">
        <f t="shared" ca="1" si="391"/>
        <v>346.99</v>
      </c>
      <c r="NW41" s="19" t="str">
        <f t="shared" ca="1" si="391"/>
        <v>-</v>
      </c>
      <c r="NX41" s="19" t="str">
        <f t="shared" ca="1" si="391"/>
        <v>-</v>
      </c>
      <c r="NY41" s="19" t="str">
        <f t="shared" ca="1" si="391"/>
        <v>-</v>
      </c>
      <c r="NZ41" s="19" t="str">
        <f t="shared" ca="1" si="391"/>
        <v>-</v>
      </c>
      <c r="OA41" s="19" t="str">
        <f t="shared" ca="1" si="391"/>
        <v>-</v>
      </c>
      <c r="OB41" s="19">
        <f t="shared" ca="1" si="391"/>
        <v>0</v>
      </c>
      <c r="OC41" s="24">
        <v>0</v>
      </c>
    </row>
    <row r="42" spans="1:39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IF($HY42=0," FWM","")&amp;IF($HY42=1," MWM","")&amp;IF($HY42=5," Mat","")&amp;IF($HZ42=TRUE,"&amp;BBT","    ")          &amp; " Day"&amp;INDEX(i.DOY,$N42,1)
&amp; " Scan"&amp;TEXT($O42,"0")        &amp;" "&amp; INDEX(DataMaster!$B$98:$B$103,$Q42,0)
&amp; " WP"&amp;TEXT($LK42*100,"000p")           &amp; " MP"&amp;TEXT($LL42*100,"000p")           &amp; " GP"&amp;TEXT($LU42*100,"000p")
&amp; " T_" &amp; IF(AND($CA42,$CC42),"TRUE ")        &amp; " (F"&amp;3+COUNTIF($CT42:$CW42,TRUE)&amp;3&amp;"N"&amp;$DK42&amp;$DL42&amp;")"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9"/>
      <c r="AV42" s="5" t="b">
        <f t="shared" ca="1" si="359"/>
        <v>1</v>
      </c>
      <c r="AW42" s="5" t="str">
        <f t="shared" ca="1" si="359"/>
        <v>-</v>
      </c>
      <c r="AX42" s="5" t="str">
        <f t="shared" ca="1" si="359"/>
        <v>-</v>
      </c>
      <c r="AY42" s="5" t="str">
        <f t="shared" ca="1" si="359"/>
        <v>-</v>
      </c>
      <c r="AZ42" s="5" t="b">
        <f t="shared" ca="1" si="359"/>
        <v>0</v>
      </c>
      <c r="BA42" s="144">
        <f t="shared" ca="1" si="359"/>
        <v>0.25</v>
      </c>
      <c r="BB42" s="19" t="b">
        <f t="shared" ca="1" si="360"/>
        <v>1</v>
      </c>
      <c r="BC42" s="9"/>
      <c r="BD42" s="5" t="str">
        <f t="shared" ca="1" si="361"/>
        <v>-</v>
      </c>
      <c r="BE42" s="19" t="str">
        <f t="shared" ca="1" si="362"/>
        <v>-</v>
      </c>
      <c r="BF42" s="19" t="str">
        <f t="shared" ca="1" si="362"/>
        <v>-</v>
      </c>
      <c r="BG42" s="19" t="str">
        <f t="shared" ca="1" si="362"/>
        <v>-</v>
      </c>
      <c r="BH42" s="5" t="str">
        <f t="shared" ca="1" si="363"/>
        <v>-</v>
      </c>
      <c r="BI42" s="19" t="str">
        <f t="shared" ca="1" si="364"/>
        <v>-</v>
      </c>
      <c r="BJ42" s="5" t="str">
        <f t="shared" ca="1" si="365"/>
        <v>-</v>
      </c>
      <c r="BK42" s="19" t="str">
        <f t="shared" ca="1" si="366"/>
        <v>-</v>
      </c>
      <c r="BL42" s="19" t="str">
        <f t="shared" ca="1" si="366"/>
        <v>-</v>
      </c>
      <c r="BM42" s="19" t="str">
        <f t="shared" ca="1" si="366"/>
        <v>-</v>
      </c>
      <c r="BN42" s="5" t="str">
        <f t="shared" ca="1" si="367"/>
        <v>-</v>
      </c>
      <c r="BO42" s="9"/>
      <c r="BP42" s="19" t="str">
        <f t="shared" ca="1" si="368"/>
        <v>-</v>
      </c>
      <c r="BQ42" s="19" t="str">
        <f t="shared" ca="1" si="368"/>
        <v>-</v>
      </c>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9"/>
      <c r="CA42" s="12" t="b">
        <v>1</v>
      </c>
      <c r="CB42" s="12" t="b">
        <v>0</v>
      </c>
      <c r="CC42" s="12" t="b">
        <v>1</v>
      </c>
      <c r="CD42" s="12">
        <f ca="1">VALUE($K42&amp;$M42&amp;$N42&amp;$Q42&amp;$S42&amp;"01")</f>
        <v>2232101</v>
      </c>
      <c r="CE42" s="12" t="b">
        <v>0</v>
      </c>
      <c r="CF42" s="12" t="s">
        <v>34</v>
      </c>
      <c r="CG42" s="19" t="b">
        <f t="shared" ref="CG42:CK48" ca="1" si="396">OFFSET(CG$5,$B42,0)</f>
        <v>1</v>
      </c>
      <c r="CH42" s="12">
        <f ca="1">VALUE($K42&amp;$M42&amp;$N42&amp;$Q42&amp;$S42&amp;"02")</f>
        <v>2232102</v>
      </c>
      <c r="CI42" s="19" t="str">
        <f t="shared" ca="1" si="396"/>
        <v>-</v>
      </c>
      <c r="CJ42" s="19">
        <f t="shared" ca="1" si="396"/>
        <v>1</v>
      </c>
      <c r="CK42" s="19">
        <f t="shared" ca="1" si="396"/>
        <v>1</v>
      </c>
      <c r="CL42" s="9"/>
      <c r="CM42" s="444">
        <f t="shared" ca="1" si="370"/>
        <v>652</v>
      </c>
      <c r="CN42" s="444">
        <f t="shared" ca="1" si="370"/>
        <v>686</v>
      </c>
      <c r="CO42" s="444">
        <f t="shared" ca="1" si="370"/>
        <v>721</v>
      </c>
      <c r="CP42" s="152">
        <f t="shared" ca="1" si="371"/>
        <v>378</v>
      </c>
      <c r="CQ42" s="152">
        <f t="shared" ca="1" si="371"/>
        <v>413</v>
      </c>
      <c r="CR42" s="152">
        <f t="shared" ca="1" si="371"/>
        <v>448</v>
      </c>
      <c r="CS42" s="19" t="str">
        <f t="shared" ca="1" si="372"/>
        <v>-</v>
      </c>
      <c r="CT42" s="12" t="b">
        <v>1</v>
      </c>
      <c r="CU42" s="12" t="b">
        <v>0</v>
      </c>
      <c r="CV42" s="12" t="b">
        <v>0</v>
      </c>
      <c r="CW42" s="12" t="b">
        <v>0</v>
      </c>
      <c r="CX42" s="19" t="b">
        <f t="shared" ca="1" si="372"/>
        <v>1</v>
      </c>
      <c r="CY42" s="19">
        <f t="shared" ca="1" si="372"/>
        <v>0</v>
      </c>
      <c r="CZ42" s="19">
        <f t="shared" ca="1" si="372"/>
        <v>0</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3"/>
        <v>0</v>
      </c>
      <c r="DK42" s="12">
        <v>3</v>
      </c>
      <c r="DL42" s="12">
        <v>3</v>
      </c>
      <c r="DM42" s="12">
        <v>0</v>
      </c>
      <c r="DN42" s="12">
        <v>2</v>
      </c>
      <c r="DO42" s="12">
        <v>-2</v>
      </c>
      <c r="DP42" s="19" t="str">
        <f t="shared" ca="1" si="373"/>
        <v>-</v>
      </c>
      <c r="DQ42" s="19" t="str">
        <f t="shared" ca="1" si="373"/>
        <v>-</v>
      </c>
      <c r="DR42" s="19" t="str">
        <f t="shared" ca="1" si="373"/>
        <v>-</v>
      </c>
      <c r="DS42" s="251">
        <f t="shared" ref="DS42:DS47" si="397">DM42</f>
        <v>0</v>
      </c>
      <c r="DT42" s="251">
        <f>DN42</f>
        <v>2</v>
      </c>
      <c r="DU42" s="251">
        <f t="shared" ref="DU42:DU47" si="398">DO42</f>
        <v>-2</v>
      </c>
      <c r="DV42" s="19">
        <f t="shared" ca="1" si="373"/>
        <v>0</v>
      </c>
      <c r="DW42" s="19">
        <f t="shared" ca="1" si="373"/>
        <v>0</v>
      </c>
      <c r="DX42" s="19">
        <f t="shared" ca="1" si="373"/>
        <v>0</v>
      </c>
      <c r="DY42" s="19">
        <f t="shared" ca="1" si="373"/>
        <v>0</v>
      </c>
      <c r="DZ42" s="19">
        <f t="shared" ca="1" si="373"/>
        <v>0</v>
      </c>
      <c r="EA42" s="19">
        <f t="shared" ca="1" si="373"/>
        <v>0</v>
      </c>
      <c r="EB42" s="19">
        <f t="shared" ca="1" si="373"/>
        <v>0</v>
      </c>
      <c r="EC42" s="19">
        <f t="shared" ca="1" si="373"/>
        <v>0</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4"/>
        <v>0</v>
      </c>
      <c r="EM42" s="19">
        <f t="shared" ca="1" si="374"/>
        <v>0</v>
      </c>
      <c r="EN42" s="19">
        <f t="shared" ca="1" si="374"/>
        <v>0</v>
      </c>
      <c r="EO42" s="19">
        <f t="shared" ca="1" si="374"/>
        <v>0</v>
      </c>
      <c r="EP42" s="19">
        <f t="shared" ca="1" si="374"/>
        <v>0</v>
      </c>
      <c r="EQ42" s="19">
        <f t="shared" ca="1" si="374"/>
        <v>0</v>
      </c>
      <c r="ER42" s="19">
        <f t="shared" ca="1" si="374"/>
        <v>0</v>
      </c>
      <c r="ES42" s="19">
        <f t="shared" ca="1" si="374"/>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5"/>
        <v>0</v>
      </c>
      <c r="FC42" s="19">
        <f t="shared" ca="1" si="375"/>
        <v>0</v>
      </c>
      <c r="FD42" s="19">
        <f t="shared" ca="1" si="375"/>
        <v>0</v>
      </c>
      <c r="FE42" s="19">
        <f t="shared" ca="1" si="375"/>
        <v>0</v>
      </c>
      <c r="FF42" s="19">
        <f t="shared" ca="1" si="375"/>
        <v>0</v>
      </c>
      <c r="FG42" s="19">
        <f t="shared" ca="1" si="375"/>
        <v>0</v>
      </c>
      <c r="FH42" s="19">
        <f t="shared" ca="1" si="375"/>
        <v>0</v>
      </c>
      <c r="FI42" s="19">
        <f t="shared" ca="1" si="375"/>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6"/>
        <v>0</v>
      </c>
      <c r="HE42" s="19">
        <f t="shared" ca="1" si="376"/>
        <v>0</v>
      </c>
      <c r="HF42" s="19">
        <f t="shared" ca="1" si="376"/>
        <v>0</v>
      </c>
      <c r="HG42" s="19">
        <f t="shared" ca="1" si="376"/>
        <v>0</v>
      </c>
      <c r="HH42" s="19">
        <f t="shared" ca="1" si="376"/>
        <v>0</v>
      </c>
      <c r="HI42" s="19">
        <f t="shared" ca="1" si="376"/>
        <v>0</v>
      </c>
      <c r="HJ42" s="19">
        <f t="shared" ca="1" si="376"/>
        <v>0</v>
      </c>
      <c r="HK42" s="19">
        <f t="shared" ca="1" si="376"/>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5">
        <f t="shared" ca="1" si="377"/>
        <v>67</v>
      </c>
      <c r="HX42" s="9"/>
      <c r="HY42" s="5">
        <f t="shared" ca="1" si="378"/>
        <v>1</v>
      </c>
      <c r="HZ42" s="5" t="b">
        <f t="shared" ca="1" si="378"/>
        <v>0</v>
      </c>
      <c r="IA42" s="19">
        <f t="shared" ca="1" si="379"/>
        <v>0</v>
      </c>
      <c r="IB42" s="5">
        <f t="shared" ca="1" si="378"/>
        <v>55</v>
      </c>
      <c r="IC42" s="19">
        <f t="shared" ca="1" si="379"/>
        <v>1</v>
      </c>
      <c r="ID42" s="19">
        <f t="shared" ca="1" si="379"/>
        <v>0</v>
      </c>
      <c r="IE42" s="19">
        <f t="shared" ca="1" si="379"/>
        <v>0</v>
      </c>
      <c r="IF42" s="19">
        <f t="shared" ca="1" si="379"/>
        <v>0</v>
      </c>
      <c r="IG42" s="19">
        <f t="shared" ca="1" si="379"/>
        <v>0</v>
      </c>
      <c r="IH42" s="19">
        <f t="shared" ca="1" si="379"/>
        <v>0</v>
      </c>
      <c r="II42" s="19">
        <f t="shared" ca="1" si="379"/>
        <v>0</v>
      </c>
      <c r="IJ42" s="19">
        <f t="shared" ca="1" si="379"/>
        <v>0</v>
      </c>
      <c r="IK42" s="19">
        <f t="shared" ca="1" si="379"/>
        <v>0</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1</v>
      </c>
      <c r="IZ42" s="19">
        <f t="shared" ca="1" si="379"/>
        <v>0</v>
      </c>
      <c r="JA42" s="19">
        <f t="shared" ca="1" si="379"/>
        <v>1</v>
      </c>
      <c r="JB42" s="9"/>
      <c r="JC42" s="5" t="b">
        <f t="shared" ca="1" si="380"/>
        <v>0</v>
      </c>
      <c r="JD42" s="5" t="b">
        <f t="shared" ca="1" si="381"/>
        <v>0</v>
      </c>
      <c r="JE42" s="5" t="b">
        <f t="shared" ca="1" si="381"/>
        <v>0</v>
      </c>
      <c r="JF42" s="5" t="b">
        <f t="shared" ca="1" si="381"/>
        <v>1</v>
      </c>
      <c r="JG42" s="144">
        <f t="shared" ref="JG42:JH48" ca="1" si="399">$O42</f>
        <v>1</v>
      </c>
      <c r="JH42" s="144">
        <f t="shared" ca="1" si="399"/>
        <v>1</v>
      </c>
      <c r="JI42" s="19" t="str">
        <f t="shared" ref="JI42:JO48" ca="1" si="400">OFFSET(JI$5,$B42,0)</f>
        <v>-</v>
      </c>
      <c r="JJ42" s="19" t="str">
        <f t="shared" ca="1" si="400"/>
        <v>-</v>
      </c>
      <c r="JK42" s="19" t="str">
        <f t="shared" ca="1" si="400"/>
        <v>-</v>
      </c>
      <c r="JL42" s="19" t="str">
        <f t="shared" ca="1" si="400"/>
        <v>-</v>
      </c>
      <c r="JM42" s="19">
        <f t="shared" ca="1" si="400"/>
        <v>1</v>
      </c>
      <c r="JN42" s="19">
        <f t="shared" ca="1" si="400"/>
        <v>0.66</v>
      </c>
      <c r="JO42" s="19" t="str">
        <f t="shared" ca="1" si="400"/>
        <v>-</v>
      </c>
      <c r="JP42" s="5" t="b" cm="1">
        <f t="array" aca="1" ref="JP42" ca="1">IF(OR(JQ42:JX42&lt;&gt;"-"),TRUE,"-")</f>
        <v>1</v>
      </c>
      <c r="JQ42" s="237">
        <f ca="1">OFFSET(JQ42,-1,0)</f>
        <v>2</v>
      </c>
      <c r="JR42" s="237">
        <f t="shared" ref="JR42:JX42" ca="1" si="401">OFFSET(JR42,-1,0)</f>
        <v>2</v>
      </c>
      <c r="JS42" s="237">
        <f t="shared" ca="1" si="401"/>
        <v>2</v>
      </c>
      <c r="JT42" s="237">
        <f t="shared" ca="1" si="401"/>
        <v>2</v>
      </c>
      <c r="JU42" s="237">
        <f t="shared" ca="1" si="401"/>
        <v>2</v>
      </c>
      <c r="JV42" s="237">
        <f t="shared" ca="1" si="401"/>
        <v>2</v>
      </c>
      <c r="JW42" s="237">
        <f t="shared" ca="1" si="401"/>
        <v>2</v>
      </c>
      <c r="JX42" s="237">
        <f t="shared" ca="1" si="401"/>
        <v>2</v>
      </c>
      <c r="JY42" s="5" t="str">
        <f t="array" aca="1" ref="JY42" ca="1">IF(OR(JZ42:KF42&lt;&gt;"-"),TRUE,"-")</f>
        <v>-</v>
      </c>
      <c r="JZ42" s="19" t="str">
        <f t="shared" ref="JZ42:KK48" ca="1" si="402">OFFSET(JZ$5,$B42,0)</f>
        <v>-</v>
      </c>
      <c r="KA42" s="19" t="str">
        <f t="shared" ca="1" si="402"/>
        <v>-</v>
      </c>
      <c r="KB42" s="19" t="str">
        <f t="shared" ca="1" si="402"/>
        <v>-</v>
      </c>
      <c r="KC42" s="19" t="str">
        <f t="shared" ca="1" si="402"/>
        <v>-</v>
      </c>
      <c r="KD42" s="19" t="str">
        <f t="shared" ca="1" si="402"/>
        <v>-</v>
      </c>
      <c r="KE42" s="19" t="str">
        <f t="shared" ca="1" si="402"/>
        <v>-</v>
      </c>
      <c r="KF42" s="19" t="str">
        <f t="shared" ca="1" si="402"/>
        <v>-</v>
      </c>
      <c r="KG42" s="19" t="b">
        <f t="shared" ca="1" si="402"/>
        <v>1</v>
      </c>
      <c r="KH42" s="144">
        <f t="shared" ca="1" si="383"/>
        <v>2</v>
      </c>
      <c r="KI42" s="19">
        <f t="shared" ca="1" si="402"/>
        <v>2</v>
      </c>
      <c r="KJ42" s="19" t="b">
        <f t="shared" ca="1" si="402"/>
        <v>0</v>
      </c>
      <c r="KK42" s="19" t="str">
        <f t="shared" ca="1" si="402"/>
        <v>-</v>
      </c>
      <c r="KL42" s="5" t="str">
        <f t="shared" ca="1" si="384"/>
        <v>-</v>
      </c>
      <c r="KM42" s="5" t="str">
        <f t="shared" ca="1" si="384"/>
        <v>-</v>
      </c>
      <c r="KN42" s="5" t="str">
        <f t="shared" ca="1" si="384"/>
        <v>-</v>
      </c>
      <c r="KO42" s="5" t="str">
        <f t="shared" ca="1" si="384"/>
        <v>-</v>
      </c>
      <c r="KP42" s="19" t="b">
        <f t="shared" ref="KP42:LE48" ca="1" si="403">OFFSET(KP$5,$B42,0)</f>
        <v>0</v>
      </c>
      <c r="KQ42" s="19" t="str">
        <f t="shared" ca="1" si="403"/>
        <v>-</v>
      </c>
      <c r="KR42" s="19" t="str">
        <f ca="1">OFFSET(KR$5,$B42,0)</f>
        <v>-</v>
      </c>
      <c r="KS42" s="19" t="b">
        <f ca="1">OFFSET(KS$5,$B42,0)</f>
        <v>1</v>
      </c>
      <c r="KT42" s="19">
        <f t="shared" ca="1" si="403"/>
        <v>0.75</v>
      </c>
      <c r="KU42" s="19">
        <f t="shared" ca="1" si="403"/>
        <v>0.75</v>
      </c>
      <c r="KV42" s="19">
        <f t="shared" ca="1" si="403"/>
        <v>0.99</v>
      </c>
      <c r="KW42" s="19">
        <f t="shared" ca="1" si="403"/>
        <v>0.5</v>
      </c>
      <c r="KX42" s="19">
        <f t="shared" ca="1" si="403"/>
        <v>0</v>
      </c>
      <c r="KY42" s="19">
        <f t="shared" ca="1" si="403"/>
        <v>0</v>
      </c>
      <c r="KZ42" s="19" t="str">
        <f t="shared" ca="1" si="403"/>
        <v>-</v>
      </c>
      <c r="LA42" s="19" t="str">
        <f t="shared" ca="1" si="403"/>
        <v>-</v>
      </c>
      <c r="LB42" s="19" t="str">
        <f t="shared" ca="1" si="403"/>
        <v>-</v>
      </c>
      <c r="LC42" s="5">
        <f t="shared" ca="1" si="386"/>
        <v>1</v>
      </c>
      <c r="LD42" s="9"/>
      <c r="LE42" s="19">
        <f t="shared" ca="1" si="403"/>
        <v>70</v>
      </c>
      <c r="LF42" s="19">
        <f t="shared" ca="1" si="387"/>
        <v>50</v>
      </c>
      <c r="LG42" s="19">
        <f t="shared" ca="1" si="387"/>
        <v>80</v>
      </c>
      <c r="LH42" s="19">
        <f t="shared" ca="1" si="387"/>
        <v>50</v>
      </c>
      <c r="LI42" s="5" t="b" cm="1">
        <f t="array" aca="1" ref="LI42" ca="1">INDEX(i.meatgrid,$Q42,LI$7)</f>
        <v>0</v>
      </c>
      <c r="LJ42" s="5" t="b" cm="1">
        <f t="array" aca="1" ref="LJ42" ca="1">INDEX(i.meatgrid,$Q42,LJ$7)</f>
        <v>0</v>
      </c>
      <c r="LK42" s="19">
        <f t="shared" ca="1" si="387"/>
        <v>1</v>
      </c>
      <c r="LL42" s="5">
        <f t="shared" ca="1" si="388"/>
        <v>1</v>
      </c>
      <c r="LM42" s="5" cm="1">
        <f t="array" aca="1" ref="LM42" ca="1">INDEX(i.meatgrid,$Q42,LM$7)</f>
        <v>0</v>
      </c>
      <c r="LN42" s="5" cm="1">
        <f t="array" aca="1" ref="LN42" ca="1">INDEX(i.meatgrid,$Q42,LN$7)</f>
        <v>0</v>
      </c>
      <c r="LO42" s="5" cm="1">
        <f t="array" aca="1" ref="LO42" ca="1">INDEX(i.meatgrid,$Q42,LO$7)</f>
        <v>0</v>
      </c>
      <c r="LP42" s="5" cm="1">
        <f t="array" aca="1" ref="LP42" ca="1">INDEX(i.meatgrid,$Q42,LP$7)</f>
        <v>0</v>
      </c>
      <c r="LQ42" s="5" cm="1">
        <f t="array" aca="1" ref="LQ42" ca="1">INDEX(i.meatgrid,$Q42,LQ$7)</f>
        <v>1</v>
      </c>
      <c r="LR42" s="5" cm="1">
        <f t="array" aca="1" ref="LR42" ca="1">INDEX(i.meatgrid,$Q42,LR$7)</f>
        <v>1</v>
      </c>
      <c r="LS42" s="5" cm="1">
        <f t="array" aca="1" ref="LS42" ca="1">INDEX(i.meatgrid,$Q42,LS$7)</f>
        <v>1</v>
      </c>
      <c r="LT42" s="5" cm="1">
        <f t="array" aca="1" ref="LT42" ca="1">INDEX(i.meatgrid,$Q42,LT$7)</f>
        <v>1</v>
      </c>
      <c r="LU42" s="19">
        <f t="shared" ca="1" si="389"/>
        <v>1</v>
      </c>
      <c r="LV42" s="9"/>
      <c r="LW42" s="19" t="b">
        <f t="shared" ca="1" si="390"/>
        <v>0</v>
      </c>
      <c r="LX42" s="19" t="b">
        <f t="shared" ca="1" si="390"/>
        <v>0</v>
      </c>
      <c r="LY42" s="19">
        <f t="shared" ca="1" si="390"/>
        <v>1</v>
      </c>
      <c r="LZ42" s="19">
        <f t="shared" ca="1" si="390"/>
        <v>0.75</v>
      </c>
      <c r="MA42" s="19">
        <f t="shared" ca="1" si="390"/>
        <v>0.75</v>
      </c>
      <c r="MB42" s="19">
        <f t="shared" ca="1" si="390"/>
        <v>0.8</v>
      </c>
      <c r="MC42" s="19">
        <f t="shared" ca="1" si="390"/>
        <v>0.82499999999999996</v>
      </c>
      <c r="MD42" s="19">
        <f t="shared" ca="1" si="390"/>
        <v>0.875</v>
      </c>
      <c r="ME42" s="19">
        <f t="shared" ca="1" si="390"/>
        <v>0.9</v>
      </c>
      <c r="MF42" s="19">
        <f t="shared" ca="1" si="390"/>
        <v>1</v>
      </c>
      <c r="MG42" s="19">
        <f t="shared" ca="1" si="390"/>
        <v>0.875</v>
      </c>
      <c r="MH42" s="19" t="b">
        <f t="shared" ca="1" si="390"/>
        <v>1</v>
      </c>
      <c r="MI42" s="19">
        <f t="shared" ca="1" si="391"/>
        <v>74.989999999999995</v>
      </c>
      <c r="MJ42" s="19" t="str">
        <f t="shared" ca="1" si="391"/>
        <v>-</v>
      </c>
      <c r="MK42" s="19" t="str">
        <f t="shared" ca="1" si="391"/>
        <v>-</v>
      </c>
      <c r="ML42" s="19" t="str">
        <f t="shared" ca="1" si="391"/>
        <v>-</v>
      </c>
      <c r="MM42" s="19" t="str">
        <f t="shared" ca="1" si="391"/>
        <v>-</v>
      </c>
      <c r="MN42" s="19" t="str">
        <f t="shared" ca="1" si="391"/>
        <v>-</v>
      </c>
      <c r="MO42" s="19" t="str">
        <f t="shared" ca="1" si="391"/>
        <v>-</v>
      </c>
      <c r="MP42" s="19" t="str">
        <f t="shared" ca="1" si="391"/>
        <v>-</v>
      </c>
      <c r="MQ42" s="19">
        <f t="shared" ca="1" si="391"/>
        <v>36.99</v>
      </c>
      <c r="MR42" s="19">
        <f t="shared" ca="1" si="391"/>
        <v>36.99</v>
      </c>
      <c r="MS42" s="19" t="str">
        <f t="shared" ca="1" si="391"/>
        <v>-</v>
      </c>
      <c r="MT42" s="19" t="str">
        <f t="shared" ca="1" si="391"/>
        <v>-</v>
      </c>
      <c r="MU42" s="19" t="str">
        <f t="shared" ca="1" si="391"/>
        <v>-</v>
      </c>
      <c r="MV42" s="19" t="str">
        <f t="shared" ca="1" si="391"/>
        <v>-</v>
      </c>
      <c r="MW42" s="19" t="str">
        <f t="shared" ca="1" si="391"/>
        <v>-</v>
      </c>
      <c r="MX42" s="19">
        <f t="shared" ca="1" si="391"/>
        <v>49.99</v>
      </c>
      <c r="MY42" s="19">
        <f t="shared" ca="1" si="391"/>
        <v>49.99</v>
      </c>
      <c r="MZ42" s="19">
        <f t="shared" ca="1" si="391"/>
        <v>49.99</v>
      </c>
      <c r="NA42" s="19">
        <f t="shared" ca="1" si="391"/>
        <v>49.99</v>
      </c>
      <c r="NB42" s="19">
        <f t="shared" ca="1" si="391"/>
        <v>49.99</v>
      </c>
      <c r="NC42" s="19">
        <f t="shared" ca="1" si="391"/>
        <v>49.99</v>
      </c>
      <c r="ND42" s="19">
        <f t="shared" ca="1" si="391"/>
        <v>49.99</v>
      </c>
      <c r="NE42" s="19">
        <f t="shared" ca="1" si="391"/>
        <v>49.99</v>
      </c>
      <c r="NF42" s="19">
        <f t="shared" ca="1" si="391"/>
        <v>412.99</v>
      </c>
      <c r="NG42" s="19">
        <f t="shared" ca="1" si="391"/>
        <v>412.99</v>
      </c>
      <c r="NH42" s="19" t="str">
        <f t="shared" ca="1" si="391"/>
        <v>-</v>
      </c>
      <c r="NI42" s="19" t="str">
        <f t="shared" ca="1" si="391"/>
        <v>-</v>
      </c>
      <c r="NJ42" s="19" t="str">
        <f t="shared" ca="1" si="391"/>
        <v>-</v>
      </c>
      <c r="NK42" s="19" t="str">
        <f t="shared" ca="1" si="391"/>
        <v>-</v>
      </c>
      <c r="NL42" s="19" t="str">
        <f t="shared" ca="1" si="391"/>
        <v>-</v>
      </c>
      <c r="NM42" s="19">
        <f t="shared" ca="1" si="391"/>
        <v>6.8900000000000006</v>
      </c>
      <c r="NN42" s="19">
        <f t="shared" ca="1" si="391"/>
        <v>6.8900000000000006</v>
      </c>
      <c r="NO42" s="19">
        <f t="shared" ca="1" si="391"/>
        <v>6.8900000000000006</v>
      </c>
      <c r="NP42" s="19">
        <f t="shared" ca="1" si="391"/>
        <v>6.8900000000000006</v>
      </c>
      <c r="NQ42" s="19">
        <f t="shared" ca="1" si="391"/>
        <v>6.8900000000000006</v>
      </c>
      <c r="NR42" s="19">
        <f t="shared" ca="1" si="391"/>
        <v>6.8900000000000006</v>
      </c>
      <c r="NS42" s="19">
        <f t="shared" ca="1" si="391"/>
        <v>6.8900000000000006</v>
      </c>
      <c r="NT42" s="19">
        <f t="shared" ca="1" si="391"/>
        <v>6.8900000000000006</v>
      </c>
      <c r="NU42" s="19">
        <f t="shared" ca="1" si="391"/>
        <v>346.99</v>
      </c>
      <c r="NV42" s="19">
        <f t="shared" ca="1" si="391"/>
        <v>346.99</v>
      </c>
      <c r="NW42" s="19" t="str">
        <f t="shared" ca="1" si="391"/>
        <v>-</v>
      </c>
      <c r="NX42" s="19" t="str">
        <f t="shared" ca="1" si="391"/>
        <v>-</v>
      </c>
      <c r="NY42" s="19" t="str">
        <f t="shared" ca="1" si="391"/>
        <v>-</v>
      </c>
      <c r="NZ42" s="19" t="str">
        <f t="shared" ca="1" si="391"/>
        <v>-</v>
      </c>
      <c r="OA42" s="19" t="str">
        <f t="shared" ca="1" si="391"/>
        <v>-</v>
      </c>
      <c r="OB42" s="19">
        <f t="shared" ca="1" si="391"/>
        <v>0</v>
      </c>
      <c r="OC42" s="24">
        <v>0</v>
      </c>
    </row>
    <row r="43" spans="1:39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IF($HY43=0," FWM","")&amp;IF($HY43=1," MWM","")&amp;IF($HY43=5," Mat","")&amp;IF($HZ43=TRUE,"&amp;BBT","    ")          &amp; " Day"&amp;INDEX(i.DOY,$N43,1)
&amp; " Scan"&amp;TEXT($O43,"0")        &amp;" "&amp; INDEX(DataMaster!$B$98:$B$103,$Q43,0)
&amp; " WP"&amp;TEXT($LK43*100,"000p")           &amp; " MP"&amp;TEXT($LL43*100,"000p")           &amp; " GP"&amp;TEXT($LU43*100,"000p")
&amp; " T_" &amp; IF(AND($CA43,$CC43),"TRUE ")        &amp; " (F"&amp;3+COUNTIF($CT43:$CW43,TRUE)&amp;3&amp;"N"&amp;$DK43&amp;$DL43&amp;")"</f>
        <v>00003 FeedSupplySE GSM MWM     Day204 Scan1 Only export WP100p MP100p GP100p T_TRUE  (F43N33)</v>
      </c>
      <c r="AM43" s="9" t="str">
        <f ca="1">IF(COUNTIF(AL$5:AL43,AL43)=1,"-","Dup")</f>
        <v>-</v>
      </c>
      <c r="AN43" s="9"/>
      <c r="AO43" s="237" t="str">
        <f t="shared" ref="AO43:AT48" ca="1" si="406">OFFSET(AO43,-1,0)</f>
        <v>-</v>
      </c>
      <c r="AP43" s="237" t="str">
        <f t="shared" ca="1" si="406"/>
        <v>-</v>
      </c>
      <c r="AQ43" s="237" t="str">
        <f t="shared" ca="1" si="406"/>
        <v>-</v>
      </c>
      <c r="AR43" s="237" t="str">
        <f t="shared" ca="1" si="406"/>
        <v>-</v>
      </c>
      <c r="AS43" s="237" t="str">
        <f t="shared" ca="1" si="406"/>
        <v>-</v>
      </c>
      <c r="AT43" s="237" t="str">
        <f t="shared" ca="1" si="406"/>
        <v>-</v>
      </c>
      <c r="AU43" s="9"/>
      <c r="AV43" s="5" t="b">
        <f t="shared" ca="1" si="359"/>
        <v>1</v>
      </c>
      <c r="AW43" s="5" t="str">
        <f t="shared" ca="1" si="359"/>
        <v>-</v>
      </c>
      <c r="AX43" s="5" t="str">
        <f t="shared" ca="1" si="359"/>
        <v>-</v>
      </c>
      <c r="AY43" s="5" t="str">
        <f t="shared" ca="1" si="359"/>
        <v>-</v>
      </c>
      <c r="AZ43" s="5" t="b">
        <f t="shared" ca="1" si="359"/>
        <v>0</v>
      </c>
      <c r="BA43" s="144">
        <f t="shared" ca="1" si="359"/>
        <v>0.25</v>
      </c>
      <c r="BB43" s="19" t="b">
        <f t="shared" ca="1" si="360"/>
        <v>1</v>
      </c>
      <c r="BC43" s="9"/>
      <c r="BD43" s="5" t="str">
        <f t="shared" ca="1" si="361"/>
        <v>-</v>
      </c>
      <c r="BE43" s="19" t="str">
        <f t="shared" ca="1" si="362"/>
        <v>-</v>
      </c>
      <c r="BF43" s="19" t="str">
        <f t="shared" ca="1" si="362"/>
        <v>-</v>
      </c>
      <c r="BG43" s="19" t="str">
        <f t="shared" ca="1" si="362"/>
        <v>-</v>
      </c>
      <c r="BH43" s="5" t="str">
        <f t="shared" ca="1" si="363"/>
        <v>-</v>
      </c>
      <c r="BI43" s="19" t="str">
        <f t="shared" ca="1" si="364"/>
        <v>-</v>
      </c>
      <c r="BJ43" s="5" t="str">
        <f t="shared" ca="1" si="365"/>
        <v>-</v>
      </c>
      <c r="BK43" s="19" t="str">
        <f t="shared" ca="1" si="366"/>
        <v>-</v>
      </c>
      <c r="BL43" s="19" t="str">
        <f t="shared" ca="1" si="366"/>
        <v>-</v>
      </c>
      <c r="BM43" s="19" t="str">
        <f t="shared" ca="1" si="366"/>
        <v>-</v>
      </c>
      <c r="BN43" s="5" t="str">
        <f t="shared" ca="1" si="367"/>
        <v>-</v>
      </c>
      <c r="BO43" s="9"/>
      <c r="BP43" s="19" t="str">
        <f t="shared" ca="1" si="368"/>
        <v>-</v>
      </c>
      <c r="BQ43" s="19" t="str">
        <f t="shared" ca="1" si="368"/>
        <v>-</v>
      </c>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9"/>
      <c r="CA43" s="237" t="b">
        <f ca="1">OFFSET(CA43,-1,0)</f>
        <v>1</v>
      </c>
      <c r="CB43" s="12" t="b">
        <v>0</v>
      </c>
      <c r="CC43" s="237" t="b">
        <f ca="1">OFFSET(CC43,-1,0)</f>
        <v>1</v>
      </c>
      <c r="CD43" s="251">
        <f t="shared" ref="CD43:CD48" ca="1" si="407">IF(OFFSET($E43,-1,0),OFFSET($CH43,-1,0),OFFSET(CD43,-1,0))</f>
        <v>2232102</v>
      </c>
      <c r="CE43" s="237" t="b">
        <f ca="1">OFFSET(CE43,-1,0)</f>
        <v>0</v>
      </c>
      <c r="CF43" s="12" t="s">
        <v>34</v>
      </c>
      <c r="CG43" s="19" t="b">
        <f t="shared" ca="1" si="396"/>
        <v>1</v>
      </c>
      <c r="CH43" s="237">
        <f t="shared" ref="CH43:CH48" ca="1" si="408">OFFSET(CH43,-1,0)+1</f>
        <v>2232103</v>
      </c>
      <c r="CI43" s="19" t="str">
        <f t="shared" ca="1" si="396"/>
        <v>-</v>
      </c>
      <c r="CJ43" s="19">
        <f t="shared" ca="1" si="396"/>
        <v>1</v>
      </c>
      <c r="CK43" s="19">
        <f t="shared" ca="1" si="396"/>
        <v>1</v>
      </c>
      <c r="CL43" s="9"/>
      <c r="CM43" s="444">
        <f t="shared" ca="1" si="370"/>
        <v>652</v>
      </c>
      <c r="CN43" s="444">
        <f t="shared" ca="1" si="370"/>
        <v>686</v>
      </c>
      <c r="CO43" s="444">
        <f t="shared" ca="1" si="370"/>
        <v>721</v>
      </c>
      <c r="CP43" s="152">
        <f t="shared" ca="1" si="371"/>
        <v>378</v>
      </c>
      <c r="CQ43" s="152">
        <f t="shared" ca="1" si="371"/>
        <v>413</v>
      </c>
      <c r="CR43" s="152">
        <f t="shared" ca="1" si="371"/>
        <v>448</v>
      </c>
      <c r="CS43" s="19" t="str">
        <f t="shared" ca="1" si="372"/>
        <v>-</v>
      </c>
      <c r="CT43" s="12" t="b">
        <v>0</v>
      </c>
      <c r="CU43" s="12" t="b">
        <v>1</v>
      </c>
      <c r="CV43" s="12" t="b">
        <v>0</v>
      </c>
      <c r="CW43" s="12" t="b">
        <v>0</v>
      </c>
      <c r="CX43" s="19" t="b">
        <f t="shared" ca="1" si="372"/>
        <v>1</v>
      </c>
      <c r="CY43" s="19">
        <f t="shared" ca="1" si="372"/>
        <v>0</v>
      </c>
      <c r="CZ43" s="19">
        <f t="shared" ca="1" si="372"/>
        <v>0</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3"/>
        <v>0</v>
      </c>
      <c r="DK43" s="12">
        <v>3</v>
      </c>
      <c r="DL43" s="12">
        <v>3</v>
      </c>
      <c r="DM43" s="19">
        <f t="shared" ref="DM43:DP48" ca="1" si="409">OFFSET(DM$5,$B43,0)</f>
        <v>0</v>
      </c>
      <c r="DN43" s="12">
        <v>2</v>
      </c>
      <c r="DO43" s="12">
        <v>-2</v>
      </c>
      <c r="DP43" s="19" t="str">
        <f t="shared" ca="1" si="373"/>
        <v>-</v>
      </c>
      <c r="DQ43" s="19" t="str">
        <f t="shared" ca="1" si="373"/>
        <v>-</v>
      </c>
      <c r="DR43" s="19" t="str">
        <f t="shared" ca="1" si="373"/>
        <v>-</v>
      </c>
      <c r="DS43" s="251">
        <f t="shared" ca="1" si="397"/>
        <v>0</v>
      </c>
      <c r="DT43" s="251">
        <f t="shared" ref="DT43:DT47" si="410">DN43</f>
        <v>2</v>
      </c>
      <c r="DU43" s="251">
        <f t="shared" si="398"/>
        <v>-2</v>
      </c>
      <c r="DV43" s="19">
        <f t="shared" ca="1" si="373"/>
        <v>0</v>
      </c>
      <c r="DW43" s="19">
        <f t="shared" ca="1" si="373"/>
        <v>0</v>
      </c>
      <c r="DX43" s="19">
        <f t="shared" ca="1" si="373"/>
        <v>0</v>
      </c>
      <c r="DY43" s="19">
        <f t="shared" ca="1" si="373"/>
        <v>0</v>
      </c>
      <c r="DZ43" s="19">
        <f t="shared" ca="1" si="373"/>
        <v>0</v>
      </c>
      <c r="EA43" s="19">
        <f t="shared" ca="1" si="373"/>
        <v>0</v>
      </c>
      <c r="EB43" s="19">
        <f t="shared" ca="1" si="373"/>
        <v>0</v>
      </c>
      <c r="EC43" s="19">
        <f t="shared" ca="1" si="373"/>
        <v>0</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4"/>
        <v>0</v>
      </c>
      <c r="EM43" s="19">
        <f t="shared" ca="1" si="374"/>
        <v>0</v>
      </c>
      <c r="EN43" s="19">
        <f t="shared" ca="1" si="374"/>
        <v>0</v>
      </c>
      <c r="EO43" s="19">
        <f t="shared" ca="1" si="374"/>
        <v>0</v>
      </c>
      <c r="EP43" s="19">
        <f t="shared" ca="1" si="374"/>
        <v>0</v>
      </c>
      <c r="EQ43" s="19">
        <f t="shared" ca="1" si="374"/>
        <v>0</v>
      </c>
      <c r="ER43" s="19">
        <f t="shared" ca="1" si="374"/>
        <v>0</v>
      </c>
      <c r="ES43" s="19">
        <f t="shared" ca="1" si="374"/>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5"/>
        <v>0</v>
      </c>
      <c r="FC43" s="19">
        <f t="shared" ca="1" si="375"/>
        <v>0</v>
      </c>
      <c r="FD43" s="19">
        <f t="shared" ca="1" si="375"/>
        <v>0</v>
      </c>
      <c r="FE43" s="19">
        <f t="shared" ca="1" si="375"/>
        <v>0</v>
      </c>
      <c r="FF43" s="19">
        <f t="shared" ca="1" si="375"/>
        <v>0</v>
      </c>
      <c r="FG43" s="19">
        <f t="shared" ca="1" si="375"/>
        <v>0</v>
      </c>
      <c r="FH43" s="19">
        <f t="shared" ca="1" si="375"/>
        <v>0</v>
      </c>
      <c r="FI43" s="19">
        <f t="shared" ca="1" si="375"/>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6"/>
        <v>0</v>
      </c>
      <c r="HE43" s="19">
        <f t="shared" ca="1" si="376"/>
        <v>0</v>
      </c>
      <c r="HF43" s="19">
        <f t="shared" ca="1" si="376"/>
        <v>0</v>
      </c>
      <c r="HG43" s="19">
        <f t="shared" ca="1" si="376"/>
        <v>0</v>
      </c>
      <c r="HH43" s="19">
        <f t="shared" ca="1" si="376"/>
        <v>0</v>
      </c>
      <c r="HI43" s="19">
        <f t="shared" ca="1" si="376"/>
        <v>0</v>
      </c>
      <c r="HJ43" s="19">
        <f t="shared" ca="1" si="376"/>
        <v>0</v>
      </c>
      <c r="HK43" s="19">
        <f t="shared" ca="1" si="376"/>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5">
        <f t="shared" ca="1" si="377"/>
        <v>67</v>
      </c>
      <c r="HX43" s="9"/>
      <c r="HY43" s="5">
        <f t="shared" ca="1" si="378"/>
        <v>1</v>
      </c>
      <c r="HZ43" s="5" t="b">
        <f t="shared" ca="1" si="378"/>
        <v>0</v>
      </c>
      <c r="IA43" s="19">
        <f t="shared" ca="1" si="379"/>
        <v>0</v>
      </c>
      <c r="IB43" s="5">
        <f t="shared" ca="1" si="378"/>
        <v>55</v>
      </c>
      <c r="IC43" s="19">
        <f t="shared" ca="1" si="379"/>
        <v>1</v>
      </c>
      <c r="ID43" s="19">
        <f t="shared" ca="1" si="379"/>
        <v>0</v>
      </c>
      <c r="IE43" s="19">
        <f t="shared" ca="1" si="379"/>
        <v>0</v>
      </c>
      <c r="IF43" s="19">
        <f t="shared" ca="1" si="379"/>
        <v>0</v>
      </c>
      <c r="IG43" s="19">
        <f t="shared" ca="1" si="379"/>
        <v>0</v>
      </c>
      <c r="IH43" s="19">
        <f t="shared" ca="1" si="379"/>
        <v>0</v>
      </c>
      <c r="II43" s="19">
        <f t="shared" ca="1" si="379"/>
        <v>0</v>
      </c>
      <c r="IJ43" s="19">
        <f t="shared" ca="1" si="379"/>
        <v>0</v>
      </c>
      <c r="IK43" s="19">
        <f t="shared" ca="1" si="379"/>
        <v>0</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1</v>
      </c>
      <c r="IZ43" s="19">
        <f t="shared" ca="1" si="379"/>
        <v>0</v>
      </c>
      <c r="JA43" s="19">
        <f t="shared" ca="1" si="379"/>
        <v>1</v>
      </c>
      <c r="JB43" s="9"/>
      <c r="JC43" s="5" t="b">
        <f t="shared" ca="1" si="380"/>
        <v>0</v>
      </c>
      <c r="JD43" s="5" t="b">
        <f t="shared" ca="1" si="381"/>
        <v>0</v>
      </c>
      <c r="JE43" s="5" t="b">
        <f t="shared" ca="1" si="381"/>
        <v>0</v>
      </c>
      <c r="JF43" s="5" t="b">
        <f t="shared" ca="1" si="381"/>
        <v>1</v>
      </c>
      <c r="JG43" s="144">
        <f t="shared" ca="1" si="399"/>
        <v>1</v>
      </c>
      <c r="JH43" s="144">
        <f t="shared" ca="1" si="399"/>
        <v>1</v>
      </c>
      <c r="JI43" s="19" t="str">
        <f t="shared" ca="1" si="400"/>
        <v>-</v>
      </c>
      <c r="JJ43" s="19" t="str">
        <f t="shared" ca="1" si="400"/>
        <v>-</v>
      </c>
      <c r="JK43" s="19" t="str">
        <f t="shared" ca="1" si="400"/>
        <v>-</v>
      </c>
      <c r="JL43" s="19" t="str">
        <f t="shared" ca="1" si="400"/>
        <v>-</v>
      </c>
      <c r="JM43" s="19">
        <f t="shared" ca="1" si="400"/>
        <v>1</v>
      </c>
      <c r="JN43" s="19">
        <f t="shared" ca="1" si="400"/>
        <v>0.66</v>
      </c>
      <c r="JO43" s="19" t="str">
        <f t="shared" ca="1" si="400"/>
        <v>-</v>
      </c>
      <c r="JP43" s="5" t="b" cm="1">
        <f t="array" aca="1" ref="JP43" ca="1">IF(OR(JQ43:JX43&lt;&gt;"-"),TRUE,"-")</f>
        <v>1</v>
      </c>
      <c r="JQ43" s="237">
        <f t="shared" ref="JQ43:JX48" ca="1" si="411">OFFSET(JQ43,-1,0)</f>
        <v>2</v>
      </c>
      <c r="JR43" s="237">
        <f t="shared" ca="1" si="411"/>
        <v>2</v>
      </c>
      <c r="JS43" s="237">
        <f t="shared" ca="1" si="411"/>
        <v>2</v>
      </c>
      <c r="JT43" s="237">
        <f t="shared" ca="1" si="411"/>
        <v>2</v>
      </c>
      <c r="JU43" s="237">
        <f t="shared" ca="1" si="411"/>
        <v>2</v>
      </c>
      <c r="JV43" s="237">
        <f t="shared" ca="1" si="411"/>
        <v>2</v>
      </c>
      <c r="JW43" s="237">
        <f t="shared" ca="1" si="411"/>
        <v>2</v>
      </c>
      <c r="JX43" s="237">
        <f t="shared" ca="1" si="411"/>
        <v>2</v>
      </c>
      <c r="JY43" s="5" t="str">
        <f t="array" aca="1" ref="JY43" ca="1">IF(OR(JZ43:KF43&lt;&gt;"-"),TRUE,"-")</f>
        <v>-</v>
      </c>
      <c r="JZ43" s="19" t="str">
        <f t="shared" ca="1" si="402"/>
        <v>-</v>
      </c>
      <c r="KA43" s="19" t="str">
        <f t="shared" ca="1" si="402"/>
        <v>-</v>
      </c>
      <c r="KB43" s="19" t="str">
        <f t="shared" ca="1" si="402"/>
        <v>-</v>
      </c>
      <c r="KC43" s="19" t="str">
        <f t="shared" ca="1" si="402"/>
        <v>-</v>
      </c>
      <c r="KD43" s="19" t="str">
        <f t="shared" ca="1" si="402"/>
        <v>-</v>
      </c>
      <c r="KE43" s="19" t="str">
        <f t="shared" ca="1" si="402"/>
        <v>-</v>
      </c>
      <c r="KF43" s="19" t="str">
        <f t="shared" ca="1" si="402"/>
        <v>-</v>
      </c>
      <c r="KG43" s="19" t="b">
        <f t="shared" ca="1" si="402"/>
        <v>1</v>
      </c>
      <c r="KH43" s="144">
        <f t="shared" ca="1" si="383"/>
        <v>2</v>
      </c>
      <c r="KI43" s="19">
        <f t="shared" ca="1" si="402"/>
        <v>2</v>
      </c>
      <c r="KJ43" s="19" t="b">
        <f t="shared" ca="1" si="402"/>
        <v>0</v>
      </c>
      <c r="KK43" s="19" t="str">
        <f t="shared" ca="1" si="402"/>
        <v>-</v>
      </c>
      <c r="KL43" s="5" t="str">
        <f t="shared" ca="1" si="384"/>
        <v>-</v>
      </c>
      <c r="KM43" s="5" t="str">
        <f t="shared" ca="1" si="384"/>
        <v>-</v>
      </c>
      <c r="KN43" s="5" t="str">
        <f t="shared" ca="1" si="384"/>
        <v>-</v>
      </c>
      <c r="KO43" s="5" t="str">
        <f t="shared" ca="1" si="384"/>
        <v>-</v>
      </c>
      <c r="KP43" s="19" t="b">
        <f t="shared" ca="1" si="403"/>
        <v>0</v>
      </c>
      <c r="KQ43" s="19" t="str">
        <f t="shared" ca="1" si="403"/>
        <v>-</v>
      </c>
      <c r="KR43" s="19" t="str">
        <f ca="1">OFFSET(KR$5,$B43,0)</f>
        <v>-</v>
      </c>
      <c r="KS43" s="19" t="b">
        <f ca="1">OFFSET(KS$5,$B43,0)</f>
        <v>1</v>
      </c>
      <c r="KT43" s="19">
        <f t="shared" ca="1" si="403"/>
        <v>0.75</v>
      </c>
      <c r="KU43" s="19">
        <f t="shared" ca="1" si="403"/>
        <v>0.75</v>
      </c>
      <c r="KV43" s="19">
        <f t="shared" ca="1" si="403"/>
        <v>0.99</v>
      </c>
      <c r="KW43" s="19">
        <f t="shared" ca="1" si="403"/>
        <v>0.5</v>
      </c>
      <c r="KX43" s="19">
        <f t="shared" ca="1" si="403"/>
        <v>0</v>
      </c>
      <c r="KY43" s="19">
        <f t="shared" ca="1" si="403"/>
        <v>0</v>
      </c>
      <c r="KZ43" s="19" t="str">
        <f t="shared" ca="1" si="403"/>
        <v>-</v>
      </c>
      <c r="LA43" s="19" t="str">
        <f t="shared" ca="1" si="403"/>
        <v>-</v>
      </c>
      <c r="LB43" s="19" t="str">
        <f t="shared" ca="1" si="403"/>
        <v>-</v>
      </c>
      <c r="LC43" s="5">
        <f t="shared" ca="1" si="386"/>
        <v>1</v>
      </c>
      <c r="LD43" s="9"/>
      <c r="LE43" s="19">
        <f t="shared" ca="1" si="403"/>
        <v>70</v>
      </c>
      <c r="LF43" s="19">
        <f t="shared" ca="1" si="387"/>
        <v>50</v>
      </c>
      <c r="LG43" s="19">
        <f t="shared" ca="1" si="387"/>
        <v>80</v>
      </c>
      <c r="LH43" s="19">
        <f t="shared" ca="1" si="387"/>
        <v>50</v>
      </c>
      <c r="LI43" s="5" t="b" cm="1">
        <f t="array" aca="1" ref="LI43" ca="1">INDEX(i.meatgrid,$Q43,LI$7)</f>
        <v>0</v>
      </c>
      <c r="LJ43" s="5" t="b" cm="1">
        <f t="array" aca="1" ref="LJ43" ca="1">INDEX(i.meatgrid,$Q43,LJ$7)</f>
        <v>0</v>
      </c>
      <c r="LK43" s="19">
        <f t="shared" ca="1" si="387"/>
        <v>1</v>
      </c>
      <c r="LL43" s="5">
        <f t="shared" ca="1" si="388"/>
        <v>1</v>
      </c>
      <c r="LM43" s="5" cm="1">
        <f t="array" aca="1" ref="LM43" ca="1">INDEX(i.meatgrid,$Q43,LM$7)</f>
        <v>0</v>
      </c>
      <c r="LN43" s="5" cm="1">
        <f t="array" aca="1" ref="LN43" ca="1">INDEX(i.meatgrid,$Q43,LN$7)</f>
        <v>0</v>
      </c>
      <c r="LO43" s="5" cm="1">
        <f t="array" aca="1" ref="LO43" ca="1">INDEX(i.meatgrid,$Q43,LO$7)</f>
        <v>0</v>
      </c>
      <c r="LP43" s="5" cm="1">
        <f t="array" aca="1" ref="LP43" ca="1">INDEX(i.meatgrid,$Q43,LP$7)</f>
        <v>0</v>
      </c>
      <c r="LQ43" s="5" cm="1">
        <f t="array" aca="1" ref="LQ43" ca="1">INDEX(i.meatgrid,$Q43,LQ$7)</f>
        <v>1</v>
      </c>
      <c r="LR43" s="5" cm="1">
        <f t="array" aca="1" ref="LR43" ca="1">INDEX(i.meatgrid,$Q43,LR$7)</f>
        <v>1</v>
      </c>
      <c r="LS43" s="5" cm="1">
        <f t="array" aca="1" ref="LS43" ca="1">INDEX(i.meatgrid,$Q43,LS$7)</f>
        <v>1</v>
      </c>
      <c r="LT43" s="5" cm="1">
        <f t="array" aca="1" ref="LT43" ca="1">INDEX(i.meatgrid,$Q43,LT$7)</f>
        <v>1</v>
      </c>
      <c r="LU43" s="19">
        <f t="shared" ca="1" si="389"/>
        <v>1</v>
      </c>
      <c r="LV43" s="9"/>
      <c r="LW43" s="19" t="b">
        <f t="shared" ca="1" si="390"/>
        <v>0</v>
      </c>
      <c r="LX43" s="19" t="b">
        <f t="shared" ca="1" si="390"/>
        <v>0</v>
      </c>
      <c r="LY43" s="19">
        <f t="shared" ca="1" si="390"/>
        <v>1</v>
      </c>
      <c r="LZ43" s="19">
        <f t="shared" ca="1" si="390"/>
        <v>0.75</v>
      </c>
      <c r="MA43" s="19">
        <f t="shared" ca="1" si="390"/>
        <v>0.75</v>
      </c>
      <c r="MB43" s="19">
        <f t="shared" ca="1" si="390"/>
        <v>0.8</v>
      </c>
      <c r="MC43" s="19">
        <f t="shared" ca="1" si="390"/>
        <v>0.82499999999999996</v>
      </c>
      <c r="MD43" s="19">
        <f t="shared" ca="1" si="390"/>
        <v>0.875</v>
      </c>
      <c r="ME43" s="19">
        <f t="shared" ca="1" si="390"/>
        <v>0.9</v>
      </c>
      <c r="MF43" s="19">
        <f t="shared" ca="1" si="390"/>
        <v>1</v>
      </c>
      <c r="MG43" s="19">
        <f t="shared" ca="1" si="390"/>
        <v>0.875</v>
      </c>
      <c r="MH43" s="19" t="b">
        <f t="shared" ca="1" si="390"/>
        <v>1</v>
      </c>
      <c r="MI43" s="19">
        <f t="shared" ca="1" si="390"/>
        <v>74.989999999999995</v>
      </c>
      <c r="MJ43" s="19" t="str">
        <f t="shared" ca="1" si="390"/>
        <v>-</v>
      </c>
      <c r="MK43" s="19" t="str">
        <f t="shared" ca="1" si="390"/>
        <v>-</v>
      </c>
      <c r="ML43" s="19" t="str">
        <f t="shared" ca="1" si="390"/>
        <v>-</v>
      </c>
      <c r="MM43" s="19" t="str">
        <f t="shared" ca="1" si="391"/>
        <v>-</v>
      </c>
      <c r="MN43" s="19" t="str">
        <f t="shared" ca="1" si="391"/>
        <v>-</v>
      </c>
      <c r="MO43" s="19" t="str">
        <f t="shared" ca="1" si="391"/>
        <v>-</v>
      </c>
      <c r="MP43" s="19" t="str">
        <f t="shared" ca="1" si="391"/>
        <v>-</v>
      </c>
      <c r="MQ43" s="19">
        <f t="shared" ca="1" si="391"/>
        <v>36.99</v>
      </c>
      <c r="MR43" s="19">
        <f t="shared" ca="1" si="391"/>
        <v>36.99</v>
      </c>
      <c r="MS43" s="19" t="str">
        <f t="shared" ca="1" si="391"/>
        <v>-</v>
      </c>
      <c r="MT43" s="19" t="str">
        <f t="shared" ca="1" si="391"/>
        <v>-</v>
      </c>
      <c r="MU43" s="19" t="str">
        <f t="shared" ca="1" si="391"/>
        <v>-</v>
      </c>
      <c r="MV43" s="19" t="str">
        <f t="shared" ca="1" si="391"/>
        <v>-</v>
      </c>
      <c r="MW43" s="19" t="str">
        <f t="shared" ca="1" si="391"/>
        <v>-</v>
      </c>
      <c r="MX43" s="19">
        <f t="shared" ca="1" si="391"/>
        <v>49.99</v>
      </c>
      <c r="MY43" s="19">
        <f t="shared" ca="1" si="391"/>
        <v>49.99</v>
      </c>
      <c r="MZ43" s="19">
        <f t="shared" ca="1" si="391"/>
        <v>49.99</v>
      </c>
      <c r="NA43" s="19">
        <f t="shared" ca="1" si="391"/>
        <v>49.99</v>
      </c>
      <c r="NB43" s="19">
        <f t="shared" ca="1" si="391"/>
        <v>49.99</v>
      </c>
      <c r="NC43" s="19">
        <f t="shared" ca="1" si="391"/>
        <v>49.99</v>
      </c>
      <c r="ND43" s="19">
        <f t="shared" ca="1" si="391"/>
        <v>49.99</v>
      </c>
      <c r="NE43" s="19">
        <f t="shared" ca="1" si="391"/>
        <v>49.99</v>
      </c>
      <c r="NF43" s="19">
        <f t="shared" ca="1" si="391"/>
        <v>412.99</v>
      </c>
      <c r="NG43" s="19">
        <f t="shared" ca="1" si="391"/>
        <v>412.99</v>
      </c>
      <c r="NH43" s="19" t="str">
        <f t="shared" ca="1" si="391"/>
        <v>-</v>
      </c>
      <c r="NI43" s="19" t="str">
        <f t="shared" ca="1" si="391"/>
        <v>-</v>
      </c>
      <c r="NJ43" s="19" t="str">
        <f t="shared" ca="1" si="391"/>
        <v>-</v>
      </c>
      <c r="NK43" s="19" t="str">
        <f t="shared" ca="1" si="391"/>
        <v>-</v>
      </c>
      <c r="NL43" s="19" t="str">
        <f t="shared" ca="1" si="391"/>
        <v>-</v>
      </c>
      <c r="NM43" s="19">
        <f t="shared" ca="1" si="391"/>
        <v>6.8900000000000006</v>
      </c>
      <c r="NN43" s="19">
        <f t="shared" ca="1" si="391"/>
        <v>6.8900000000000006</v>
      </c>
      <c r="NO43" s="19">
        <f t="shared" ca="1" si="391"/>
        <v>6.8900000000000006</v>
      </c>
      <c r="NP43" s="19">
        <f t="shared" ca="1" si="391"/>
        <v>6.8900000000000006</v>
      </c>
      <c r="NQ43" s="19">
        <f t="shared" ca="1" si="391"/>
        <v>6.8900000000000006</v>
      </c>
      <c r="NR43" s="19">
        <f t="shared" ca="1" si="391"/>
        <v>6.8900000000000006</v>
      </c>
      <c r="NS43" s="19">
        <f t="shared" ca="1" si="391"/>
        <v>6.8900000000000006</v>
      </c>
      <c r="NT43" s="19">
        <f t="shared" ca="1" si="391"/>
        <v>6.8900000000000006</v>
      </c>
      <c r="NU43" s="19">
        <f t="shared" ca="1" si="391"/>
        <v>346.99</v>
      </c>
      <c r="NV43" s="19">
        <f t="shared" ca="1" si="391"/>
        <v>346.99</v>
      </c>
      <c r="NW43" s="19" t="str">
        <f t="shared" ca="1" si="391"/>
        <v>-</v>
      </c>
      <c r="NX43" s="19" t="str">
        <f t="shared" ca="1" si="391"/>
        <v>-</v>
      </c>
      <c r="NY43" s="19" t="str">
        <f t="shared" ca="1" si="391"/>
        <v>-</v>
      </c>
      <c r="NZ43" s="19" t="str">
        <f t="shared" ca="1" si="391"/>
        <v>-</v>
      </c>
      <c r="OA43" s="19" t="str">
        <f t="shared" ca="1" si="391"/>
        <v>-</v>
      </c>
      <c r="OB43" s="19">
        <f t="shared" ca="1" si="391"/>
        <v>0</v>
      </c>
      <c r="OC43" s="24">
        <v>0</v>
      </c>
    </row>
    <row r="44" spans="1:39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IF($HY44=0," FWM","")&amp;IF($HY44=1," MWM","")&amp;IF($HY44=5," Mat","")&amp;IF($HZ44=TRUE,"&amp;BBT","    ")          &amp; " Day"&amp;INDEX(i.DOY,$N44,1)
&amp; " Scan"&amp;TEXT($O44,"0")        &amp;" "&amp; INDEX(DataMaster!$B$98:$B$103,$Q44,0)
&amp; " WP"&amp;TEXT($LK44*100,"000p")           &amp; " MP"&amp;TEXT($LL44*100,"000p")           &amp; " GP"&amp;TEXT($LU44*100,"000p")
&amp; " T_" &amp; IF(AND($CA44,$CC44),"TRUE ")        &amp; " (F"&amp;3+COUNTIF($CT44:$CW44,TRUE)&amp;3&amp;"N"&amp;$DK44&amp;$DL44&amp;")"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9"/>
      <c r="AV44" s="5" t="b">
        <f t="shared" ca="1" si="359"/>
        <v>1</v>
      </c>
      <c r="AW44" s="5" t="str">
        <f t="shared" ca="1" si="359"/>
        <v>-</v>
      </c>
      <c r="AX44" s="5" t="str">
        <f t="shared" ca="1" si="359"/>
        <v>-</v>
      </c>
      <c r="AY44" s="5" t="str">
        <f t="shared" ca="1" si="359"/>
        <v>-</v>
      </c>
      <c r="AZ44" s="5" t="b">
        <f t="shared" ca="1" si="359"/>
        <v>0</v>
      </c>
      <c r="BA44" s="144">
        <f t="shared" ca="1" si="359"/>
        <v>0.25</v>
      </c>
      <c r="BB44" s="19" t="b">
        <f t="shared" ca="1" si="360"/>
        <v>1</v>
      </c>
      <c r="BC44" s="9"/>
      <c r="BD44" s="5" t="str">
        <f t="shared" ca="1" si="361"/>
        <v>-</v>
      </c>
      <c r="BE44" s="19" t="str">
        <f t="shared" ca="1" si="362"/>
        <v>-</v>
      </c>
      <c r="BF44" s="19" t="str">
        <f t="shared" ca="1" si="362"/>
        <v>-</v>
      </c>
      <c r="BG44" s="19" t="str">
        <f t="shared" ca="1" si="362"/>
        <v>-</v>
      </c>
      <c r="BH44" s="5" t="str">
        <f t="shared" ca="1" si="363"/>
        <v>-</v>
      </c>
      <c r="BI44" s="19" t="str">
        <f t="shared" ca="1" si="364"/>
        <v>-</v>
      </c>
      <c r="BJ44" s="5" t="str">
        <f t="shared" ca="1" si="365"/>
        <v>-</v>
      </c>
      <c r="BK44" s="19" t="str">
        <f t="shared" ca="1" si="366"/>
        <v>-</v>
      </c>
      <c r="BL44" s="19" t="str">
        <f t="shared" ca="1" si="366"/>
        <v>-</v>
      </c>
      <c r="BM44" s="19" t="str">
        <f t="shared" ca="1" si="366"/>
        <v>-</v>
      </c>
      <c r="BN44" s="5" t="str">
        <f t="shared" ca="1" si="367"/>
        <v>-</v>
      </c>
      <c r="BO44" s="9"/>
      <c r="BP44" s="19" t="str">
        <f t="shared" ca="1" si="368"/>
        <v>-</v>
      </c>
      <c r="BQ44" s="19" t="str">
        <f t="shared" ca="1" si="368"/>
        <v>-</v>
      </c>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9"/>
      <c r="CA44" s="237" t="b">
        <f ca="1">OFFSET(CA44,-1,0)</f>
        <v>1</v>
      </c>
      <c r="CB44" s="12" t="b">
        <v>0</v>
      </c>
      <c r="CC44" s="237" t="b">
        <f ca="1">OFFSET(CC44,-1,0)</f>
        <v>1</v>
      </c>
      <c r="CD44" s="251">
        <f t="shared" ca="1" si="407"/>
        <v>2232103</v>
      </c>
      <c r="CE44" s="237" t="b">
        <f ca="1">OFFSET(CE44,-1,0)</f>
        <v>0</v>
      </c>
      <c r="CF44" s="12" t="s">
        <v>34</v>
      </c>
      <c r="CG44" s="19" t="b">
        <f t="shared" ca="1" si="396"/>
        <v>1</v>
      </c>
      <c r="CH44" s="237">
        <f t="shared" ca="1" si="408"/>
        <v>2232104</v>
      </c>
      <c r="CI44" s="19" t="str">
        <f t="shared" ca="1" si="396"/>
        <v>-</v>
      </c>
      <c r="CJ44" s="19">
        <f t="shared" ca="1" si="396"/>
        <v>1</v>
      </c>
      <c r="CK44" s="19">
        <f t="shared" ca="1" si="396"/>
        <v>1</v>
      </c>
      <c r="CL44" s="9"/>
      <c r="CM44" s="444">
        <f t="shared" ca="1" si="370"/>
        <v>652</v>
      </c>
      <c r="CN44" s="444">
        <f t="shared" ca="1" si="370"/>
        <v>686</v>
      </c>
      <c r="CO44" s="444">
        <f t="shared" ca="1" si="370"/>
        <v>721</v>
      </c>
      <c r="CP44" s="152">
        <f t="shared" ca="1" si="371"/>
        <v>378</v>
      </c>
      <c r="CQ44" s="152">
        <f t="shared" ca="1" si="371"/>
        <v>413</v>
      </c>
      <c r="CR44" s="152">
        <f t="shared" ca="1" si="371"/>
        <v>448</v>
      </c>
      <c r="CS44" s="19" t="str">
        <f t="shared" ca="1" si="372"/>
        <v>-</v>
      </c>
      <c r="CT44" s="12" t="b">
        <v>0</v>
      </c>
      <c r="CU44" s="12" t="b">
        <v>0</v>
      </c>
      <c r="CV44" s="12" t="b">
        <v>0</v>
      </c>
      <c r="CW44" s="12" t="b">
        <v>1</v>
      </c>
      <c r="CX44" s="19" t="b">
        <f t="shared" ca="1" si="372"/>
        <v>1</v>
      </c>
      <c r="CY44" s="19">
        <f t="shared" ca="1" si="372"/>
        <v>0</v>
      </c>
      <c r="CZ44" s="19">
        <f t="shared" ca="1" si="372"/>
        <v>0</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3"/>
        <v>0</v>
      </c>
      <c r="DK44" s="12">
        <v>3</v>
      </c>
      <c r="DL44" s="12">
        <v>3</v>
      </c>
      <c r="DM44" s="19">
        <f t="shared" ca="1" si="409"/>
        <v>0</v>
      </c>
      <c r="DN44" s="12">
        <v>2</v>
      </c>
      <c r="DO44" s="12">
        <v>-2</v>
      </c>
      <c r="DP44" s="19" t="str">
        <f t="shared" ca="1" si="373"/>
        <v>-</v>
      </c>
      <c r="DQ44" s="19" t="str">
        <f t="shared" ca="1" si="373"/>
        <v>-</v>
      </c>
      <c r="DR44" s="19" t="str">
        <f t="shared" ca="1" si="373"/>
        <v>-</v>
      </c>
      <c r="DS44" s="251">
        <f t="shared" ca="1" si="397"/>
        <v>0</v>
      </c>
      <c r="DT44" s="251">
        <f t="shared" si="410"/>
        <v>2</v>
      </c>
      <c r="DU44" s="251">
        <f t="shared" si="398"/>
        <v>-2</v>
      </c>
      <c r="DV44" s="19">
        <f t="shared" ca="1" si="373"/>
        <v>0</v>
      </c>
      <c r="DW44" s="19">
        <f t="shared" ca="1" si="373"/>
        <v>0</v>
      </c>
      <c r="DX44" s="19">
        <f t="shared" ca="1" si="373"/>
        <v>0</v>
      </c>
      <c r="DY44" s="19">
        <f t="shared" ca="1" si="373"/>
        <v>0</v>
      </c>
      <c r="DZ44" s="19">
        <f t="shared" ca="1" si="373"/>
        <v>0</v>
      </c>
      <c r="EA44" s="19">
        <f t="shared" ca="1" si="373"/>
        <v>0</v>
      </c>
      <c r="EB44" s="19">
        <f t="shared" ca="1" si="373"/>
        <v>0</v>
      </c>
      <c r="EC44" s="19">
        <f t="shared" ca="1" si="373"/>
        <v>0</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4"/>
        <v>0</v>
      </c>
      <c r="EM44" s="19">
        <f t="shared" ca="1" si="374"/>
        <v>0</v>
      </c>
      <c r="EN44" s="19">
        <f t="shared" ca="1" si="374"/>
        <v>0</v>
      </c>
      <c r="EO44" s="19">
        <f t="shared" ca="1" si="374"/>
        <v>0</v>
      </c>
      <c r="EP44" s="19">
        <f t="shared" ca="1" si="374"/>
        <v>0</v>
      </c>
      <c r="EQ44" s="19">
        <f t="shared" ca="1" si="374"/>
        <v>0</v>
      </c>
      <c r="ER44" s="19">
        <f t="shared" ca="1" si="374"/>
        <v>0</v>
      </c>
      <c r="ES44" s="19">
        <f t="shared" ca="1" si="374"/>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5"/>
        <v>0</v>
      </c>
      <c r="FC44" s="19">
        <f t="shared" ca="1" si="375"/>
        <v>0</v>
      </c>
      <c r="FD44" s="19">
        <f t="shared" ca="1" si="375"/>
        <v>0</v>
      </c>
      <c r="FE44" s="19">
        <f t="shared" ca="1" si="375"/>
        <v>0</v>
      </c>
      <c r="FF44" s="19">
        <f t="shared" ca="1" si="375"/>
        <v>0</v>
      </c>
      <c r="FG44" s="19">
        <f t="shared" ca="1" si="375"/>
        <v>0</v>
      </c>
      <c r="FH44" s="19">
        <f t="shared" ca="1" si="375"/>
        <v>0</v>
      </c>
      <c r="FI44" s="19">
        <f t="shared" ca="1" si="375"/>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6"/>
        <v>0</v>
      </c>
      <c r="HE44" s="19">
        <f t="shared" ca="1" si="376"/>
        <v>0</v>
      </c>
      <c r="HF44" s="19">
        <f t="shared" ca="1" si="376"/>
        <v>0</v>
      </c>
      <c r="HG44" s="19">
        <f t="shared" ca="1" si="376"/>
        <v>0</v>
      </c>
      <c r="HH44" s="19">
        <f t="shared" ca="1" si="376"/>
        <v>0</v>
      </c>
      <c r="HI44" s="19">
        <f t="shared" ca="1" si="376"/>
        <v>0</v>
      </c>
      <c r="HJ44" s="19">
        <f t="shared" ca="1" si="376"/>
        <v>0</v>
      </c>
      <c r="HK44" s="19">
        <f t="shared" ca="1" si="376"/>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5">
        <f t="shared" ca="1" si="377"/>
        <v>67</v>
      </c>
      <c r="HX44" s="9"/>
      <c r="HY44" s="5">
        <f t="shared" ca="1" si="378"/>
        <v>1</v>
      </c>
      <c r="HZ44" s="5" t="b">
        <f t="shared" ca="1" si="378"/>
        <v>0</v>
      </c>
      <c r="IA44" s="19">
        <f t="shared" ca="1" si="379"/>
        <v>0</v>
      </c>
      <c r="IB44" s="5">
        <f t="shared" ca="1" si="378"/>
        <v>55</v>
      </c>
      <c r="IC44" s="19">
        <f t="shared" ca="1" si="379"/>
        <v>1</v>
      </c>
      <c r="ID44" s="19">
        <f t="shared" ca="1" si="379"/>
        <v>0</v>
      </c>
      <c r="IE44" s="19">
        <f t="shared" ca="1" si="379"/>
        <v>0</v>
      </c>
      <c r="IF44" s="19">
        <f t="shared" ca="1" si="379"/>
        <v>0</v>
      </c>
      <c r="IG44" s="19">
        <f t="shared" ca="1" si="379"/>
        <v>0</v>
      </c>
      <c r="IH44" s="19">
        <f t="shared" ca="1" si="379"/>
        <v>0</v>
      </c>
      <c r="II44" s="19">
        <f t="shared" ca="1" si="379"/>
        <v>0</v>
      </c>
      <c r="IJ44" s="19">
        <f t="shared" ca="1" si="379"/>
        <v>0</v>
      </c>
      <c r="IK44" s="19">
        <f t="shared" ca="1" si="379"/>
        <v>0</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1</v>
      </c>
      <c r="IZ44" s="19">
        <f t="shared" ca="1" si="379"/>
        <v>0</v>
      </c>
      <c r="JA44" s="19">
        <f t="shared" ca="1" si="379"/>
        <v>1</v>
      </c>
      <c r="JB44" s="9"/>
      <c r="JC44" s="5" t="b">
        <f t="shared" ca="1" si="380"/>
        <v>0</v>
      </c>
      <c r="JD44" s="5" t="b">
        <f t="shared" ca="1" si="381"/>
        <v>0</v>
      </c>
      <c r="JE44" s="5" t="b">
        <f t="shared" ca="1" si="381"/>
        <v>0</v>
      </c>
      <c r="JF44" s="5" t="b">
        <f t="shared" ca="1" si="381"/>
        <v>1</v>
      </c>
      <c r="JG44" s="144">
        <f t="shared" ca="1" si="399"/>
        <v>1</v>
      </c>
      <c r="JH44" s="144">
        <f t="shared" ca="1" si="399"/>
        <v>1</v>
      </c>
      <c r="JI44" s="19" t="str">
        <f t="shared" ca="1" si="400"/>
        <v>-</v>
      </c>
      <c r="JJ44" s="19" t="str">
        <f t="shared" ca="1" si="400"/>
        <v>-</v>
      </c>
      <c r="JK44" s="19" t="str">
        <f t="shared" ca="1" si="400"/>
        <v>-</v>
      </c>
      <c r="JL44" s="19" t="str">
        <f t="shared" ca="1" si="400"/>
        <v>-</v>
      </c>
      <c r="JM44" s="19">
        <f t="shared" ca="1" si="400"/>
        <v>1</v>
      </c>
      <c r="JN44" s="19">
        <f t="shared" ca="1" si="400"/>
        <v>0.66</v>
      </c>
      <c r="JO44" s="19" t="str">
        <f t="shared" ca="1" si="400"/>
        <v>-</v>
      </c>
      <c r="JP44" s="5" t="b" cm="1">
        <f t="array" aca="1" ref="JP44" ca="1">IF(OR(JQ44:JX44&lt;&gt;"-"),TRUE,"-")</f>
        <v>1</v>
      </c>
      <c r="JQ44" s="237">
        <f t="shared" ca="1" si="411"/>
        <v>2</v>
      </c>
      <c r="JR44" s="237">
        <f t="shared" ca="1" si="411"/>
        <v>2</v>
      </c>
      <c r="JS44" s="237">
        <f t="shared" ca="1" si="411"/>
        <v>2</v>
      </c>
      <c r="JT44" s="237">
        <f t="shared" ca="1" si="411"/>
        <v>2</v>
      </c>
      <c r="JU44" s="237">
        <f t="shared" ca="1" si="411"/>
        <v>2</v>
      </c>
      <c r="JV44" s="237">
        <f t="shared" ca="1" si="411"/>
        <v>2</v>
      </c>
      <c r="JW44" s="237">
        <f t="shared" ca="1" si="411"/>
        <v>2</v>
      </c>
      <c r="JX44" s="237">
        <f t="shared" ca="1" si="411"/>
        <v>2</v>
      </c>
      <c r="JY44" s="5" t="str">
        <f t="array" aca="1" ref="JY44" ca="1">IF(OR(JZ44:KF44&lt;&gt;"-"),TRUE,"-")</f>
        <v>-</v>
      </c>
      <c r="JZ44" s="19" t="str">
        <f t="shared" ca="1" si="402"/>
        <v>-</v>
      </c>
      <c r="KA44" s="19" t="str">
        <f t="shared" ca="1" si="402"/>
        <v>-</v>
      </c>
      <c r="KB44" s="19" t="str">
        <f t="shared" ca="1" si="402"/>
        <v>-</v>
      </c>
      <c r="KC44" s="19" t="str">
        <f t="shared" ca="1" si="402"/>
        <v>-</v>
      </c>
      <c r="KD44" s="19" t="str">
        <f t="shared" ca="1" si="402"/>
        <v>-</v>
      </c>
      <c r="KE44" s="19" t="str">
        <f t="shared" ca="1" si="402"/>
        <v>-</v>
      </c>
      <c r="KF44" s="19" t="str">
        <f t="shared" ca="1" si="402"/>
        <v>-</v>
      </c>
      <c r="KG44" s="19" t="b">
        <f t="shared" ca="1" si="402"/>
        <v>1</v>
      </c>
      <c r="KH44" s="144">
        <f t="shared" ca="1" si="383"/>
        <v>2</v>
      </c>
      <c r="KI44" s="19">
        <f t="shared" ca="1" si="402"/>
        <v>2</v>
      </c>
      <c r="KJ44" s="19" t="b">
        <f t="shared" ca="1" si="402"/>
        <v>0</v>
      </c>
      <c r="KK44" s="19" t="str">
        <f t="shared" ca="1" si="402"/>
        <v>-</v>
      </c>
      <c r="KL44" s="5" t="str">
        <f t="shared" ca="1" si="384"/>
        <v>-</v>
      </c>
      <c r="KM44" s="5" t="str">
        <f t="shared" ca="1" si="384"/>
        <v>-</v>
      </c>
      <c r="KN44" s="5" t="str">
        <f t="shared" ca="1" si="384"/>
        <v>-</v>
      </c>
      <c r="KO44" s="5" t="str">
        <f t="shared" ca="1" si="384"/>
        <v>-</v>
      </c>
      <c r="KP44" s="19" t="b">
        <f t="shared" ca="1" si="403"/>
        <v>0</v>
      </c>
      <c r="KQ44" s="19" t="str">
        <f t="shared" ca="1" si="403"/>
        <v>-</v>
      </c>
      <c r="KR44" s="19" t="str">
        <f t="shared" ca="1" si="403"/>
        <v>-</v>
      </c>
      <c r="KS44" s="19" t="b">
        <f t="shared" ca="1" si="403"/>
        <v>1</v>
      </c>
      <c r="KT44" s="19">
        <f t="shared" ca="1" si="403"/>
        <v>0.75</v>
      </c>
      <c r="KU44" s="19">
        <f t="shared" ca="1" si="403"/>
        <v>0.75</v>
      </c>
      <c r="KV44" s="19">
        <f t="shared" ca="1" si="403"/>
        <v>0.99</v>
      </c>
      <c r="KW44" s="19">
        <f t="shared" ca="1" si="403"/>
        <v>0.5</v>
      </c>
      <c r="KX44" s="19">
        <f t="shared" ca="1" si="403"/>
        <v>0</v>
      </c>
      <c r="KY44" s="19">
        <f t="shared" ca="1" si="403"/>
        <v>0</v>
      </c>
      <c r="KZ44" s="19" t="str">
        <f t="shared" ca="1" si="403"/>
        <v>-</v>
      </c>
      <c r="LA44" s="19" t="str">
        <f t="shared" ca="1" si="403"/>
        <v>-</v>
      </c>
      <c r="LB44" s="19" t="str">
        <f t="shared" ca="1" si="403"/>
        <v>-</v>
      </c>
      <c r="LC44" s="5">
        <f t="shared" ca="1" si="386"/>
        <v>1</v>
      </c>
      <c r="LD44" s="9"/>
      <c r="LE44" s="19">
        <f t="shared" ca="1" si="403"/>
        <v>70</v>
      </c>
      <c r="LF44" s="19">
        <f t="shared" ca="1" si="387"/>
        <v>50</v>
      </c>
      <c r="LG44" s="19">
        <f t="shared" ca="1" si="387"/>
        <v>80</v>
      </c>
      <c r="LH44" s="19">
        <f t="shared" ca="1" si="387"/>
        <v>50</v>
      </c>
      <c r="LI44" s="5" t="b" cm="1">
        <f t="array" aca="1" ref="LI44" ca="1">INDEX(i.meatgrid,$Q44,LI$7)</f>
        <v>0</v>
      </c>
      <c r="LJ44" s="5" t="b" cm="1">
        <f t="array" aca="1" ref="LJ44" ca="1">INDEX(i.meatgrid,$Q44,LJ$7)</f>
        <v>0</v>
      </c>
      <c r="LK44" s="19">
        <f t="shared" ca="1" si="387"/>
        <v>1</v>
      </c>
      <c r="LL44" s="5">
        <f t="shared" ca="1" si="388"/>
        <v>1</v>
      </c>
      <c r="LM44" s="5" cm="1">
        <f t="array" aca="1" ref="LM44" ca="1">INDEX(i.meatgrid,$Q44,LM$7)</f>
        <v>0</v>
      </c>
      <c r="LN44" s="5" cm="1">
        <f t="array" aca="1" ref="LN44" ca="1">INDEX(i.meatgrid,$Q44,LN$7)</f>
        <v>0</v>
      </c>
      <c r="LO44" s="5" cm="1">
        <f t="array" aca="1" ref="LO44" ca="1">INDEX(i.meatgrid,$Q44,LO$7)</f>
        <v>0</v>
      </c>
      <c r="LP44" s="5" cm="1">
        <f t="array" aca="1" ref="LP44" ca="1">INDEX(i.meatgrid,$Q44,LP$7)</f>
        <v>0</v>
      </c>
      <c r="LQ44" s="5" cm="1">
        <f t="array" aca="1" ref="LQ44" ca="1">INDEX(i.meatgrid,$Q44,LQ$7)</f>
        <v>1</v>
      </c>
      <c r="LR44" s="5" cm="1">
        <f t="array" aca="1" ref="LR44" ca="1">INDEX(i.meatgrid,$Q44,LR$7)</f>
        <v>1</v>
      </c>
      <c r="LS44" s="5" cm="1">
        <f t="array" aca="1" ref="LS44" ca="1">INDEX(i.meatgrid,$Q44,LS$7)</f>
        <v>1</v>
      </c>
      <c r="LT44" s="5" cm="1">
        <f t="array" aca="1" ref="LT44" ca="1">INDEX(i.meatgrid,$Q44,LT$7)</f>
        <v>1</v>
      </c>
      <c r="LU44" s="19">
        <f t="shared" ca="1" si="389"/>
        <v>1</v>
      </c>
      <c r="LV44" s="9"/>
      <c r="LW44" s="19" t="b">
        <f t="shared" ca="1" si="390"/>
        <v>0</v>
      </c>
      <c r="LX44" s="19" t="b">
        <f t="shared" ca="1" si="390"/>
        <v>0</v>
      </c>
      <c r="LY44" s="19">
        <f t="shared" ca="1" si="390"/>
        <v>1</v>
      </c>
      <c r="LZ44" s="19">
        <f t="shared" ca="1" si="390"/>
        <v>0.75</v>
      </c>
      <c r="MA44" s="19">
        <f t="shared" ca="1" si="390"/>
        <v>0.75</v>
      </c>
      <c r="MB44" s="19">
        <f t="shared" ca="1" si="390"/>
        <v>0.8</v>
      </c>
      <c r="MC44" s="19">
        <f t="shared" ca="1" si="390"/>
        <v>0.82499999999999996</v>
      </c>
      <c r="MD44" s="19">
        <f t="shared" ca="1" si="390"/>
        <v>0.875</v>
      </c>
      <c r="ME44" s="19">
        <f t="shared" ca="1" si="390"/>
        <v>0.9</v>
      </c>
      <c r="MF44" s="19">
        <f t="shared" ca="1" si="390"/>
        <v>1</v>
      </c>
      <c r="MG44" s="19">
        <f t="shared" ca="1" si="390"/>
        <v>0.875</v>
      </c>
      <c r="MH44" s="19" t="b">
        <f t="shared" ca="1" si="390"/>
        <v>1</v>
      </c>
      <c r="MI44" s="19">
        <f t="shared" ca="1" si="390"/>
        <v>74.989999999999995</v>
      </c>
      <c r="MJ44" s="19" t="str">
        <f t="shared" ca="1" si="390"/>
        <v>-</v>
      </c>
      <c r="MK44" s="19" t="str">
        <f t="shared" ca="1" si="390"/>
        <v>-</v>
      </c>
      <c r="ML44" s="19" t="str">
        <f t="shared" ca="1" si="390"/>
        <v>-</v>
      </c>
      <c r="MM44" s="19" t="str">
        <f t="shared" ca="1" si="391"/>
        <v>-</v>
      </c>
      <c r="MN44" s="19" t="str">
        <f t="shared" ca="1" si="391"/>
        <v>-</v>
      </c>
      <c r="MO44" s="19" t="str">
        <f t="shared" ca="1" si="391"/>
        <v>-</v>
      </c>
      <c r="MP44" s="19" t="str">
        <f t="shared" ca="1" si="391"/>
        <v>-</v>
      </c>
      <c r="MQ44" s="19">
        <f t="shared" ca="1" si="391"/>
        <v>36.99</v>
      </c>
      <c r="MR44" s="19">
        <f t="shared" ca="1" si="391"/>
        <v>36.99</v>
      </c>
      <c r="MS44" s="19" t="str">
        <f t="shared" ca="1" si="391"/>
        <v>-</v>
      </c>
      <c r="MT44" s="19" t="str">
        <f t="shared" ca="1" si="391"/>
        <v>-</v>
      </c>
      <c r="MU44" s="19" t="str">
        <f t="shared" ca="1" si="391"/>
        <v>-</v>
      </c>
      <c r="MV44" s="19" t="str">
        <f t="shared" ca="1" si="391"/>
        <v>-</v>
      </c>
      <c r="MW44" s="19" t="str">
        <f t="shared" ca="1" si="391"/>
        <v>-</v>
      </c>
      <c r="MX44" s="19">
        <f t="shared" ca="1" si="391"/>
        <v>49.99</v>
      </c>
      <c r="MY44" s="19">
        <f t="shared" ca="1" si="391"/>
        <v>49.99</v>
      </c>
      <c r="MZ44" s="19">
        <f t="shared" ca="1" si="391"/>
        <v>49.99</v>
      </c>
      <c r="NA44" s="19">
        <f t="shared" ca="1" si="391"/>
        <v>49.99</v>
      </c>
      <c r="NB44" s="19">
        <f t="shared" ca="1" si="391"/>
        <v>49.99</v>
      </c>
      <c r="NC44" s="19">
        <f t="shared" ca="1" si="391"/>
        <v>49.99</v>
      </c>
      <c r="ND44" s="19">
        <f t="shared" ca="1" si="391"/>
        <v>49.99</v>
      </c>
      <c r="NE44" s="19">
        <f t="shared" ca="1" si="391"/>
        <v>49.99</v>
      </c>
      <c r="NF44" s="19">
        <f t="shared" ca="1" si="391"/>
        <v>412.99</v>
      </c>
      <c r="NG44" s="19">
        <f t="shared" ca="1" si="391"/>
        <v>412.99</v>
      </c>
      <c r="NH44" s="19" t="str">
        <f t="shared" ca="1" si="391"/>
        <v>-</v>
      </c>
      <c r="NI44" s="19" t="str">
        <f t="shared" ca="1" si="391"/>
        <v>-</v>
      </c>
      <c r="NJ44" s="19" t="str">
        <f t="shared" ca="1" si="391"/>
        <v>-</v>
      </c>
      <c r="NK44" s="19" t="str">
        <f t="shared" ca="1" si="391"/>
        <v>-</v>
      </c>
      <c r="NL44" s="19" t="str">
        <f t="shared" ca="1" si="391"/>
        <v>-</v>
      </c>
      <c r="NM44" s="19">
        <f t="shared" ca="1" si="391"/>
        <v>6.8900000000000006</v>
      </c>
      <c r="NN44" s="19">
        <f t="shared" ca="1" si="391"/>
        <v>6.8900000000000006</v>
      </c>
      <c r="NO44" s="19">
        <f t="shared" ca="1" si="391"/>
        <v>6.8900000000000006</v>
      </c>
      <c r="NP44" s="19">
        <f t="shared" ca="1" si="391"/>
        <v>6.8900000000000006</v>
      </c>
      <c r="NQ44" s="19">
        <f t="shared" ca="1" si="391"/>
        <v>6.8900000000000006</v>
      </c>
      <c r="NR44" s="19">
        <f t="shared" ca="1" si="391"/>
        <v>6.8900000000000006</v>
      </c>
      <c r="NS44" s="19">
        <f t="shared" ca="1" si="391"/>
        <v>6.8900000000000006</v>
      </c>
      <c r="NT44" s="19">
        <f t="shared" ca="1" si="391"/>
        <v>6.8900000000000006</v>
      </c>
      <c r="NU44" s="19">
        <f t="shared" ca="1" si="391"/>
        <v>346.99</v>
      </c>
      <c r="NV44" s="19">
        <f t="shared" ca="1" si="391"/>
        <v>346.99</v>
      </c>
      <c r="NW44" s="19" t="str">
        <f t="shared" ca="1" si="391"/>
        <v>-</v>
      </c>
      <c r="NX44" s="19" t="str">
        <f t="shared" ca="1" si="391"/>
        <v>-</v>
      </c>
      <c r="NY44" s="19" t="str">
        <f t="shared" ca="1" si="391"/>
        <v>-</v>
      </c>
      <c r="NZ44" s="19" t="str">
        <f t="shared" ca="1" si="391"/>
        <v>-</v>
      </c>
      <c r="OA44" s="19" t="str">
        <f t="shared" ca="1" si="391"/>
        <v>-</v>
      </c>
      <c r="OB44" s="19">
        <f t="shared" ca="1" si="391"/>
        <v>0</v>
      </c>
      <c r="OC44" s="24">
        <v>0</v>
      </c>
    </row>
    <row r="45" spans="1:39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IF($HY45=0," FWM","")&amp;IF($HY45=1," MWM","")&amp;IF($HY45=5," Mat","")&amp;IF($HZ45=TRUE,"&amp;BBT","    ")          &amp; " Day"&amp;INDEX(i.DOY,$N45,1)
&amp; " Scan"&amp;TEXT($O45,"0")        &amp;" "&amp; INDEX(DataMaster!$B$98:$B$103,$Q45,0)
&amp; " WP"&amp;TEXT($LK45*100,"000p")           &amp; " MP"&amp;TEXT($LL45*100,"000p")           &amp; " GP"&amp;TEXT($LU45*100,"000p")
&amp; " T_" &amp; IF(AND($CA45,$CC45),"TRUE ")        &amp; " (F"&amp;3+COUNTIF($CT45:$CW45,TRUE)&amp;3&amp;"N"&amp;$DK45&amp;$DL45&amp;")"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9"/>
      <c r="AV45" s="5" t="b">
        <f t="shared" ca="1" si="359"/>
        <v>1</v>
      </c>
      <c r="AW45" s="5" t="str">
        <f t="shared" ca="1" si="359"/>
        <v>-</v>
      </c>
      <c r="AX45" s="5" t="str">
        <f t="shared" ca="1" si="359"/>
        <v>-</v>
      </c>
      <c r="AY45" s="5" t="str">
        <f t="shared" ca="1" si="359"/>
        <v>-</v>
      </c>
      <c r="AZ45" s="5" t="b">
        <f t="shared" ca="1" si="359"/>
        <v>0</v>
      </c>
      <c r="BA45" s="144">
        <f t="shared" ca="1" si="359"/>
        <v>0.25</v>
      </c>
      <c r="BB45" s="19" t="b">
        <f t="shared" ca="1" si="360"/>
        <v>1</v>
      </c>
      <c r="BC45" s="9"/>
      <c r="BD45" s="5" t="str">
        <f t="shared" ca="1" si="361"/>
        <v>-</v>
      </c>
      <c r="BE45" s="19" t="str">
        <f t="shared" ca="1" si="362"/>
        <v>-</v>
      </c>
      <c r="BF45" s="19" t="str">
        <f t="shared" ca="1" si="362"/>
        <v>-</v>
      </c>
      <c r="BG45" s="19" t="str">
        <f t="shared" ca="1" si="362"/>
        <v>-</v>
      </c>
      <c r="BH45" s="5" t="str">
        <f t="shared" ca="1" si="363"/>
        <v>-</v>
      </c>
      <c r="BI45" s="19" t="str">
        <f t="shared" ca="1" si="364"/>
        <v>-</v>
      </c>
      <c r="BJ45" s="5" t="str">
        <f t="shared" ca="1" si="365"/>
        <v>-</v>
      </c>
      <c r="BK45" s="19" t="str">
        <f t="shared" ca="1" si="366"/>
        <v>-</v>
      </c>
      <c r="BL45" s="19" t="str">
        <f t="shared" ca="1" si="366"/>
        <v>-</v>
      </c>
      <c r="BM45" s="19" t="str">
        <f t="shared" ca="1" si="366"/>
        <v>-</v>
      </c>
      <c r="BN45" s="5" t="str">
        <f t="shared" ca="1" si="367"/>
        <v>-</v>
      </c>
      <c r="BO45" s="9"/>
      <c r="BP45" s="19" t="str">
        <f t="shared" ca="1" si="368"/>
        <v>-</v>
      </c>
      <c r="BQ45" s="19" t="str">
        <f t="shared" ca="1" si="368"/>
        <v>-</v>
      </c>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9"/>
      <c r="CA45" s="237" t="b">
        <f t="shared" ref="CA45:CE48" ca="1" si="412">OFFSET(CA45,-1,0)</f>
        <v>1</v>
      </c>
      <c r="CB45" s="12" t="b">
        <v>1</v>
      </c>
      <c r="CC45" s="237" t="b">
        <f t="shared" ca="1" si="412"/>
        <v>1</v>
      </c>
      <c r="CD45" s="251">
        <f t="shared" ca="1" si="407"/>
        <v>2232104</v>
      </c>
      <c r="CE45" s="237" t="b">
        <f t="shared" ca="1" si="412"/>
        <v>0</v>
      </c>
      <c r="CF45" s="12" t="s">
        <v>34</v>
      </c>
      <c r="CG45" s="19" t="b">
        <f t="shared" ca="1" si="396"/>
        <v>1</v>
      </c>
      <c r="CH45" s="237">
        <f t="shared" ca="1" si="408"/>
        <v>2232105</v>
      </c>
      <c r="CI45" s="19" t="str">
        <f t="shared" ca="1" si="396"/>
        <v>-</v>
      </c>
      <c r="CJ45" s="19">
        <f t="shared" ca="1" si="396"/>
        <v>1</v>
      </c>
      <c r="CK45" s="19">
        <f t="shared" ca="1" si="396"/>
        <v>1</v>
      </c>
      <c r="CL45" s="9"/>
      <c r="CM45" s="444">
        <f t="shared" ca="1" si="370"/>
        <v>652</v>
      </c>
      <c r="CN45" s="444">
        <f t="shared" ca="1" si="370"/>
        <v>686</v>
      </c>
      <c r="CO45" s="444">
        <f t="shared" ca="1" si="370"/>
        <v>721</v>
      </c>
      <c r="CP45" s="152">
        <f t="shared" ca="1" si="371"/>
        <v>378</v>
      </c>
      <c r="CQ45" s="152">
        <f t="shared" ca="1" si="371"/>
        <v>413</v>
      </c>
      <c r="CR45" s="152">
        <f t="shared" ca="1" si="371"/>
        <v>448</v>
      </c>
      <c r="CS45" s="19" t="str">
        <f t="shared" ca="1" si="372"/>
        <v>-</v>
      </c>
      <c r="CT45" s="12" t="b">
        <v>1</v>
      </c>
      <c r="CU45" s="12" t="b">
        <v>0</v>
      </c>
      <c r="CV45" s="12" t="b">
        <v>0</v>
      </c>
      <c r="CW45" s="12" t="b">
        <v>0</v>
      </c>
      <c r="CX45" s="19" t="b">
        <f t="shared" ca="1" si="372"/>
        <v>1</v>
      </c>
      <c r="CY45" s="19">
        <f t="shared" ca="1" si="372"/>
        <v>0</v>
      </c>
      <c r="CZ45" s="19">
        <f t="shared" ca="1" si="372"/>
        <v>0</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3"/>
        <v>0</v>
      </c>
      <c r="DK45" s="12">
        <v>3</v>
      </c>
      <c r="DL45" s="12">
        <v>3</v>
      </c>
      <c r="DM45" s="19">
        <f t="shared" ca="1" si="409"/>
        <v>0</v>
      </c>
      <c r="DN45" s="12">
        <v>1</v>
      </c>
      <c r="DO45" s="12">
        <v>-1</v>
      </c>
      <c r="DP45" s="19" t="str">
        <f t="shared" ca="1" si="373"/>
        <v>-</v>
      </c>
      <c r="DQ45" s="19" t="str">
        <f t="shared" ca="1" si="373"/>
        <v>-</v>
      </c>
      <c r="DR45" s="19" t="str">
        <f t="shared" ca="1" si="373"/>
        <v>-</v>
      </c>
      <c r="DS45" s="251">
        <f t="shared" ca="1" si="397"/>
        <v>0</v>
      </c>
      <c r="DT45" s="251">
        <f t="shared" si="410"/>
        <v>1</v>
      </c>
      <c r="DU45" s="251">
        <f t="shared" si="398"/>
        <v>-1</v>
      </c>
      <c r="DV45" s="19">
        <f t="shared" ca="1" si="373"/>
        <v>0</v>
      </c>
      <c r="DW45" s="19">
        <f t="shared" ca="1" si="373"/>
        <v>0</v>
      </c>
      <c r="DX45" s="19">
        <f t="shared" ca="1" si="373"/>
        <v>0</v>
      </c>
      <c r="DY45" s="19">
        <f t="shared" ca="1" si="373"/>
        <v>0</v>
      </c>
      <c r="DZ45" s="19">
        <f t="shared" ca="1" si="373"/>
        <v>0</v>
      </c>
      <c r="EA45" s="19">
        <f t="shared" ca="1" si="373"/>
        <v>0</v>
      </c>
      <c r="EB45" s="19">
        <f t="shared" ca="1" si="373"/>
        <v>0</v>
      </c>
      <c r="EC45" s="19">
        <f t="shared" ca="1" si="373"/>
        <v>0</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4"/>
        <v>0</v>
      </c>
      <c r="EM45" s="19">
        <f t="shared" ca="1" si="374"/>
        <v>0</v>
      </c>
      <c r="EN45" s="19">
        <f t="shared" ca="1" si="374"/>
        <v>0</v>
      </c>
      <c r="EO45" s="19">
        <f t="shared" ca="1" si="374"/>
        <v>0</v>
      </c>
      <c r="EP45" s="19">
        <f t="shared" ca="1" si="374"/>
        <v>0</v>
      </c>
      <c r="EQ45" s="19">
        <f t="shared" ca="1" si="374"/>
        <v>0</v>
      </c>
      <c r="ER45" s="19">
        <f t="shared" ca="1" si="374"/>
        <v>0</v>
      </c>
      <c r="ES45" s="19">
        <f t="shared" ca="1" si="374"/>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5"/>
        <v>0</v>
      </c>
      <c r="FC45" s="19">
        <f t="shared" ca="1" si="375"/>
        <v>0</v>
      </c>
      <c r="FD45" s="19">
        <f t="shared" ca="1" si="375"/>
        <v>0</v>
      </c>
      <c r="FE45" s="19">
        <f t="shared" ca="1" si="375"/>
        <v>0</v>
      </c>
      <c r="FF45" s="19">
        <f t="shared" ca="1" si="375"/>
        <v>0</v>
      </c>
      <c r="FG45" s="19">
        <f t="shared" ca="1" si="375"/>
        <v>0</v>
      </c>
      <c r="FH45" s="19">
        <f t="shared" ca="1" si="375"/>
        <v>0</v>
      </c>
      <c r="FI45" s="19">
        <f t="shared" ca="1" si="375"/>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ref="GO45:HV47" ca="1" si="413">OFFSET(GO$5,$B45,0)</f>
        <v>0</v>
      </c>
      <c r="GP45" s="19">
        <f t="shared" ca="1" si="413"/>
        <v>0</v>
      </c>
      <c r="GQ45" s="19">
        <f t="shared" ca="1" si="413"/>
        <v>0</v>
      </c>
      <c r="GR45" s="19">
        <f t="shared" ca="1" si="413"/>
        <v>0</v>
      </c>
      <c r="GS45" s="19">
        <f t="shared" ca="1" si="413"/>
        <v>0</v>
      </c>
      <c r="GT45" s="19">
        <f t="shared" ca="1" si="413"/>
        <v>0</v>
      </c>
      <c r="GU45" s="19">
        <f t="shared" ca="1" si="413"/>
        <v>0</v>
      </c>
      <c r="GV45" s="19">
        <f t="shared" ca="1" si="413"/>
        <v>0</v>
      </c>
      <c r="GW45" s="19">
        <f t="shared" ca="1" si="413"/>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5">
        <f t="shared" ca="1" si="377"/>
        <v>67</v>
      </c>
      <c r="HX45" s="9"/>
      <c r="HY45" s="5">
        <f t="shared" ca="1" si="378"/>
        <v>1</v>
      </c>
      <c r="HZ45" s="5" t="b">
        <f t="shared" ca="1" si="378"/>
        <v>0</v>
      </c>
      <c r="IA45" s="19">
        <f t="shared" ca="1" si="379"/>
        <v>0</v>
      </c>
      <c r="IB45" s="5">
        <f t="shared" ca="1" si="378"/>
        <v>55</v>
      </c>
      <c r="IC45" s="19">
        <f t="shared" ca="1" si="379"/>
        <v>1</v>
      </c>
      <c r="ID45" s="19">
        <f t="shared" ca="1" si="379"/>
        <v>0</v>
      </c>
      <c r="IE45" s="19">
        <f t="shared" ca="1" si="379"/>
        <v>0</v>
      </c>
      <c r="IF45" s="19">
        <f t="shared" ca="1" si="379"/>
        <v>0</v>
      </c>
      <c r="IG45" s="19">
        <f t="shared" ca="1" si="379"/>
        <v>0</v>
      </c>
      <c r="IH45" s="19">
        <f t="shared" ca="1" si="379"/>
        <v>0</v>
      </c>
      <c r="II45" s="19">
        <f t="shared" ca="1" si="379"/>
        <v>0</v>
      </c>
      <c r="IJ45" s="19">
        <f t="shared" ca="1" si="379"/>
        <v>0</v>
      </c>
      <c r="IK45" s="19">
        <f t="shared" ca="1" si="379"/>
        <v>0</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1</v>
      </c>
      <c r="IZ45" s="19">
        <f t="shared" ca="1" si="379"/>
        <v>0</v>
      </c>
      <c r="JA45" s="19">
        <f t="shared" ca="1" si="379"/>
        <v>1</v>
      </c>
      <c r="JB45" s="9"/>
      <c r="JC45" s="5" t="b">
        <f t="shared" ca="1" si="380"/>
        <v>0</v>
      </c>
      <c r="JD45" s="5" t="b">
        <f t="shared" ca="1" si="381"/>
        <v>0</v>
      </c>
      <c r="JE45" s="5" t="b">
        <f t="shared" ca="1" si="381"/>
        <v>0</v>
      </c>
      <c r="JF45" s="5" t="b">
        <f t="shared" ca="1" si="381"/>
        <v>1</v>
      </c>
      <c r="JG45" s="144">
        <f t="shared" ca="1" si="399"/>
        <v>1</v>
      </c>
      <c r="JH45" s="144">
        <f t="shared" ca="1" si="399"/>
        <v>1</v>
      </c>
      <c r="JI45" s="19" t="str">
        <f t="shared" ca="1" si="400"/>
        <v>-</v>
      </c>
      <c r="JJ45" s="19" t="str">
        <f t="shared" ca="1" si="400"/>
        <v>-</v>
      </c>
      <c r="JK45" s="19" t="str">
        <f t="shared" ca="1" si="400"/>
        <v>-</v>
      </c>
      <c r="JL45" s="19" t="str">
        <f t="shared" ca="1" si="400"/>
        <v>-</v>
      </c>
      <c r="JM45" s="19">
        <f t="shared" ca="1" si="400"/>
        <v>1</v>
      </c>
      <c r="JN45" s="19">
        <f t="shared" ca="1" si="400"/>
        <v>0.66</v>
      </c>
      <c r="JO45" s="19" t="str">
        <f t="shared" ca="1" si="400"/>
        <v>-</v>
      </c>
      <c r="JP45" s="5" t="b" cm="1">
        <f t="array" aca="1" ref="JP45" ca="1">IF(OR(JQ45:JX45&lt;&gt;"-"),TRUE,"-")</f>
        <v>1</v>
      </c>
      <c r="JQ45" s="237">
        <f t="shared" ca="1" si="411"/>
        <v>2</v>
      </c>
      <c r="JR45" s="237">
        <f t="shared" ca="1" si="411"/>
        <v>2</v>
      </c>
      <c r="JS45" s="237">
        <f t="shared" ca="1" si="411"/>
        <v>2</v>
      </c>
      <c r="JT45" s="237">
        <f t="shared" ca="1" si="411"/>
        <v>2</v>
      </c>
      <c r="JU45" s="237">
        <f t="shared" ca="1" si="411"/>
        <v>2</v>
      </c>
      <c r="JV45" s="237">
        <f t="shared" ca="1" si="411"/>
        <v>2</v>
      </c>
      <c r="JW45" s="237">
        <f t="shared" ca="1" si="411"/>
        <v>2</v>
      </c>
      <c r="JX45" s="237">
        <f t="shared" ca="1" si="411"/>
        <v>2</v>
      </c>
      <c r="JY45" s="5" t="str">
        <f t="array" aca="1" ref="JY45" ca="1">IF(OR(JZ45:KF45&lt;&gt;"-"),TRUE,"-")</f>
        <v>-</v>
      </c>
      <c r="JZ45" s="19" t="str">
        <f t="shared" ca="1" si="402"/>
        <v>-</v>
      </c>
      <c r="KA45" s="19" t="str">
        <f t="shared" ca="1" si="402"/>
        <v>-</v>
      </c>
      <c r="KB45" s="19" t="str">
        <f t="shared" ca="1" si="402"/>
        <v>-</v>
      </c>
      <c r="KC45" s="19" t="str">
        <f t="shared" ca="1" si="402"/>
        <v>-</v>
      </c>
      <c r="KD45" s="19" t="str">
        <f t="shared" ca="1" si="402"/>
        <v>-</v>
      </c>
      <c r="KE45" s="19" t="str">
        <f t="shared" ca="1" si="402"/>
        <v>-</v>
      </c>
      <c r="KF45" s="19" t="str">
        <f t="shared" ca="1" si="402"/>
        <v>-</v>
      </c>
      <c r="KG45" s="19" t="b">
        <f t="shared" ca="1" si="402"/>
        <v>1</v>
      </c>
      <c r="KH45" s="144">
        <f t="shared" ca="1" si="383"/>
        <v>2</v>
      </c>
      <c r="KI45" s="19">
        <f t="shared" ca="1" si="402"/>
        <v>2</v>
      </c>
      <c r="KJ45" s="19" t="b">
        <f t="shared" ca="1" si="402"/>
        <v>0</v>
      </c>
      <c r="KK45" s="19" t="str">
        <f t="shared" ca="1" si="402"/>
        <v>-</v>
      </c>
      <c r="KL45" s="5" t="str">
        <f t="shared" ca="1" si="384"/>
        <v>-</v>
      </c>
      <c r="KM45" s="5" t="str">
        <f t="shared" ca="1" si="384"/>
        <v>-</v>
      </c>
      <c r="KN45" s="5" t="str">
        <f t="shared" ca="1" si="384"/>
        <v>-</v>
      </c>
      <c r="KO45" s="5" t="str">
        <f t="shared" ca="1" si="384"/>
        <v>-</v>
      </c>
      <c r="KP45" s="19" t="b">
        <f t="shared" ca="1" si="403"/>
        <v>0</v>
      </c>
      <c r="KQ45" s="19" t="str">
        <f t="shared" ca="1" si="403"/>
        <v>-</v>
      </c>
      <c r="KR45" s="19" t="str">
        <f t="shared" ca="1" si="403"/>
        <v>-</v>
      </c>
      <c r="KS45" s="19" t="b">
        <f t="shared" ca="1" si="403"/>
        <v>1</v>
      </c>
      <c r="KT45" s="19">
        <f t="shared" ca="1" si="403"/>
        <v>0.75</v>
      </c>
      <c r="KU45" s="19">
        <f t="shared" ca="1" si="403"/>
        <v>0.75</v>
      </c>
      <c r="KV45" s="19">
        <f t="shared" ca="1" si="403"/>
        <v>0.99</v>
      </c>
      <c r="KW45" s="19">
        <f t="shared" ca="1" si="403"/>
        <v>0.5</v>
      </c>
      <c r="KX45" s="19">
        <f t="shared" ca="1" si="403"/>
        <v>0</v>
      </c>
      <c r="KY45" s="19">
        <f t="shared" ca="1" si="403"/>
        <v>0</v>
      </c>
      <c r="KZ45" s="19" t="str">
        <f t="shared" ca="1" si="403"/>
        <v>-</v>
      </c>
      <c r="LA45" s="19" t="str">
        <f t="shared" ca="1" si="403"/>
        <v>-</v>
      </c>
      <c r="LB45" s="19" t="str">
        <f t="shared" ca="1" si="403"/>
        <v>-</v>
      </c>
      <c r="LC45" s="5">
        <f t="shared" ca="1" si="386"/>
        <v>1</v>
      </c>
      <c r="LD45" s="9"/>
      <c r="LE45" s="19">
        <f t="shared" ca="1" si="403"/>
        <v>70</v>
      </c>
      <c r="LF45" s="19">
        <f t="shared" ca="1" si="387"/>
        <v>50</v>
      </c>
      <c r="LG45" s="19">
        <f t="shared" ca="1" si="387"/>
        <v>80</v>
      </c>
      <c r="LH45" s="19">
        <f t="shared" ca="1" si="387"/>
        <v>50</v>
      </c>
      <c r="LI45" s="5" t="b" cm="1">
        <f t="array" aca="1" ref="LI45" ca="1">INDEX(i.meatgrid,$Q45,LI$7)</f>
        <v>0</v>
      </c>
      <c r="LJ45" s="5" t="b" cm="1">
        <f t="array" aca="1" ref="LJ45" ca="1">INDEX(i.meatgrid,$Q45,LJ$7)</f>
        <v>0</v>
      </c>
      <c r="LK45" s="19">
        <f t="shared" ca="1" si="387"/>
        <v>1</v>
      </c>
      <c r="LL45" s="5">
        <f t="shared" ca="1" si="388"/>
        <v>1</v>
      </c>
      <c r="LM45" s="5" cm="1">
        <f t="array" aca="1" ref="LM45" ca="1">INDEX(i.meatgrid,$Q45,LM$7)</f>
        <v>0</v>
      </c>
      <c r="LN45" s="5" cm="1">
        <f t="array" aca="1" ref="LN45" ca="1">INDEX(i.meatgrid,$Q45,LN$7)</f>
        <v>0</v>
      </c>
      <c r="LO45" s="5" cm="1">
        <f t="array" aca="1" ref="LO45" ca="1">INDEX(i.meatgrid,$Q45,LO$7)</f>
        <v>0</v>
      </c>
      <c r="LP45" s="5" cm="1">
        <f t="array" aca="1" ref="LP45" ca="1">INDEX(i.meatgrid,$Q45,LP$7)</f>
        <v>0</v>
      </c>
      <c r="LQ45" s="5" cm="1">
        <f t="array" aca="1" ref="LQ45" ca="1">INDEX(i.meatgrid,$Q45,LQ$7)</f>
        <v>1</v>
      </c>
      <c r="LR45" s="5" cm="1">
        <f t="array" aca="1" ref="LR45" ca="1">INDEX(i.meatgrid,$Q45,LR$7)</f>
        <v>1</v>
      </c>
      <c r="LS45" s="5" cm="1">
        <f t="array" aca="1" ref="LS45" ca="1">INDEX(i.meatgrid,$Q45,LS$7)</f>
        <v>1</v>
      </c>
      <c r="LT45" s="5" cm="1">
        <f t="array" aca="1" ref="LT45" ca="1">INDEX(i.meatgrid,$Q45,LT$7)</f>
        <v>1</v>
      </c>
      <c r="LU45" s="19">
        <f t="shared" ca="1" si="389"/>
        <v>1</v>
      </c>
      <c r="LV45" s="9"/>
      <c r="LW45" s="19" t="b">
        <f t="shared" ca="1" si="390"/>
        <v>0</v>
      </c>
      <c r="LX45" s="19" t="b">
        <f t="shared" ca="1" si="390"/>
        <v>0</v>
      </c>
      <c r="LY45" s="19">
        <f t="shared" ca="1" si="390"/>
        <v>1</v>
      </c>
      <c r="LZ45" s="19">
        <f t="shared" ca="1" si="390"/>
        <v>0.75</v>
      </c>
      <c r="MA45" s="19">
        <f t="shared" ca="1" si="390"/>
        <v>0.75</v>
      </c>
      <c r="MB45" s="19">
        <f t="shared" ca="1" si="390"/>
        <v>0.8</v>
      </c>
      <c r="MC45" s="19">
        <f t="shared" ca="1" si="390"/>
        <v>0.82499999999999996</v>
      </c>
      <c r="MD45" s="19">
        <f t="shared" ca="1" si="390"/>
        <v>0.875</v>
      </c>
      <c r="ME45" s="19">
        <f t="shared" ca="1" si="390"/>
        <v>0.9</v>
      </c>
      <c r="MF45" s="19">
        <f t="shared" ca="1" si="390"/>
        <v>1</v>
      </c>
      <c r="MG45" s="19">
        <f t="shared" ca="1" si="390"/>
        <v>0.875</v>
      </c>
      <c r="MH45" s="19" t="b">
        <f t="shared" ca="1" si="390"/>
        <v>1</v>
      </c>
      <c r="MI45" s="19">
        <f t="shared" ca="1" si="390"/>
        <v>74.989999999999995</v>
      </c>
      <c r="MJ45" s="19" t="str">
        <f t="shared" ca="1" si="390"/>
        <v>-</v>
      </c>
      <c r="MK45" s="19" t="str">
        <f t="shared" ca="1" si="390"/>
        <v>-</v>
      </c>
      <c r="ML45" s="19" t="str">
        <f t="shared" ca="1" si="390"/>
        <v>-</v>
      </c>
      <c r="MM45" s="19" t="str">
        <f t="shared" ca="1" si="391"/>
        <v>-</v>
      </c>
      <c r="MN45" s="19" t="str">
        <f t="shared" ca="1" si="391"/>
        <v>-</v>
      </c>
      <c r="MO45" s="19" t="str">
        <f t="shared" ca="1" si="391"/>
        <v>-</v>
      </c>
      <c r="MP45" s="19" t="str">
        <f t="shared" ca="1" si="391"/>
        <v>-</v>
      </c>
      <c r="MQ45" s="19">
        <f t="shared" ca="1" si="391"/>
        <v>36.99</v>
      </c>
      <c r="MR45" s="19">
        <f t="shared" ca="1" si="391"/>
        <v>36.99</v>
      </c>
      <c r="MS45" s="19" t="str">
        <f t="shared" ca="1" si="391"/>
        <v>-</v>
      </c>
      <c r="MT45" s="19" t="str">
        <f t="shared" ca="1" si="391"/>
        <v>-</v>
      </c>
      <c r="MU45" s="19" t="str">
        <f t="shared" ca="1" si="391"/>
        <v>-</v>
      </c>
      <c r="MV45" s="19" t="str">
        <f t="shared" ca="1" si="391"/>
        <v>-</v>
      </c>
      <c r="MW45" s="19" t="str">
        <f t="shared" ca="1" si="391"/>
        <v>-</v>
      </c>
      <c r="MX45" s="19">
        <f t="shared" ca="1" si="391"/>
        <v>49.99</v>
      </c>
      <c r="MY45" s="19">
        <f t="shared" ca="1" si="391"/>
        <v>49.99</v>
      </c>
      <c r="MZ45" s="19">
        <f t="shared" ca="1" si="391"/>
        <v>49.99</v>
      </c>
      <c r="NA45" s="19">
        <f t="shared" ca="1" si="391"/>
        <v>49.99</v>
      </c>
      <c r="NB45" s="19">
        <f t="shared" ca="1" si="391"/>
        <v>49.99</v>
      </c>
      <c r="NC45" s="19">
        <f t="shared" ca="1" si="391"/>
        <v>49.99</v>
      </c>
      <c r="ND45" s="19">
        <f t="shared" ca="1" si="391"/>
        <v>49.99</v>
      </c>
      <c r="NE45" s="19">
        <f t="shared" ca="1" si="391"/>
        <v>49.99</v>
      </c>
      <c r="NF45" s="19">
        <f t="shared" ca="1" si="391"/>
        <v>412.99</v>
      </c>
      <c r="NG45" s="19">
        <f t="shared" ca="1" si="391"/>
        <v>412.99</v>
      </c>
      <c r="NH45" s="19" t="str">
        <f t="shared" ca="1" si="391"/>
        <v>-</v>
      </c>
      <c r="NI45" s="19" t="str">
        <f t="shared" ca="1" si="391"/>
        <v>-</v>
      </c>
      <c r="NJ45" s="19" t="str">
        <f t="shared" ca="1" si="391"/>
        <v>-</v>
      </c>
      <c r="NK45" s="19" t="str">
        <f t="shared" ca="1" si="391"/>
        <v>-</v>
      </c>
      <c r="NL45" s="19" t="str">
        <f t="shared" ca="1" si="391"/>
        <v>-</v>
      </c>
      <c r="NM45" s="19">
        <f t="shared" ca="1" si="391"/>
        <v>6.8900000000000006</v>
      </c>
      <c r="NN45" s="19">
        <f t="shared" ca="1" si="391"/>
        <v>6.8900000000000006</v>
      </c>
      <c r="NO45" s="19">
        <f t="shared" ca="1" si="391"/>
        <v>6.8900000000000006</v>
      </c>
      <c r="NP45" s="19">
        <f t="shared" ca="1" si="391"/>
        <v>6.8900000000000006</v>
      </c>
      <c r="NQ45" s="19">
        <f t="shared" ca="1" si="391"/>
        <v>6.8900000000000006</v>
      </c>
      <c r="NR45" s="19">
        <f t="shared" ca="1" si="391"/>
        <v>6.8900000000000006</v>
      </c>
      <c r="NS45" s="19">
        <f t="shared" ca="1" si="391"/>
        <v>6.8900000000000006</v>
      </c>
      <c r="NT45" s="19">
        <f t="shared" ca="1" si="391"/>
        <v>6.8900000000000006</v>
      </c>
      <c r="NU45" s="19">
        <f t="shared" ca="1" si="391"/>
        <v>346.99</v>
      </c>
      <c r="NV45" s="19">
        <f t="shared" ca="1" si="391"/>
        <v>346.99</v>
      </c>
      <c r="NW45" s="19" t="str">
        <f t="shared" ca="1" si="391"/>
        <v>-</v>
      </c>
      <c r="NX45" s="19" t="str">
        <f t="shared" ca="1" si="391"/>
        <v>-</v>
      </c>
      <c r="NY45" s="19" t="str">
        <f t="shared" ca="1" si="391"/>
        <v>-</v>
      </c>
      <c r="NZ45" s="19" t="str">
        <f t="shared" ca="1" si="391"/>
        <v>-</v>
      </c>
      <c r="OA45" s="19" t="str">
        <f t="shared" ca="1" si="391"/>
        <v>-</v>
      </c>
      <c r="OB45" s="19">
        <f t="shared" ca="1" si="391"/>
        <v>0</v>
      </c>
      <c r="OC45" s="24">
        <v>0</v>
      </c>
    </row>
    <row r="46" spans="1:39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IF($HY46=0," FWM","")&amp;IF($HY46=1," MWM","")&amp;IF($HY46=5," Mat","")&amp;IF($HZ46=TRUE,"&amp;BBT","    ")          &amp; " Day"&amp;INDEX(i.DOY,$N46,1)
&amp; " Scan"&amp;TEXT($O46,"0")        &amp;" "&amp; INDEX(DataMaster!$B$98:$B$103,$Q46,0)
&amp; " WP"&amp;TEXT($LK46*100,"000p")           &amp; " MP"&amp;TEXT($LL46*100,"000p")           &amp; " GP"&amp;TEXT($LU46*100,"000p")
&amp; " T_" &amp; IF(AND($CA46,$CC46),"TRUE ")        &amp; " (F"&amp;3+COUNTIF($CT46:$CW46,TRUE)&amp;3&amp;"N"&amp;$DK46&amp;$DL46&amp;")"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9"/>
      <c r="AV46" s="5" t="b">
        <f t="shared" ca="1" si="359"/>
        <v>1</v>
      </c>
      <c r="AW46" s="5" t="str">
        <f t="shared" ca="1" si="359"/>
        <v>-</v>
      </c>
      <c r="AX46" s="5" t="str">
        <f t="shared" ca="1" si="359"/>
        <v>-</v>
      </c>
      <c r="AY46" s="5" t="str">
        <f t="shared" ca="1" si="359"/>
        <v>-</v>
      </c>
      <c r="AZ46" s="5" t="b">
        <f t="shared" ca="1" si="359"/>
        <v>0</v>
      </c>
      <c r="BA46" s="144">
        <f t="shared" ca="1" si="359"/>
        <v>0.25</v>
      </c>
      <c r="BB46" s="19" t="b">
        <f t="shared" ca="1" si="360"/>
        <v>1</v>
      </c>
      <c r="BC46" s="9"/>
      <c r="BD46" s="5" t="str">
        <f t="shared" ca="1" si="361"/>
        <v>-</v>
      </c>
      <c r="BE46" s="19" t="str">
        <f t="shared" ca="1" si="362"/>
        <v>-</v>
      </c>
      <c r="BF46" s="19" t="str">
        <f t="shared" ca="1" si="362"/>
        <v>-</v>
      </c>
      <c r="BG46" s="19" t="str">
        <f t="shared" ca="1" si="362"/>
        <v>-</v>
      </c>
      <c r="BH46" s="5" t="str">
        <f t="shared" ca="1" si="363"/>
        <v>-</v>
      </c>
      <c r="BI46" s="19" t="str">
        <f t="shared" ca="1" si="364"/>
        <v>-</v>
      </c>
      <c r="BJ46" s="5" t="str">
        <f t="shared" ca="1" si="365"/>
        <v>-</v>
      </c>
      <c r="BK46" s="19" t="str">
        <f t="shared" ca="1" si="366"/>
        <v>-</v>
      </c>
      <c r="BL46" s="19" t="str">
        <f t="shared" ca="1" si="366"/>
        <v>-</v>
      </c>
      <c r="BM46" s="19" t="str">
        <f t="shared" ca="1" si="366"/>
        <v>-</v>
      </c>
      <c r="BN46" s="5" t="str">
        <f t="shared" ca="1" si="367"/>
        <v>-</v>
      </c>
      <c r="BO46" s="9"/>
      <c r="BP46" s="19" t="str">
        <f t="shared" ca="1" si="368"/>
        <v>-</v>
      </c>
      <c r="BQ46" s="19" t="str">
        <f t="shared" ca="1" si="368"/>
        <v>-</v>
      </c>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9"/>
      <c r="CA46" s="237" t="b">
        <f t="shared" ca="1" si="412"/>
        <v>1</v>
      </c>
      <c r="CB46" s="12" t="b">
        <v>1</v>
      </c>
      <c r="CC46" s="237" t="b">
        <f t="shared" ca="1" si="412"/>
        <v>1</v>
      </c>
      <c r="CD46" s="251">
        <f t="shared" ca="1" si="407"/>
        <v>2232105</v>
      </c>
      <c r="CE46" s="237" t="b">
        <f t="shared" ca="1" si="412"/>
        <v>0</v>
      </c>
      <c r="CF46" s="12" t="s">
        <v>34</v>
      </c>
      <c r="CG46" s="19" t="b">
        <f t="shared" ca="1" si="396"/>
        <v>1</v>
      </c>
      <c r="CH46" s="237">
        <f t="shared" ca="1" si="408"/>
        <v>2232106</v>
      </c>
      <c r="CI46" s="19" t="str">
        <f t="shared" ca="1" si="396"/>
        <v>-</v>
      </c>
      <c r="CJ46" s="19">
        <f t="shared" ca="1" si="396"/>
        <v>1</v>
      </c>
      <c r="CK46" s="19">
        <f t="shared" ca="1" si="396"/>
        <v>1</v>
      </c>
      <c r="CL46" s="9"/>
      <c r="CM46" s="444">
        <f t="shared" ca="1" si="370"/>
        <v>652</v>
      </c>
      <c r="CN46" s="444">
        <f t="shared" ca="1" si="370"/>
        <v>686</v>
      </c>
      <c r="CO46" s="444">
        <f t="shared" ca="1" si="370"/>
        <v>721</v>
      </c>
      <c r="CP46" s="152">
        <f t="shared" ca="1" si="371"/>
        <v>378</v>
      </c>
      <c r="CQ46" s="152">
        <f t="shared" ca="1" si="371"/>
        <v>413</v>
      </c>
      <c r="CR46" s="152">
        <f t="shared" ca="1" si="371"/>
        <v>448</v>
      </c>
      <c r="CS46" s="19" t="str">
        <f t="shared" ca="1" si="372"/>
        <v>-</v>
      </c>
      <c r="CT46" s="12" t="b">
        <v>0</v>
      </c>
      <c r="CU46" s="12" t="b">
        <v>1</v>
      </c>
      <c r="CV46" s="12" t="b">
        <v>0</v>
      </c>
      <c r="CW46" s="12" t="b">
        <v>0</v>
      </c>
      <c r="CX46" s="19" t="b">
        <f t="shared" ca="1" si="372"/>
        <v>1</v>
      </c>
      <c r="CY46" s="19">
        <f t="shared" ca="1" si="372"/>
        <v>0</v>
      </c>
      <c r="CZ46" s="19">
        <f t="shared" ca="1" si="372"/>
        <v>0</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3"/>
        <v>0</v>
      </c>
      <c r="DK46" s="12">
        <v>3</v>
      </c>
      <c r="DL46" s="12">
        <v>3</v>
      </c>
      <c r="DM46" s="19">
        <f t="shared" ca="1" si="409"/>
        <v>0</v>
      </c>
      <c r="DN46" s="12">
        <v>1</v>
      </c>
      <c r="DO46" s="12">
        <v>-1</v>
      </c>
      <c r="DP46" s="19" t="str">
        <f t="shared" ca="1" si="373"/>
        <v>-</v>
      </c>
      <c r="DQ46" s="19" t="str">
        <f t="shared" ca="1" si="373"/>
        <v>-</v>
      </c>
      <c r="DR46" s="19" t="str">
        <f t="shared" ca="1" si="373"/>
        <v>-</v>
      </c>
      <c r="DS46" s="251">
        <f t="shared" ca="1" si="397"/>
        <v>0</v>
      </c>
      <c r="DT46" s="251">
        <f t="shared" si="410"/>
        <v>1</v>
      </c>
      <c r="DU46" s="251">
        <f t="shared" si="398"/>
        <v>-1</v>
      </c>
      <c r="DV46" s="19">
        <f t="shared" ca="1" si="373"/>
        <v>0</v>
      </c>
      <c r="DW46" s="19">
        <f t="shared" ca="1" si="373"/>
        <v>0</v>
      </c>
      <c r="DX46" s="19">
        <f t="shared" ca="1" si="373"/>
        <v>0</v>
      </c>
      <c r="DY46" s="19">
        <f t="shared" ca="1" si="373"/>
        <v>0</v>
      </c>
      <c r="DZ46" s="19">
        <f t="shared" ca="1" si="373"/>
        <v>0</v>
      </c>
      <c r="EA46" s="19">
        <f t="shared" ca="1" si="373"/>
        <v>0</v>
      </c>
      <c r="EB46" s="19">
        <f t="shared" ca="1" si="373"/>
        <v>0</v>
      </c>
      <c r="EC46" s="19">
        <f t="shared" ca="1" si="373"/>
        <v>0</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4"/>
        <v>0</v>
      </c>
      <c r="EM46" s="19">
        <f t="shared" ca="1" si="374"/>
        <v>0</v>
      </c>
      <c r="EN46" s="19">
        <f t="shared" ca="1" si="374"/>
        <v>0</v>
      </c>
      <c r="EO46" s="19">
        <f t="shared" ca="1" si="374"/>
        <v>0</v>
      </c>
      <c r="EP46" s="19">
        <f t="shared" ca="1" si="374"/>
        <v>0</v>
      </c>
      <c r="EQ46" s="19">
        <f t="shared" ca="1" si="374"/>
        <v>0</v>
      </c>
      <c r="ER46" s="19">
        <f t="shared" ca="1" si="374"/>
        <v>0</v>
      </c>
      <c r="ES46" s="19">
        <f t="shared" ca="1" si="374"/>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ref="FB46:HH47" ca="1" si="414">OFFSET(FB$5,$B46,0)</f>
        <v>0</v>
      </c>
      <c r="FC46" s="19">
        <f t="shared" ca="1" si="414"/>
        <v>0</v>
      </c>
      <c r="FD46" s="19">
        <f t="shared" ca="1" si="414"/>
        <v>0</v>
      </c>
      <c r="FE46" s="19">
        <f t="shared" ca="1" si="414"/>
        <v>0</v>
      </c>
      <c r="FF46" s="19">
        <f t="shared" ca="1" si="414"/>
        <v>0</v>
      </c>
      <c r="FG46" s="19">
        <f t="shared" ca="1" si="414"/>
        <v>0</v>
      </c>
      <c r="FH46" s="19">
        <f t="shared" ca="1" si="414"/>
        <v>0</v>
      </c>
      <c r="FI46" s="19">
        <f t="shared" ca="1" si="414"/>
        <v>0</v>
      </c>
      <c r="FJ46" s="19">
        <f t="shared" ca="1" si="414"/>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3"/>
        <v>0</v>
      </c>
      <c r="HJ46" s="19">
        <f t="shared" ca="1" si="413"/>
        <v>0</v>
      </c>
      <c r="HK46" s="19">
        <f t="shared" ca="1" si="413"/>
        <v>0</v>
      </c>
      <c r="HL46" s="19">
        <f t="shared" ca="1" si="413"/>
        <v>0</v>
      </c>
      <c r="HM46" s="19">
        <f t="shared" ca="1" si="413"/>
        <v>0</v>
      </c>
      <c r="HN46" s="19">
        <f t="shared" ca="1" si="413"/>
        <v>0</v>
      </c>
      <c r="HO46" s="19">
        <f t="shared" ca="1" si="413"/>
        <v>0</v>
      </c>
      <c r="HP46" s="19">
        <f t="shared" ca="1" si="413"/>
        <v>0</v>
      </c>
      <c r="HQ46" s="19">
        <f t="shared" ca="1" si="413"/>
        <v>0</v>
      </c>
      <c r="HR46" s="19">
        <f t="shared" ca="1" si="413"/>
        <v>0</v>
      </c>
      <c r="HS46" s="19">
        <f t="shared" ca="1" si="413"/>
        <v>0</v>
      </c>
      <c r="HT46" s="19">
        <f t="shared" ca="1" si="413"/>
        <v>0</v>
      </c>
      <c r="HU46" s="19">
        <f t="shared" ca="1" si="413"/>
        <v>0</v>
      </c>
      <c r="HV46" s="19">
        <f t="shared" ca="1" si="413"/>
        <v>0</v>
      </c>
      <c r="HW46" s="5">
        <f t="shared" ca="1" si="377"/>
        <v>67</v>
      </c>
      <c r="HX46" s="9"/>
      <c r="HY46" s="5">
        <f t="shared" ca="1" si="378"/>
        <v>1</v>
      </c>
      <c r="HZ46" s="5" t="b">
        <f t="shared" ca="1" si="378"/>
        <v>0</v>
      </c>
      <c r="IA46" s="19">
        <f t="shared" ca="1" si="379"/>
        <v>0</v>
      </c>
      <c r="IB46" s="5">
        <f t="shared" ca="1" si="378"/>
        <v>55</v>
      </c>
      <c r="IC46" s="19">
        <f t="shared" ca="1" si="379"/>
        <v>1</v>
      </c>
      <c r="ID46" s="19">
        <f t="shared" ca="1" si="379"/>
        <v>0</v>
      </c>
      <c r="IE46" s="19">
        <f t="shared" ca="1" si="379"/>
        <v>0</v>
      </c>
      <c r="IF46" s="19">
        <f t="shared" ca="1" si="379"/>
        <v>0</v>
      </c>
      <c r="IG46" s="19">
        <f t="shared" ca="1" si="379"/>
        <v>0</v>
      </c>
      <c r="IH46" s="19">
        <f t="shared" ca="1" si="379"/>
        <v>0</v>
      </c>
      <c r="II46" s="19">
        <f t="shared" ca="1" si="379"/>
        <v>0</v>
      </c>
      <c r="IJ46" s="19">
        <f t="shared" ca="1" si="379"/>
        <v>0</v>
      </c>
      <c r="IK46" s="19">
        <f t="shared" ca="1" si="379"/>
        <v>0</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1</v>
      </c>
      <c r="IZ46" s="19">
        <f t="shared" ca="1" si="379"/>
        <v>0</v>
      </c>
      <c r="JA46" s="19">
        <f t="shared" ca="1" si="379"/>
        <v>1</v>
      </c>
      <c r="JB46" s="9"/>
      <c r="JC46" s="5" t="b">
        <f t="shared" ca="1" si="380"/>
        <v>0</v>
      </c>
      <c r="JD46" s="5" t="b">
        <f t="shared" ca="1" si="381"/>
        <v>0</v>
      </c>
      <c r="JE46" s="5" t="b">
        <f t="shared" ca="1" si="381"/>
        <v>0</v>
      </c>
      <c r="JF46" s="5" t="b">
        <f t="shared" ca="1" si="381"/>
        <v>1</v>
      </c>
      <c r="JG46" s="144">
        <f t="shared" ca="1" si="399"/>
        <v>1</v>
      </c>
      <c r="JH46" s="144">
        <f t="shared" ca="1" si="399"/>
        <v>1</v>
      </c>
      <c r="JI46" s="19" t="str">
        <f t="shared" ca="1" si="400"/>
        <v>-</v>
      </c>
      <c r="JJ46" s="19" t="str">
        <f t="shared" ca="1" si="400"/>
        <v>-</v>
      </c>
      <c r="JK46" s="19" t="str">
        <f t="shared" ca="1" si="400"/>
        <v>-</v>
      </c>
      <c r="JL46" s="19" t="str">
        <f t="shared" ca="1" si="400"/>
        <v>-</v>
      </c>
      <c r="JM46" s="19">
        <f t="shared" ca="1" si="400"/>
        <v>1</v>
      </c>
      <c r="JN46" s="19">
        <f t="shared" ca="1" si="400"/>
        <v>0.66</v>
      </c>
      <c r="JO46" s="19" t="str">
        <f t="shared" ca="1" si="400"/>
        <v>-</v>
      </c>
      <c r="JP46" s="5" t="b" cm="1">
        <f t="array" aca="1" ref="JP46" ca="1">IF(OR(JQ46:JX46&lt;&gt;"-"),TRUE,"-")</f>
        <v>1</v>
      </c>
      <c r="JQ46" s="237">
        <f t="shared" ca="1" si="411"/>
        <v>2</v>
      </c>
      <c r="JR46" s="237">
        <f t="shared" ca="1" si="411"/>
        <v>2</v>
      </c>
      <c r="JS46" s="237">
        <f t="shared" ca="1" si="411"/>
        <v>2</v>
      </c>
      <c r="JT46" s="237">
        <f t="shared" ca="1" si="411"/>
        <v>2</v>
      </c>
      <c r="JU46" s="237">
        <f t="shared" ca="1" si="411"/>
        <v>2</v>
      </c>
      <c r="JV46" s="237">
        <f t="shared" ca="1" si="411"/>
        <v>2</v>
      </c>
      <c r="JW46" s="237">
        <f t="shared" ca="1" si="411"/>
        <v>2</v>
      </c>
      <c r="JX46" s="237">
        <f t="shared" ca="1" si="411"/>
        <v>2</v>
      </c>
      <c r="JY46" s="5" t="str">
        <f t="array" aca="1" ref="JY46" ca="1">IF(OR(JZ46:KF46&lt;&gt;"-"),TRUE,"-")</f>
        <v>-</v>
      </c>
      <c r="JZ46" s="19" t="str">
        <f t="shared" ca="1" si="402"/>
        <v>-</v>
      </c>
      <c r="KA46" s="19" t="str">
        <f t="shared" ca="1" si="402"/>
        <v>-</v>
      </c>
      <c r="KB46" s="19" t="str">
        <f t="shared" ca="1" si="402"/>
        <v>-</v>
      </c>
      <c r="KC46" s="19" t="str">
        <f t="shared" ca="1" si="402"/>
        <v>-</v>
      </c>
      <c r="KD46" s="19" t="str">
        <f t="shared" ca="1" si="402"/>
        <v>-</v>
      </c>
      <c r="KE46" s="19" t="str">
        <f t="shared" ca="1" si="402"/>
        <v>-</v>
      </c>
      <c r="KF46" s="19" t="str">
        <f t="shared" ca="1" si="402"/>
        <v>-</v>
      </c>
      <c r="KG46" s="19" t="b">
        <f t="shared" ca="1" si="402"/>
        <v>1</v>
      </c>
      <c r="KH46" s="144">
        <f t="shared" ca="1" si="383"/>
        <v>2</v>
      </c>
      <c r="KI46" s="19">
        <f t="shared" ca="1" si="402"/>
        <v>2</v>
      </c>
      <c r="KJ46" s="19" t="b">
        <f t="shared" ca="1" si="402"/>
        <v>0</v>
      </c>
      <c r="KK46" s="19" t="str">
        <f t="shared" ca="1" si="402"/>
        <v>-</v>
      </c>
      <c r="KL46" s="5" t="str">
        <f t="shared" ca="1" si="384"/>
        <v>-</v>
      </c>
      <c r="KM46" s="5" t="str">
        <f t="shared" ca="1" si="384"/>
        <v>-</v>
      </c>
      <c r="KN46" s="5" t="str">
        <f t="shared" ca="1" si="384"/>
        <v>-</v>
      </c>
      <c r="KO46" s="5" t="str">
        <f t="shared" ca="1" si="384"/>
        <v>-</v>
      </c>
      <c r="KP46" s="19" t="b">
        <f t="shared" ca="1" si="403"/>
        <v>0</v>
      </c>
      <c r="KQ46" s="19" t="str">
        <f t="shared" ca="1" si="403"/>
        <v>-</v>
      </c>
      <c r="KR46" s="19" t="str">
        <f t="shared" ca="1" si="403"/>
        <v>-</v>
      </c>
      <c r="KS46" s="19" t="b">
        <f t="shared" ca="1" si="403"/>
        <v>1</v>
      </c>
      <c r="KT46" s="19">
        <f t="shared" ca="1" si="403"/>
        <v>0.75</v>
      </c>
      <c r="KU46" s="19">
        <f t="shared" ca="1" si="403"/>
        <v>0.75</v>
      </c>
      <c r="KV46" s="19">
        <f t="shared" ca="1" si="403"/>
        <v>0.99</v>
      </c>
      <c r="KW46" s="19">
        <f t="shared" ca="1" si="403"/>
        <v>0.5</v>
      </c>
      <c r="KX46" s="19">
        <f t="shared" ca="1" si="403"/>
        <v>0</v>
      </c>
      <c r="KY46" s="19">
        <f t="shared" ca="1" si="403"/>
        <v>0</v>
      </c>
      <c r="KZ46" s="19" t="str">
        <f t="shared" ca="1" si="403"/>
        <v>-</v>
      </c>
      <c r="LA46" s="19" t="str">
        <f t="shared" ca="1" si="403"/>
        <v>-</v>
      </c>
      <c r="LB46" s="19" t="str">
        <f t="shared" ca="1" si="403"/>
        <v>-</v>
      </c>
      <c r="LC46" s="5">
        <f t="shared" ca="1" si="386"/>
        <v>1</v>
      </c>
      <c r="LD46" s="9"/>
      <c r="LE46" s="19">
        <f t="shared" ca="1" si="403"/>
        <v>70</v>
      </c>
      <c r="LF46" s="19">
        <f t="shared" ca="1" si="387"/>
        <v>50</v>
      </c>
      <c r="LG46" s="19">
        <f t="shared" ca="1" si="387"/>
        <v>80</v>
      </c>
      <c r="LH46" s="19">
        <f t="shared" ca="1" si="387"/>
        <v>50</v>
      </c>
      <c r="LI46" s="5" t="b" cm="1">
        <f t="array" aca="1" ref="LI46" ca="1">INDEX(i.meatgrid,$Q46,LI$7)</f>
        <v>0</v>
      </c>
      <c r="LJ46" s="5" t="b" cm="1">
        <f t="array" aca="1" ref="LJ46" ca="1">INDEX(i.meatgrid,$Q46,LJ$7)</f>
        <v>0</v>
      </c>
      <c r="LK46" s="19">
        <f t="shared" ca="1" si="387"/>
        <v>1</v>
      </c>
      <c r="LL46" s="5">
        <f t="shared" ca="1" si="388"/>
        <v>1</v>
      </c>
      <c r="LM46" s="5" cm="1">
        <f t="array" aca="1" ref="LM46" ca="1">INDEX(i.meatgrid,$Q46,LM$7)</f>
        <v>0</v>
      </c>
      <c r="LN46" s="5" cm="1">
        <f t="array" aca="1" ref="LN46" ca="1">INDEX(i.meatgrid,$Q46,LN$7)</f>
        <v>0</v>
      </c>
      <c r="LO46" s="5" cm="1">
        <f t="array" aca="1" ref="LO46" ca="1">INDEX(i.meatgrid,$Q46,LO$7)</f>
        <v>0</v>
      </c>
      <c r="LP46" s="5" cm="1">
        <f t="array" aca="1" ref="LP46" ca="1">INDEX(i.meatgrid,$Q46,LP$7)</f>
        <v>0</v>
      </c>
      <c r="LQ46" s="5" cm="1">
        <f t="array" aca="1" ref="LQ46" ca="1">INDEX(i.meatgrid,$Q46,LQ$7)</f>
        <v>1</v>
      </c>
      <c r="LR46" s="5" cm="1">
        <f t="array" aca="1" ref="LR46" ca="1">INDEX(i.meatgrid,$Q46,LR$7)</f>
        <v>1</v>
      </c>
      <c r="LS46" s="5" cm="1">
        <f t="array" aca="1" ref="LS46" ca="1">INDEX(i.meatgrid,$Q46,LS$7)</f>
        <v>1</v>
      </c>
      <c r="LT46" s="5" cm="1">
        <f t="array" aca="1" ref="LT46" ca="1">INDEX(i.meatgrid,$Q46,LT$7)</f>
        <v>1</v>
      </c>
      <c r="LU46" s="19">
        <f t="shared" ca="1" si="389"/>
        <v>1</v>
      </c>
      <c r="LV46" s="9"/>
      <c r="LW46" s="19" t="b">
        <f t="shared" ca="1" si="390"/>
        <v>0</v>
      </c>
      <c r="LX46" s="19" t="b">
        <f t="shared" ca="1" si="390"/>
        <v>0</v>
      </c>
      <c r="LY46" s="19">
        <f t="shared" ca="1" si="390"/>
        <v>1</v>
      </c>
      <c r="LZ46" s="19">
        <f t="shared" ca="1" si="390"/>
        <v>0.75</v>
      </c>
      <c r="MA46" s="19">
        <f t="shared" ca="1" si="390"/>
        <v>0.75</v>
      </c>
      <c r="MB46" s="19">
        <f t="shared" ca="1" si="390"/>
        <v>0.8</v>
      </c>
      <c r="MC46" s="19">
        <f t="shared" ca="1" si="390"/>
        <v>0.82499999999999996</v>
      </c>
      <c r="MD46" s="19">
        <f t="shared" ca="1" si="390"/>
        <v>0.875</v>
      </c>
      <c r="ME46" s="19">
        <f t="shared" ca="1" si="390"/>
        <v>0.9</v>
      </c>
      <c r="MF46" s="19">
        <f t="shared" ca="1" si="390"/>
        <v>1</v>
      </c>
      <c r="MG46" s="19">
        <f t="shared" ca="1" si="390"/>
        <v>0.875</v>
      </c>
      <c r="MH46" s="19" t="b">
        <f t="shared" ca="1" si="390"/>
        <v>1</v>
      </c>
      <c r="MI46" s="19">
        <f t="shared" ca="1" si="390"/>
        <v>74.989999999999995</v>
      </c>
      <c r="MJ46" s="19" t="str">
        <f t="shared" ca="1" si="390"/>
        <v>-</v>
      </c>
      <c r="MK46" s="19" t="str">
        <f t="shared" ca="1" si="390"/>
        <v>-</v>
      </c>
      <c r="ML46" s="19" t="str">
        <f t="shared" ca="1" si="390"/>
        <v>-</v>
      </c>
      <c r="MM46" s="19" t="str">
        <f t="shared" ca="1" si="391"/>
        <v>-</v>
      </c>
      <c r="MN46" s="19" t="str">
        <f t="shared" ca="1" si="391"/>
        <v>-</v>
      </c>
      <c r="MO46" s="19" t="str">
        <f t="shared" ca="1" si="391"/>
        <v>-</v>
      </c>
      <c r="MP46" s="19" t="str">
        <f t="shared" ca="1" si="391"/>
        <v>-</v>
      </c>
      <c r="MQ46" s="19">
        <f t="shared" ca="1" si="391"/>
        <v>36.99</v>
      </c>
      <c r="MR46" s="19">
        <f t="shared" ca="1" si="391"/>
        <v>36.99</v>
      </c>
      <c r="MS46" s="19" t="str">
        <f t="shared" ca="1" si="391"/>
        <v>-</v>
      </c>
      <c r="MT46" s="19" t="str">
        <f t="shared" ca="1" si="391"/>
        <v>-</v>
      </c>
      <c r="MU46" s="19" t="str">
        <f t="shared" ca="1" si="391"/>
        <v>-</v>
      </c>
      <c r="MV46" s="19" t="str">
        <f t="shared" ca="1" si="391"/>
        <v>-</v>
      </c>
      <c r="MW46" s="19" t="str">
        <f t="shared" ca="1" si="391"/>
        <v>-</v>
      </c>
      <c r="MX46" s="19">
        <f t="shared" ca="1" si="391"/>
        <v>49.99</v>
      </c>
      <c r="MY46" s="19">
        <f t="shared" ca="1" si="391"/>
        <v>49.99</v>
      </c>
      <c r="MZ46" s="19">
        <f t="shared" ca="1" si="391"/>
        <v>49.99</v>
      </c>
      <c r="NA46" s="19">
        <f t="shared" ca="1" si="391"/>
        <v>49.99</v>
      </c>
      <c r="NB46" s="19">
        <f t="shared" ca="1" si="391"/>
        <v>49.99</v>
      </c>
      <c r="NC46" s="19">
        <f t="shared" ca="1" si="391"/>
        <v>49.99</v>
      </c>
      <c r="ND46" s="19">
        <f t="shared" ca="1" si="391"/>
        <v>49.99</v>
      </c>
      <c r="NE46" s="19">
        <f t="shared" ca="1" si="391"/>
        <v>49.99</v>
      </c>
      <c r="NF46" s="19">
        <f t="shared" ca="1" si="391"/>
        <v>412.99</v>
      </c>
      <c r="NG46" s="19">
        <f t="shared" ca="1" si="391"/>
        <v>412.99</v>
      </c>
      <c r="NH46" s="19" t="str">
        <f t="shared" ca="1" si="391"/>
        <v>-</v>
      </c>
      <c r="NI46" s="19" t="str">
        <f t="shared" ca="1" si="391"/>
        <v>-</v>
      </c>
      <c r="NJ46" s="19" t="str">
        <f t="shared" ca="1" si="391"/>
        <v>-</v>
      </c>
      <c r="NK46" s="19" t="str">
        <f t="shared" ca="1" si="391"/>
        <v>-</v>
      </c>
      <c r="NL46" s="19" t="str">
        <f t="shared" ca="1" si="391"/>
        <v>-</v>
      </c>
      <c r="NM46" s="19">
        <f t="shared" ca="1" si="391"/>
        <v>6.8900000000000006</v>
      </c>
      <c r="NN46" s="19">
        <f t="shared" ca="1" si="391"/>
        <v>6.8900000000000006</v>
      </c>
      <c r="NO46" s="19">
        <f t="shared" ref="NO46:OB47" ca="1" si="415">OFFSET(NO$5,$B46,0)</f>
        <v>6.8900000000000006</v>
      </c>
      <c r="NP46" s="19">
        <f t="shared" ca="1" si="415"/>
        <v>6.8900000000000006</v>
      </c>
      <c r="NQ46" s="19">
        <f t="shared" ca="1" si="415"/>
        <v>6.8900000000000006</v>
      </c>
      <c r="NR46" s="19">
        <f t="shared" ca="1" si="415"/>
        <v>6.8900000000000006</v>
      </c>
      <c r="NS46" s="19">
        <f t="shared" ca="1" si="415"/>
        <v>6.8900000000000006</v>
      </c>
      <c r="NT46" s="19">
        <f t="shared" ca="1" si="415"/>
        <v>6.8900000000000006</v>
      </c>
      <c r="NU46" s="19">
        <f t="shared" ca="1" si="415"/>
        <v>346.99</v>
      </c>
      <c r="NV46" s="19">
        <f t="shared" ca="1" si="415"/>
        <v>346.99</v>
      </c>
      <c r="NW46" s="19" t="str">
        <f t="shared" ca="1" si="415"/>
        <v>-</v>
      </c>
      <c r="NX46" s="19" t="str">
        <f t="shared" ca="1" si="415"/>
        <v>-</v>
      </c>
      <c r="NY46" s="19" t="str">
        <f t="shared" ca="1" si="415"/>
        <v>-</v>
      </c>
      <c r="NZ46" s="19" t="str">
        <f t="shared" ca="1" si="415"/>
        <v>-</v>
      </c>
      <c r="OA46" s="19" t="str">
        <f t="shared" ca="1" si="415"/>
        <v>-</v>
      </c>
      <c r="OB46" s="19">
        <f t="shared" ca="1" si="415"/>
        <v>0</v>
      </c>
      <c r="OC46" s="24">
        <v>0</v>
      </c>
    </row>
    <row r="47" spans="1:39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IF($HY47=0," FWM","")&amp;IF($HY47=1," MWM","")&amp;IF($HY47=5," Mat","")&amp;IF($HZ47=TRUE,"&amp;BBT","    ")          &amp; " Day"&amp;INDEX(i.DOY,$N47,1)
&amp; " Scan"&amp;TEXT($O47,"0")        &amp;" "&amp; INDEX(DataMaster!$B$98:$B$103,$Q47,0)
&amp; " WP"&amp;TEXT($LK47*100,"000p")           &amp; " MP"&amp;TEXT($LL47*100,"000p")           &amp; " GP"&amp;TEXT($LU47*100,"000p")
&amp; " T_" &amp; IF(AND($CA47,$CC47),"TRUE ")        &amp; " (F"&amp;3+COUNTIF($CT47:$CW47,TRUE)&amp;3&amp;"N"&amp;$DK47&amp;$DL47&amp;")"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9"/>
      <c r="AV47" s="5" t="b">
        <f t="shared" ca="1" si="359"/>
        <v>1</v>
      </c>
      <c r="AW47" s="5" t="str">
        <f t="shared" ca="1" si="359"/>
        <v>-</v>
      </c>
      <c r="AX47" s="5" t="str">
        <f t="shared" ca="1" si="359"/>
        <v>-</v>
      </c>
      <c r="AY47" s="5" t="str">
        <f t="shared" ca="1" si="359"/>
        <v>-</v>
      </c>
      <c r="AZ47" s="5" t="b">
        <f t="shared" ca="1" si="359"/>
        <v>0</v>
      </c>
      <c r="BA47" s="144">
        <f t="shared" ca="1" si="359"/>
        <v>0.25</v>
      </c>
      <c r="BB47" s="19" t="b">
        <f t="shared" ca="1" si="360"/>
        <v>1</v>
      </c>
      <c r="BC47" s="9"/>
      <c r="BD47" s="5" t="str">
        <f t="shared" ca="1" si="361"/>
        <v>-</v>
      </c>
      <c r="BE47" s="19" t="str">
        <f t="shared" ca="1" si="362"/>
        <v>-</v>
      </c>
      <c r="BF47" s="19" t="str">
        <f t="shared" ca="1" si="362"/>
        <v>-</v>
      </c>
      <c r="BG47" s="19" t="str">
        <f t="shared" ca="1" si="362"/>
        <v>-</v>
      </c>
      <c r="BH47" s="5" t="str">
        <f t="shared" ca="1" si="363"/>
        <v>-</v>
      </c>
      <c r="BI47" s="19" t="str">
        <f t="shared" ca="1" si="364"/>
        <v>-</v>
      </c>
      <c r="BJ47" s="5" t="str">
        <f t="shared" ca="1" si="365"/>
        <v>-</v>
      </c>
      <c r="BK47" s="19" t="str">
        <f t="shared" ca="1" si="366"/>
        <v>-</v>
      </c>
      <c r="BL47" s="19" t="str">
        <f t="shared" ca="1" si="366"/>
        <v>-</v>
      </c>
      <c r="BM47" s="19" t="str">
        <f t="shared" ca="1" si="366"/>
        <v>-</v>
      </c>
      <c r="BN47" s="5" t="str">
        <f t="shared" ca="1" si="367"/>
        <v>-</v>
      </c>
      <c r="BO47" s="9"/>
      <c r="BP47" s="19" t="str">
        <f t="shared" ca="1" si="368"/>
        <v>-</v>
      </c>
      <c r="BQ47" s="19" t="str">
        <f t="shared" ca="1" si="368"/>
        <v>-</v>
      </c>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9"/>
      <c r="CA47" s="237" t="b">
        <f t="shared" ca="1" si="412"/>
        <v>1</v>
      </c>
      <c r="CB47" s="12" t="b">
        <v>1</v>
      </c>
      <c r="CC47" s="237" t="b">
        <f t="shared" ca="1" si="412"/>
        <v>1</v>
      </c>
      <c r="CD47" s="251">
        <f t="shared" ca="1" si="407"/>
        <v>2232106</v>
      </c>
      <c r="CE47" s="237" t="b">
        <f t="shared" ca="1" si="412"/>
        <v>0</v>
      </c>
      <c r="CF47" s="12" t="s">
        <v>34</v>
      </c>
      <c r="CG47" s="19" t="b">
        <f t="shared" ca="1" si="396"/>
        <v>1</v>
      </c>
      <c r="CH47" s="237">
        <f t="shared" ca="1" si="408"/>
        <v>2232107</v>
      </c>
      <c r="CI47" s="19" t="str">
        <f t="shared" ca="1" si="396"/>
        <v>-</v>
      </c>
      <c r="CJ47" s="19">
        <f t="shared" ca="1" si="396"/>
        <v>1</v>
      </c>
      <c r="CK47" s="19">
        <f t="shared" ca="1" si="396"/>
        <v>1</v>
      </c>
      <c r="CL47" s="9"/>
      <c r="CM47" s="444">
        <f t="shared" ca="1" si="370"/>
        <v>652</v>
      </c>
      <c r="CN47" s="444">
        <f t="shared" ca="1" si="370"/>
        <v>686</v>
      </c>
      <c r="CO47" s="444">
        <f t="shared" ca="1" si="370"/>
        <v>721</v>
      </c>
      <c r="CP47" s="152">
        <f t="shared" ca="1" si="371"/>
        <v>378</v>
      </c>
      <c r="CQ47" s="152">
        <f t="shared" ca="1" si="371"/>
        <v>413</v>
      </c>
      <c r="CR47" s="152">
        <f t="shared" ca="1" si="371"/>
        <v>448</v>
      </c>
      <c r="CS47" s="19" t="str">
        <f t="shared" ca="1" si="372"/>
        <v>-</v>
      </c>
      <c r="CT47" s="12" t="b">
        <v>0</v>
      </c>
      <c r="CU47" s="12" t="b">
        <v>0</v>
      </c>
      <c r="CV47" s="12" t="b">
        <v>1</v>
      </c>
      <c r="CW47" s="12" t="b">
        <v>0</v>
      </c>
      <c r="CX47" s="19" t="b">
        <f t="shared" ca="1" si="372"/>
        <v>1</v>
      </c>
      <c r="CY47" s="19">
        <f t="shared" ca="1" si="372"/>
        <v>0</v>
      </c>
      <c r="CZ47" s="19">
        <f t="shared" ca="1" si="372"/>
        <v>0</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3"/>
        <v>0</v>
      </c>
      <c r="DK47" s="12">
        <v>3</v>
      </c>
      <c r="DL47" s="12">
        <v>3</v>
      </c>
      <c r="DM47" s="19">
        <f t="shared" ca="1" si="409"/>
        <v>0</v>
      </c>
      <c r="DN47" s="12">
        <v>1</v>
      </c>
      <c r="DO47" s="12">
        <v>-1</v>
      </c>
      <c r="DP47" s="19" t="str">
        <f t="shared" ca="1" si="373"/>
        <v>-</v>
      </c>
      <c r="DQ47" s="19" t="str">
        <f t="shared" ca="1" si="373"/>
        <v>-</v>
      </c>
      <c r="DR47" s="19" t="str">
        <f t="shared" ca="1" si="373"/>
        <v>-</v>
      </c>
      <c r="DS47" s="251">
        <f t="shared" ca="1" si="397"/>
        <v>0</v>
      </c>
      <c r="DT47" s="251">
        <f t="shared" si="410"/>
        <v>1</v>
      </c>
      <c r="DU47" s="251">
        <f t="shared" si="398"/>
        <v>-1</v>
      </c>
      <c r="DV47" s="19">
        <f t="shared" ca="1" si="373"/>
        <v>0</v>
      </c>
      <c r="DW47" s="19">
        <f t="shared" ca="1" si="373"/>
        <v>0</v>
      </c>
      <c r="DX47" s="19">
        <f t="shared" ca="1" si="373"/>
        <v>0</v>
      </c>
      <c r="DY47" s="19">
        <f t="shared" ca="1" si="373"/>
        <v>0</v>
      </c>
      <c r="DZ47" s="19">
        <f t="shared" ca="1" si="373"/>
        <v>0</v>
      </c>
      <c r="EA47" s="19">
        <f t="shared" ca="1" si="373"/>
        <v>0</v>
      </c>
      <c r="EB47" s="19">
        <f t="shared" ca="1" si="373"/>
        <v>0</v>
      </c>
      <c r="EC47" s="19">
        <f t="shared" ca="1" si="373"/>
        <v>0</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4"/>
        <v>0</v>
      </c>
      <c r="EM47" s="19">
        <f t="shared" ca="1" si="374"/>
        <v>0</v>
      </c>
      <c r="EN47" s="19">
        <f t="shared" ca="1" si="374"/>
        <v>0</v>
      </c>
      <c r="EO47" s="19">
        <f t="shared" ca="1" si="374"/>
        <v>0</v>
      </c>
      <c r="EP47" s="19">
        <f t="shared" ca="1" si="374"/>
        <v>0</v>
      </c>
      <c r="EQ47" s="19">
        <f t="shared" ca="1" si="374"/>
        <v>0</v>
      </c>
      <c r="ER47" s="19">
        <f t="shared" ca="1" si="374"/>
        <v>0</v>
      </c>
      <c r="ES47" s="19">
        <f t="shared" ca="1" si="374"/>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414"/>
        <v>0</v>
      </c>
      <c r="FC47" s="19">
        <f t="shared" ca="1" si="414"/>
        <v>0</v>
      </c>
      <c r="FD47" s="19">
        <f t="shared" ca="1" si="414"/>
        <v>0</v>
      </c>
      <c r="FE47" s="19">
        <f t="shared" ca="1" si="414"/>
        <v>0</v>
      </c>
      <c r="FF47" s="19">
        <f t="shared" ca="1" si="414"/>
        <v>0</v>
      </c>
      <c r="FG47" s="19">
        <f t="shared" ca="1" si="414"/>
        <v>0</v>
      </c>
      <c r="FH47" s="19">
        <f t="shared" ca="1" si="414"/>
        <v>0</v>
      </c>
      <c r="FI47" s="19">
        <f t="shared" ca="1" si="41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3"/>
        <v>0</v>
      </c>
      <c r="HJ47" s="19">
        <f t="shared" ca="1" si="413"/>
        <v>0</v>
      </c>
      <c r="HK47" s="19">
        <f t="shared" ca="1" si="413"/>
        <v>0</v>
      </c>
      <c r="HL47" s="19">
        <f t="shared" ca="1" si="413"/>
        <v>0</v>
      </c>
      <c r="HM47" s="19">
        <f t="shared" ca="1" si="413"/>
        <v>0</v>
      </c>
      <c r="HN47" s="19">
        <f t="shared" ca="1" si="413"/>
        <v>0</v>
      </c>
      <c r="HO47" s="19">
        <f t="shared" ca="1" si="413"/>
        <v>0</v>
      </c>
      <c r="HP47" s="19">
        <f t="shared" ca="1" si="413"/>
        <v>0</v>
      </c>
      <c r="HQ47" s="19">
        <f t="shared" ca="1" si="413"/>
        <v>0</v>
      </c>
      <c r="HR47" s="19">
        <f t="shared" ca="1" si="413"/>
        <v>0</v>
      </c>
      <c r="HS47" s="19">
        <f t="shared" ca="1" si="413"/>
        <v>0</v>
      </c>
      <c r="HT47" s="19">
        <f t="shared" ca="1" si="413"/>
        <v>0</v>
      </c>
      <c r="HU47" s="19">
        <f t="shared" ca="1" si="413"/>
        <v>0</v>
      </c>
      <c r="HV47" s="19">
        <f t="shared" ca="1" si="413"/>
        <v>0</v>
      </c>
      <c r="HW47" s="5">
        <f t="shared" ca="1" si="377"/>
        <v>67</v>
      </c>
      <c r="HX47" s="9"/>
      <c r="HY47" s="5">
        <f t="shared" ca="1" si="378"/>
        <v>1</v>
      </c>
      <c r="HZ47" s="5" t="b">
        <f t="shared" ca="1" si="378"/>
        <v>0</v>
      </c>
      <c r="IA47" s="19">
        <f t="shared" ca="1" si="379"/>
        <v>0</v>
      </c>
      <c r="IB47" s="5">
        <f t="shared" ca="1" si="378"/>
        <v>55</v>
      </c>
      <c r="IC47" s="19">
        <f t="shared" ca="1" si="379"/>
        <v>1</v>
      </c>
      <c r="ID47" s="19">
        <f t="shared" ca="1" si="379"/>
        <v>0</v>
      </c>
      <c r="IE47" s="19">
        <f t="shared" ca="1" si="379"/>
        <v>0</v>
      </c>
      <c r="IF47" s="19">
        <f t="shared" ca="1" si="379"/>
        <v>0</v>
      </c>
      <c r="IG47" s="19">
        <f t="shared" ca="1" si="379"/>
        <v>0</v>
      </c>
      <c r="IH47" s="19">
        <f t="shared" ca="1" si="379"/>
        <v>0</v>
      </c>
      <c r="II47" s="19">
        <f t="shared" ca="1" si="379"/>
        <v>0</v>
      </c>
      <c r="IJ47" s="19">
        <f t="shared" ca="1" si="379"/>
        <v>0</v>
      </c>
      <c r="IK47" s="19">
        <f t="shared" ca="1" si="379"/>
        <v>0</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1</v>
      </c>
      <c r="IZ47" s="19">
        <f t="shared" ca="1" si="379"/>
        <v>0</v>
      </c>
      <c r="JA47" s="19">
        <f t="shared" ca="1" si="379"/>
        <v>1</v>
      </c>
      <c r="JB47" s="9"/>
      <c r="JC47" s="5" t="b">
        <f t="shared" ca="1" si="380"/>
        <v>0</v>
      </c>
      <c r="JD47" s="5" t="b">
        <f t="shared" ca="1" si="381"/>
        <v>0</v>
      </c>
      <c r="JE47" s="5" t="b">
        <f t="shared" ca="1" si="381"/>
        <v>0</v>
      </c>
      <c r="JF47" s="5" t="b">
        <f t="shared" ca="1" si="381"/>
        <v>1</v>
      </c>
      <c r="JG47" s="144">
        <f t="shared" ca="1" si="399"/>
        <v>1</v>
      </c>
      <c r="JH47" s="144">
        <f t="shared" ca="1" si="399"/>
        <v>1</v>
      </c>
      <c r="JI47" s="19" t="str">
        <f t="shared" ca="1" si="400"/>
        <v>-</v>
      </c>
      <c r="JJ47" s="19" t="str">
        <f t="shared" ca="1" si="400"/>
        <v>-</v>
      </c>
      <c r="JK47" s="19" t="str">
        <f t="shared" ca="1" si="400"/>
        <v>-</v>
      </c>
      <c r="JL47" s="19" t="str">
        <f t="shared" ca="1" si="400"/>
        <v>-</v>
      </c>
      <c r="JM47" s="19">
        <f t="shared" ca="1" si="400"/>
        <v>1</v>
      </c>
      <c r="JN47" s="19">
        <f t="shared" ca="1" si="400"/>
        <v>0.66</v>
      </c>
      <c r="JO47" s="19" t="str">
        <f t="shared" ca="1" si="400"/>
        <v>-</v>
      </c>
      <c r="JP47" s="5" t="b" cm="1">
        <f t="array" aca="1" ref="JP47" ca="1">IF(OR(JQ47:JX47&lt;&gt;"-"),TRUE,"-")</f>
        <v>1</v>
      </c>
      <c r="JQ47" s="237">
        <f t="shared" ca="1" si="411"/>
        <v>2</v>
      </c>
      <c r="JR47" s="237">
        <f t="shared" ca="1" si="411"/>
        <v>2</v>
      </c>
      <c r="JS47" s="237">
        <f t="shared" ca="1" si="411"/>
        <v>2</v>
      </c>
      <c r="JT47" s="237">
        <f t="shared" ca="1" si="411"/>
        <v>2</v>
      </c>
      <c r="JU47" s="237">
        <f t="shared" ca="1" si="411"/>
        <v>2</v>
      </c>
      <c r="JV47" s="237">
        <f t="shared" ca="1" si="411"/>
        <v>2</v>
      </c>
      <c r="JW47" s="237">
        <f t="shared" ca="1" si="411"/>
        <v>2</v>
      </c>
      <c r="JX47" s="237">
        <f t="shared" ca="1" si="411"/>
        <v>2</v>
      </c>
      <c r="JY47" s="5" t="str">
        <f t="array" aca="1" ref="JY47" ca="1">IF(OR(JZ47:KF47&lt;&gt;"-"),TRUE,"-")</f>
        <v>-</v>
      </c>
      <c r="JZ47" s="19" t="str">
        <f t="shared" ca="1" si="402"/>
        <v>-</v>
      </c>
      <c r="KA47" s="19" t="str">
        <f t="shared" ca="1" si="402"/>
        <v>-</v>
      </c>
      <c r="KB47" s="19" t="str">
        <f t="shared" ca="1" si="402"/>
        <v>-</v>
      </c>
      <c r="KC47" s="19" t="str">
        <f t="shared" ca="1" si="402"/>
        <v>-</v>
      </c>
      <c r="KD47" s="19" t="str">
        <f t="shared" ca="1" si="402"/>
        <v>-</v>
      </c>
      <c r="KE47" s="19" t="str">
        <f t="shared" ca="1" si="402"/>
        <v>-</v>
      </c>
      <c r="KF47" s="19" t="str">
        <f t="shared" ca="1" si="402"/>
        <v>-</v>
      </c>
      <c r="KG47" s="19" t="b">
        <f t="shared" ca="1" si="402"/>
        <v>1</v>
      </c>
      <c r="KH47" s="144">
        <f t="shared" ca="1" si="383"/>
        <v>2</v>
      </c>
      <c r="KI47" s="19">
        <f t="shared" ca="1" si="402"/>
        <v>2</v>
      </c>
      <c r="KJ47" s="19" t="b">
        <f t="shared" ca="1" si="402"/>
        <v>0</v>
      </c>
      <c r="KK47" s="19" t="str">
        <f t="shared" ca="1" si="402"/>
        <v>-</v>
      </c>
      <c r="KL47" s="5" t="str">
        <f t="shared" ca="1" si="384"/>
        <v>-</v>
      </c>
      <c r="KM47" s="5" t="str">
        <f t="shared" ca="1" si="384"/>
        <v>-</v>
      </c>
      <c r="KN47" s="5" t="str">
        <f t="shared" ca="1" si="384"/>
        <v>-</v>
      </c>
      <c r="KO47" s="5" t="str">
        <f t="shared" ca="1" si="384"/>
        <v>-</v>
      </c>
      <c r="KP47" s="19" t="b">
        <f t="shared" ca="1" si="403"/>
        <v>0</v>
      </c>
      <c r="KQ47" s="19" t="str">
        <f t="shared" ca="1" si="403"/>
        <v>-</v>
      </c>
      <c r="KR47" s="19" t="str">
        <f t="shared" ca="1" si="403"/>
        <v>-</v>
      </c>
      <c r="KS47" s="19" t="b">
        <f t="shared" ca="1" si="403"/>
        <v>1</v>
      </c>
      <c r="KT47" s="19">
        <f t="shared" ca="1" si="403"/>
        <v>0.75</v>
      </c>
      <c r="KU47" s="19">
        <f t="shared" ca="1" si="403"/>
        <v>0.75</v>
      </c>
      <c r="KV47" s="19">
        <f t="shared" ca="1" si="403"/>
        <v>0.99</v>
      </c>
      <c r="KW47" s="19">
        <f t="shared" ca="1" si="403"/>
        <v>0.5</v>
      </c>
      <c r="KX47" s="19">
        <f t="shared" ca="1" si="403"/>
        <v>0</v>
      </c>
      <c r="KY47" s="19">
        <f t="shared" ca="1" si="403"/>
        <v>0</v>
      </c>
      <c r="KZ47" s="19" t="str">
        <f t="shared" ca="1" si="403"/>
        <v>-</v>
      </c>
      <c r="LA47" s="19" t="str">
        <f t="shared" ca="1" si="403"/>
        <v>-</v>
      </c>
      <c r="LB47" s="19" t="str">
        <f t="shared" ca="1" si="403"/>
        <v>-</v>
      </c>
      <c r="LC47" s="5">
        <f t="shared" ca="1" si="386"/>
        <v>1</v>
      </c>
      <c r="LD47" s="9"/>
      <c r="LE47" s="19">
        <f t="shared" ca="1" si="403"/>
        <v>70</v>
      </c>
      <c r="LF47" s="19">
        <f t="shared" ca="1" si="387"/>
        <v>50</v>
      </c>
      <c r="LG47" s="19">
        <f t="shared" ca="1" si="387"/>
        <v>80</v>
      </c>
      <c r="LH47" s="19">
        <f t="shared" ca="1" si="387"/>
        <v>50</v>
      </c>
      <c r="LI47" s="5" t="b" cm="1">
        <f t="array" aca="1" ref="LI47" ca="1">INDEX(i.meatgrid,$Q47,LI$7)</f>
        <v>0</v>
      </c>
      <c r="LJ47" s="5" t="b" cm="1">
        <f t="array" aca="1" ref="LJ47" ca="1">INDEX(i.meatgrid,$Q47,LJ$7)</f>
        <v>0</v>
      </c>
      <c r="LK47" s="19">
        <f t="shared" ca="1" si="387"/>
        <v>1</v>
      </c>
      <c r="LL47" s="5">
        <f t="shared" ca="1" si="388"/>
        <v>1</v>
      </c>
      <c r="LM47" s="5" cm="1">
        <f t="array" aca="1" ref="LM47" ca="1">INDEX(i.meatgrid,$Q47,LM$7)</f>
        <v>0</v>
      </c>
      <c r="LN47" s="5" cm="1">
        <f t="array" aca="1" ref="LN47" ca="1">INDEX(i.meatgrid,$Q47,LN$7)</f>
        <v>0</v>
      </c>
      <c r="LO47" s="5" cm="1">
        <f t="array" aca="1" ref="LO47" ca="1">INDEX(i.meatgrid,$Q47,LO$7)</f>
        <v>0</v>
      </c>
      <c r="LP47" s="5" cm="1">
        <f t="array" aca="1" ref="LP47" ca="1">INDEX(i.meatgrid,$Q47,LP$7)</f>
        <v>0</v>
      </c>
      <c r="LQ47" s="5" cm="1">
        <f t="array" aca="1" ref="LQ47" ca="1">INDEX(i.meatgrid,$Q47,LQ$7)</f>
        <v>1</v>
      </c>
      <c r="LR47" s="5" cm="1">
        <f t="array" aca="1" ref="LR47" ca="1">INDEX(i.meatgrid,$Q47,LR$7)</f>
        <v>1</v>
      </c>
      <c r="LS47" s="5" cm="1">
        <f t="array" aca="1" ref="LS47" ca="1">INDEX(i.meatgrid,$Q47,LS$7)</f>
        <v>1</v>
      </c>
      <c r="LT47" s="5" cm="1">
        <f t="array" aca="1" ref="LT47" ca="1">INDEX(i.meatgrid,$Q47,LT$7)</f>
        <v>1</v>
      </c>
      <c r="LU47" s="19">
        <f t="shared" ca="1" si="389"/>
        <v>1</v>
      </c>
      <c r="LV47" s="9"/>
      <c r="LW47" s="19" t="b">
        <f t="shared" ca="1" si="390"/>
        <v>0</v>
      </c>
      <c r="LX47" s="19" t="b">
        <f t="shared" ca="1" si="390"/>
        <v>0</v>
      </c>
      <c r="LY47" s="19">
        <f t="shared" ca="1" si="390"/>
        <v>1</v>
      </c>
      <c r="LZ47" s="19">
        <f t="shared" ca="1" si="390"/>
        <v>0.75</v>
      </c>
      <c r="MA47" s="19">
        <f t="shared" ca="1" si="390"/>
        <v>0.75</v>
      </c>
      <c r="MB47" s="19">
        <f t="shared" ca="1" si="390"/>
        <v>0.8</v>
      </c>
      <c r="MC47" s="19">
        <f t="shared" ca="1" si="390"/>
        <v>0.82499999999999996</v>
      </c>
      <c r="MD47" s="19">
        <f t="shared" ca="1" si="390"/>
        <v>0.875</v>
      </c>
      <c r="ME47" s="19">
        <f t="shared" ca="1" si="390"/>
        <v>0.9</v>
      </c>
      <c r="MF47" s="19">
        <f t="shared" ca="1" si="390"/>
        <v>1</v>
      </c>
      <c r="MG47" s="19">
        <f t="shared" ca="1" si="390"/>
        <v>0.875</v>
      </c>
      <c r="MH47" s="19" t="b">
        <f t="shared" ca="1" si="390"/>
        <v>1</v>
      </c>
      <c r="MI47" s="19">
        <f t="shared" ca="1" si="390"/>
        <v>74.989999999999995</v>
      </c>
      <c r="MJ47" s="19" t="str">
        <f t="shared" ca="1" si="390"/>
        <v>-</v>
      </c>
      <c r="MK47" s="19" t="str">
        <f t="shared" ca="1" si="390"/>
        <v>-</v>
      </c>
      <c r="ML47" s="19" t="str">
        <f t="shared" ca="1" si="390"/>
        <v>-</v>
      </c>
      <c r="MM47" s="19" t="str">
        <f t="shared" ref="MM47:OB48" ca="1" si="416">OFFSET(MM$5,$B47,0)</f>
        <v>-</v>
      </c>
      <c r="MN47" s="19" t="str">
        <f t="shared" ca="1" si="416"/>
        <v>-</v>
      </c>
      <c r="MO47" s="19" t="str">
        <f t="shared" ca="1" si="416"/>
        <v>-</v>
      </c>
      <c r="MP47" s="19" t="str">
        <f t="shared" ca="1" si="416"/>
        <v>-</v>
      </c>
      <c r="MQ47" s="19">
        <f t="shared" ca="1" si="416"/>
        <v>36.99</v>
      </c>
      <c r="MR47" s="19">
        <f t="shared" ca="1" si="416"/>
        <v>36.99</v>
      </c>
      <c r="MS47" s="19" t="str">
        <f t="shared" ca="1" si="416"/>
        <v>-</v>
      </c>
      <c r="MT47" s="19" t="str">
        <f t="shared" ca="1" si="416"/>
        <v>-</v>
      </c>
      <c r="MU47" s="19" t="str">
        <f t="shared" ca="1" si="416"/>
        <v>-</v>
      </c>
      <c r="MV47" s="19" t="str">
        <f t="shared" ca="1" si="416"/>
        <v>-</v>
      </c>
      <c r="MW47" s="19" t="str">
        <f t="shared" ca="1" si="416"/>
        <v>-</v>
      </c>
      <c r="MX47" s="19">
        <f t="shared" ca="1" si="416"/>
        <v>49.99</v>
      </c>
      <c r="MY47" s="19">
        <f t="shared" ca="1" si="416"/>
        <v>49.99</v>
      </c>
      <c r="MZ47" s="19">
        <f t="shared" ca="1" si="416"/>
        <v>49.99</v>
      </c>
      <c r="NA47" s="19">
        <f t="shared" ca="1" si="416"/>
        <v>49.99</v>
      </c>
      <c r="NB47" s="19">
        <f t="shared" ca="1" si="416"/>
        <v>49.99</v>
      </c>
      <c r="NC47" s="19">
        <f t="shared" ca="1" si="416"/>
        <v>49.99</v>
      </c>
      <c r="ND47" s="19">
        <f t="shared" ca="1" si="416"/>
        <v>49.99</v>
      </c>
      <c r="NE47" s="19">
        <f t="shared" ca="1" si="416"/>
        <v>49.99</v>
      </c>
      <c r="NF47" s="19">
        <f t="shared" ca="1" si="416"/>
        <v>412.99</v>
      </c>
      <c r="NG47" s="19">
        <f t="shared" ca="1" si="416"/>
        <v>412.99</v>
      </c>
      <c r="NH47" s="19" t="str">
        <f t="shared" ca="1" si="416"/>
        <v>-</v>
      </c>
      <c r="NI47" s="19" t="str">
        <f t="shared" ca="1" si="416"/>
        <v>-</v>
      </c>
      <c r="NJ47" s="19" t="str">
        <f t="shared" ca="1" si="416"/>
        <v>-</v>
      </c>
      <c r="NK47" s="19" t="str">
        <f t="shared" ca="1" si="416"/>
        <v>-</v>
      </c>
      <c r="NL47" s="19" t="str">
        <f t="shared" ca="1" si="416"/>
        <v>-</v>
      </c>
      <c r="NM47" s="19">
        <f t="shared" ca="1" si="416"/>
        <v>6.8900000000000006</v>
      </c>
      <c r="NN47" s="19">
        <f t="shared" ca="1" si="416"/>
        <v>6.8900000000000006</v>
      </c>
      <c r="NO47" s="19">
        <f t="shared" ca="1" si="416"/>
        <v>6.8900000000000006</v>
      </c>
      <c r="NP47" s="19">
        <f t="shared" ca="1" si="416"/>
        <v>6.8900000000000006</v>
      </c>
      <c r="NQ47" s="19">
        <f t="shared" ca="1" si="416"/>
        <v>6.8900000000000006</v>
      </c>
      <c r="NR47" s="19">
        <f t="shared" ca="1" si="416"/>
        <v>6.8900000000000006</v>
      </c>
      <c r="NS47" s="19">
        <f t="shared" ca="1" si="416"/>
        <v>6.8900000000000006</v>
      </c>
      <c r="NT47" s="19">
        <f t="shared" ca="1" si="416"/>
        <v>6.8900000000000006</v>
      </c>
      <c r="NU47" s="19">
        <f t="shared" ca="1" si="416"/>
        <v>346.99</v>
      </c>
      <c r="NV47" s="19">
        <f t="shared" ca="1" si="416"/>
        <v>346.99</v>
      </c>
      <c r="NW47" s="19" t="str">
        <f t="shared" ca="1" si="416"/>
        <v>-</v>
      </c>
      <c r="NX47" s="19" t="str">
        <f t="shared" ca="1" si="416"/>
        <v>-</v>
      </c>
      <c r="NY47" s="19" t="str">
        <f t="shared" ca="1" si="416"/>
        <v>-</v>
      </c>
      <c r="NZ47" s="19" t="str">
        <f t="shared" ca="1" si="416"/>
        <v>-</v>
      </c>
      <c r="OA47" s="19" t="str">
        <f t="shared" ca="1" si="416"/>
        <v>-</v>
      </c>
      <c r="OB47" s="19">
        <f t="shared" ca="1" si="415"/>
        <v>0</v>
      </c>
      <c r="OC47" s="24">
        <v>0</v>
      </c>
    </row>
    <row r="48" spans="1:39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IF($HY48=0," FWM","")&amp;IF($HY48=1," MWM","")&amp;IF($HY48=5," Mat","")&amp;IF($HZ48=TRUE,"&amp;BBT","    ")          &amp; " Day"&amp;INDEX(i.DOY,$N48,1)
&amp; " Scan"&amp;TEXT($O48,"0")        &amp;" "&amp; INDEX(DataMaster!$B$98:$B$103,$Q48,0)
&amp; " WP"&amp;TEXT($LK48*100,"000p")           &amp; " MP"&amp;TEXT($LL48*100,"000p")           &amp; " GP"&amp;TEXT($LU48*100,"000p")
&amp; " T_" &amp; IF(AND($CA48,$CC48),"TRUE ")        &amp; " (F"&amp;3+COUNTIF($CT48:$CW48,TRUE)&amp;3&amp;"N"&amp;$DK48&amp;$DL48&amp;")"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9"/>
      <c r="AV48" s="5" t="b">
        <f t="shared" ca="1" si="359"/>
        <v>1</v>
      </c>
      <c r="AW48" s="5" t="str">
        <f t="shared" ca="1" si="359"/>
        <v>-</v>
      </c>
      <c r="AX48" s="5" t="str">
        <f t="shared" ca="1" si="359"/>
        <v>-</v>
      </c>
      <c r="AY48" s="5" t="str">
        <f t="shared" ca="1" si="359"/>
        <v>-</v>
      </c>
      <c r="AZ48" s="5" t="b">
        <f t="shared" ca="1" si="359"/>
        <v>0</v>
      </c>
      <c r="BA48" s="144">
        <f t="shared" ca="1" si="359"/>
        <v>0.25</v>
      </c>
      <c r="BB48" s="19" t="b">
        <f t="shared" ca="1" si="360"/>
        <v>1</v>
      </c>
      <c r="BC48" s="9"/>
      <c r="BD48" s="5" t="str">
        <f t="shared" ca="1" si="361"/>
        <v>-</v>
      </c>
      <c r="BE48" s="19" t="str">
        <f t="shared" ca="1" si="362"/>
        <v>-</v>
      </c>
      <c r="BF48" s="19" t="str">
        <f t="shared" ca="1" si="362"/>
        <v>-</v>
      </c>
      <c r="BG48" s="19" t="str">
        <f t="shared" ca="1" si="362"/>
        <v>-</v>
      </c>
      <c r="BH48" s="5" t="str">
        <f t="shared" ca="1" si="363"/>
        <v>-</v>
      </c>
      <c r="BI48" s="19" t="str">
        <f t="shared" ca="1" si="364"/>
        <v>-</v>
      </c>
      <c r="BJ48" s="5" t="str">
        <f t="shared" ca="1" si="365"/>
        <v>-</v>
      </c>
      <c r="BK48" s="19" t="str">
        <f t="shared" ca="1" si="366"/>
        <v>-</v>
      </c>
      <c r="BL48" s="19" t="str">
        <f t="shared" ca="1" si="366"/>
        <v>-</v>
      </c>
      <c r="BM48" s="19" t="str">
        <f t="shared" ca="1" si="366"/>
        <v>-</v>
      </c>
      <c r="BN48" s="5" t="str">
        <f t="shared" ca="1" si="367"/>
        <v>-</v>
      </c>
      <c r="BO48" s="9"/>
      <c r="BP48" s="19" t="str">
        <f t="shared" ca="1" si="368"/>
        <v>-</v>
      </c>
      <c r="BQ48" s="19" t="str">
        <f t="shared" ca="1" si="368"/>
        <v>-</v>
      </c>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9"/>
      <c r="CA48" s="237" t="b">
        <f t="shared" ca="1" si="412"/>
        <v>1</v>
      </c>
      <c r="CB48" s="12" t="b">
        <v>1</v>
      </c>
      <c r="CC48" s="237" t="b">
        <f t="shared" ca="1" si="412"/>
        <v>1</v>
      </c>
      <c r="CD48" s="251">
        <f t="shared" ca="1" si="407"/>
        <v>2232107</v>
      </c>
      <c r="CE48" s="12" t="b">
        <v>1</v>
      </c>
      <c r="CF48" s="12">
        <v>0</v>
      </c>
      <c r="CG48" s="12" t="b">
        <v>0</v>
      </c>
      <c r="CH48" s="237">
        <f t="shared" ca="1" si="408"/>
        <v>2232108</v>
      </c>
      <c r="CI48" s="19" t="str">
        <f t="shared" ca="1" si="396"/>
        <v>-</v>
      </c>
      <c r="CJ48" s="12">
        <v>1</v>
      </c>
      <c r="CK48" s="12">
        <v>1</v>
      </c>
      <c r="CL48" s="9"/>
      <c r="CM48" s="444">
        <f t="shared" ca="1" si="370"/>
        <v>652</v>
      </c>
      <c r="CN48" s="444">
        <f t="shared" ca="1" si="370"/>
        <v>686</v>
      </c>
      <c r="CO48" s="444">
        <f t="shared" ca="1" si="370"/>
        <v>721</v>
      </c>
      <c r="CP48" s="152">
        <f t="shared" ca="1" si="371"/>
        <v>378</v>
      </c>
      <c r="CQ48" s="152">
        <f t="shared" ca="1" si="371"/>
        <v>413</v>
      </c>
      <c r="CR48" s="152">
        <f t="shared" ca="1" si="371"/>
        <v>448</v>
      </c>
      <c r="CS48" s="19" t="str">
        <f t="shared" ca="1" si="372"/>
        <v>-</v>
      </c>
      <c r="CT48" s="19" t="str">
        <f t="shared" ca="1" si="372"/>
        <v>-</v>
      </c>
      <c r="CU48" s="19" t="str">
        <f t="shared" ca="1" si="372"/>
        <v>-</v>
      </c>
      <c r="CV48" s="19" t="str">
        <f t="shared" ca="1" si="372"/>
        <v>-</v>
      </c>
      <c r="CW48" s="19" t="str">
        <f t="shared" ca="1" si="372"/>
        <v>-</v>
      </c>
      <c r="CX48" s="19" t="b">
        <f t="shared" ca="1" si="372"/>
        <v>1</v>
      </c>
      <c r="CY48" s="19">
        <f t="shared" ca="1" si="372"/>
        <v>0</v>
      </c>
      <c r="CZ48" s="19">
        <f t="shared" ca="1" si="372"/>
        <v>0</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3"/>
        <v>0</v>
      </c>
      <c r="DK48" s="12">
        <v>1</v>
      </c>
      <c r="DL48" s="12">
        <v>1</v>
      </c>
      <c r="DM48" s="19">
        <f t="shared" ca="1" si="409"/>
        <v>0</v>
      </c>
      <c r="DN48" s="19" t="str">
        <f t="shared" ca="1" si="409"/>
        <v>-</v>
      </c>
      <c r="DO48" s="19" t="str">
        <f t="shared" ca="1" si="409"/>
        <v>-</v>
      </c>
      <c r="DP48" s="19" t="str">
        <f t="shared" ca="1" si="409"/>
        <v>-</v>
      </c>
      <c r="DQ48" s="19" t="str">
        <f t="shared" ca="1" si="373"/>
        <v>-</v>
      </c>
      <c r="DR48" s="19" t="str">
        <f t="shared" ca="1" si="373"/>
        <v>-</v>
      </c>
      <c r="DS48" s="19">
        <f t="shared" ca="1" si="373"/>
        <v>0</v>
      </c>
      <c r="DT48" s="19" t="str">
        <f t="shared" ca="1" si="373"/>
        <v>-</v>
      </c>
      <c r="DU48" s="19" t="str">
        <f t="shared" ca="1" si="373"/>
        <v>-</v>
      </c>
      <c r="DV48" s="19">
        <f t="shared" ca="1" si="373"/>
        <v>0</v>
      </c>
      <c r="DW48" s="19">
        <f t="shared" ca="1" si="373"/>
        <v>0</v>
      </c>
      <c r="DX48" s="19">
        <f t="shared" ca="1" si="373"/>
        <v>0</v>
      </c>
      <c r="DY48" s="124">
        <f t="shared" ref="DY48:EP48" ca="1" si="419">IF(AND($K48=DY$9,$N48=DY$11,$AB48=DY$8,$AI48=DY$12),INDEX(i.FS_Strategy,$AC48+1,$AB48),0)</f>
        <v>0</v>
      </c>
      <c r="DZ48" s="124">
        <f t="shared" ca="1" si="419"/>
        <v>0</v>
      </c>
      <c r="EA48" s="124">
        <f t="shared" ca="1" si="419"/>
        <v>0</v>
      </c>
      <c r="EB48" s="124">
        <f t="shared" ca="1" si="419"/>
        <v>0</v>
      </c>
      <c r="EC48" s="124">
        <f t="shared" ca="1" si="419"/>
        <v>0</v>
      </c>
      <c r="ED48" s="124">
        <f t="shared" ca="1" si="419"/>
        <v>0</v>
      </c>
      <c r="EE48" s="124">
        <f t="shared" ca="1" si="419"/>
        <v>0</v>
      </c>
      <c r="EF48" s="124">
        <f t="shared" ca="1" si="419"/>
        <v>0</v>
      </c>
      <c r="EG48" s="124">
        <f t="shared" ca="1" si="419"/>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554">
        <f ca="1">IF(AND($K48=EQ$9,$N48=EQ$11,$AB48=EQ$8),INDEX(i.FS_Strategy,$AD48+1,$AB48),0)</f>
        <v>0</v>
      </c>
      <c r="ER48" s="554">
        <f ca="1">IF(AND($K48=ER$9,$N48=ER$11,$AB48=ER$8),INDEX(i.FS_Strategy,$AD48+1,$AB48),0)</f>
        <v>0</v>
      </c>
      <c r="ES48" s="554">
        <f ca="1">IF(AND($K48=ES$9,$N48=ES$11,$AB48=ES$8),INDEX(i.FS_Strategy,$AD48+1,$AB48),0)</f>
        <v>0</v>
      </c>
      <c r="ET48" s="125">
        <f t="shared" ref="ET48:FF48" ca="1" si="420">IF(AND($K48=ET$9,$N48=ET$11,$AB48=ET$8),INDEX(i.FS_Strategy,$AE48+1,$AB48),0)</f>
        <v>0</v>
      </c>
      <c r="EU48" s="125">
        <f t="shared" ca="1" si="420"/>
        <v>0</v>
      </c>
      <c r="EV48" s="125">
        <f t="shared" ca="1" si="420"/>
        <v>0</v>
      </c>
      <c r="EW48" s="125">
        <f t="shared" ca="1" si="420"/>
        <v>0</v>
      </c>
      <c r="EX48" s="125">
        <f t="shared" ca="1" si="420"/>
        <v>0</v>
      </c>
      <c r="EY48" s="125">
        <f t="shared" ca="1" si="420"/>
        <v>0</v>
      </c>
      <c r="EZ48" s="125">
        <f t="shared" ca="1" si="420"/>
        <v>0</v>
      </c>
      <c r="FA48" s="125">
        <f t="shared" ca="1" si="420"/>
        <v>0</v>
      </c>
      <c r="FB48" s="125">
        <f t="shared" ca="1" si="420"/>
        <v>0</v>
      </c>
      <c r="FC48" s="125">
        <f t="shared" ca="1" si="420"/>
        <v>0</v>
      </c>
      <c r="FD48" s="125">
        <f t="shared" ca="1" si="420"/>
        <v>0</v>
      </c>
      <c r="FE48" s="125">
        <f t="shared" ca="1" si="420"/>
        <v>0</v>
      </c>
      <c r="FF48" s="125">
        <f t="shared" ca="1" si="420"/>
        <v>0</v>
      </c>
      <c r="FG48" s="124">
        <f t="shared" ref="FG48:FX48" ca="1" si="421">IF(AND($K48=FG$9,$N48=FG$11,$AB48=FG$8,$AI48=FG$12),INDEX(i.FS_Strategy,$AC48+1,$AB48),0)</f>
        <v>0</v>
      </c>
      <c r="FH48" s="124">
        <f t="shared" ca="1" si="421"/>
        <v>0</v>
      </c>
      <c r="FI48" s="124">
        <f t="shared" ca="1" si="421"/>
        <v>0</v>
      </c>
      <c r="FJ48" s="124">
        <f t="shared" ca="1" si="421"/>
        <v>0</v>
      </c>
      <c r="FK48" s="124">
        <f t="shared" ca="1" si="421"/>
        <v>0</v>
      </c>
      <c r="FL48" s="124">
        <f t="shared" ca="1" si="421"/>
        <v>0</v>
      </c>
      <c r="FM48" s="124">
        <f t="shared" ca="1" si="421"/>
        <v>0</v>
      </c>
      <c r="FN48" s="124">
        <f t="shared" ca="1" si="421"/>
        <v>0</v>
      </c>
      <c r="FO48" s="124">
        <f t="shared" ca="1" si="421"/>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554">
        <f ca="1">IF(AND($K48=FY$9,$N48=FY$11,$AB48=FY$8),INDEX(i.FS_Strategy,$AD48+1,$AB48),0)</f>
        <v>0</v>
      </c>
      <c r="FZ48" s="554">
        <f ca="1">IF(AND($K48=FZ$9,$N48=FZ$11,$AB48=FZ$8),INDEX(i.FS_Strategy,$AD48+1,$AB48),0)</f>
        <v>0</v>
      </c>
      <c r="GA48" s="554">
        <f ca="1">IF(AND($K48=GA$9,$N48=GA$11,$AB48=GA$8),INDEX(i.FS_Strategy,$AD48+1,$AB48),0)</f>
        <v>0</v>
      </c>
      <c r="GB48" s="125">
        <f t="shared" ref="GB48:GN48" ca="1" si="422">IF(AND($K48=GB$9,$N48=GB$11,$AB48=GB$8),INDEX(i.FS_Strategy,$AE48+1,$AB48),0)</f>
        <v>0</v>
      </c>
      <c r="GC48" s="125">
        <f t="shared" ca="1" si="422"/>
        <v>0</v>
      </c>
      <c r="GD48" s="125">
        <f t="shared" ca="1" si="422"/>
        <v>0</v>
      </c>
      <c r="GE48" s="125">
        <f t="shared" ca="1" si="422"/>
        <v>0</v>
      </c>
      <c r="GF48" s="125">
        <f t="shared" ca="1" si="422"/>
        <v>0</v>
      </c>
      <c r="GG48" s="125">
        <f t="shared" ca="1" si="422"/>
        <v>0</v>
      </c>
      <c r="GH48" s="125">
        <f t="shared" ca="1" si="422"/>
        <v>0</v>
      </c>
      <c r="GI48" s="125">
        <f t="shared" ca="1" si="422"/>
        <v>0</v>
      </c>
      <c r="GJ48" s="125">
        <f t="shared" ca="1" si="422"/>
        <v>0</v>
      </c>
      <c r="GK48" s="125">
        <f t="shared" ca="1" si="422"/>
        <v>0</v>
      </c>
      <c r="GL48" s="125">
        <f t="shared" ca="1" si="422"/>
        <v>0</v>
      </c>
      <c r="GM48" s="125">
        <f t="shared" ca="1" si="422"/>
        <v>0</v>
      </c>
      <c r="GN48" s="125">
        <f t="shared" ca="1" si="422"/>
        <v>0</v>
      </c>
      <c r="GO48" s="124">
        <f t="shared" ref="GO48:HF48" ca="1" si="423">IF(AND($K48=GO$9,$N48=GO$11,$AB48=GO$8,$AI48=GO$12),INDEX(i.FS_Strategy,$AC48+1,$AB48),0)</f>
        <v>0</v>
      </c>
      <c r="GP48" s="124">
        <f t="shared" ca="1" si="423"/>
        <v>0</v>
      </c>
      <c r="GQ48" s="124">
        <f t="shared" ca="1" si="423"/>
        <v>0</v>
      </c>
      <c r="GR48" s="124">
        <f t="shared" ca="1" si="423"/>
        <v>0</v>
      </c>
      <c r="GS48" s="124">
        <f t="shared" ca="1" si="423"/>
        <v>0</v>
      </c>
      <c r="GT48" s="124">
        <f t="shared" ca="1" si="423"/>
        <v>0</v>
      </c>
      <c r="GU48" s="124">
        <f t="shared" ca="1" si="423"/>
        <v>0</v>
      </c>
      <c r="GV48" s="124">
        <f t="shared" ca="1" si="423"/>
        <v>0</v>
      </c>
      <c r="GW48" s="124">
        <f t="shared" ca="1" si="423"/>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554">
        <f ca="1">IF(AND($K48=HG$9,$N48=HG$11,$AB48=HG$8),INDEX(i.FS_Strategy,$AD48+1,$AB48),0)</f>
        <v>0</v>
      </c>
      <c r="HH48" s="554">
        <f ca="1">IF(AND($K48=HH$9,$N48=HH$11,$AB48=HH$8),INDEX(i.FS_Strategy,$AD48+1,$AB48),0)</f>
        <v>0</v>
      </c>
      <c r="HI48" s="554">
        <f ca="1">IF(AND($K48=HI$9,$N48=HI$11,$AB48=HI$8),INDEX(i.FS_Strategy,$AD48+1,$AB48),0)</f>
        <v>0</v>
      </c>
      <c r="HJ48" s="125">
        <f t="shared" ref="HJ48:HV48" ca="1" si="424">IF(AND($K48=HJ$9,$N48=HJ$11,$AB48=HJ$8),INDEX(i.FS_Strategy,$AE48+1,$AB48),0)</f>
        <v>0</v>
      </c>
      <c r="HK48" s="125">
        <f t="shared" ca="1" si="424"/>
        <v>0</v>
      </c>
      <c r="HL48" s="125">
        <f t="shared" ca="1" si="424"/>
        <v>0</v>
      </c>
      <c r="HM48" s="125">
        <f t="shared" ca="1" si="424"/>
        <v>0</v>
      </c>
      <c r="HN48" s="125">
        <f t="shared" ca="1" si="424"/>
        <v>0</v>
      </c>
      <c r="HO48" s="125">
        <f t="shared" ca="1" si="424"/>
        <v>0</v>
      </c>
      <c r="HP48" s="125">
        <f t="shared" ca="1" si="424"/>
        <v>0</v>
      </c>
      <c r="HQ48" s="125">
        <f t="shared" ca="1" si="424"/>
        <v>0</v>
      </c>
      <c r="HR48" s="125">
        <f t="shared" ca="1" si="424"/>
        <v>0</v>
      </c>
      <c r="HS48" s="125">
        <f t="shared" ca="1" si="424"/>
        <v>0</v>
      </c>
      <c r="HT48" s="125">
        <f t="shared" ca="1" si="424"/>
        <v>0</v>
      </c>
      <c r="HU48" s="125">
        <f t="shared" ca="1" si="424"/>
        <v>0</v>
      </c>
      <c r="HV48" s="125">
        <f t="shared" ca="1" si="424"/>
        <v>0</v>
      </c>
      <c r="HW48" s="5">
        <f t="shared" ca="1" si="377"/>
        <v>67</v>
      </c>
      <c r="HX48" s="9"/>
      <c r="HY48" s="5">
        <f t="shared" ca="1" si="378"/>
        <v>1</v>
      </c>
      <c r="HZ48" s="5" t="b">
        <f t="shared" ca="1" si="378"/>
        <v>0</v>
      </c>
      <c r="IA48" s="19">
        <f t="shared" ref="IA48:IP48" ca="1" si="425">OFFSET(IA$5,$B48,0)</f>
        <v>0</v>
      </c>
      <c r="IB48" s="5">
        <f t="shared" ca="1" si="378"/>
        <v>55</v>
      </c>
      <c r="IC48" s="19">
        <f t="shared" ca="1" si="425"/>
        <v>1</v>
      </c>
      <c r="ID48" s="19">
        <f t="shared" ca="1" si="425"/>
        <v>0</v>
      </c>
      <c r="IE48" s="19">
        <f t="shared" ca="1" si="425"/>
        <v>0</v>
      </c>
      <c r="IF48" s="19">
        <f t="shared" ca="1" si="425"/>
        <v>0</v>
      </c>
      <c r="IG48" s="19">
        <f t="shared" ca="1" si="425"/>
        <v>0</v>
      </c>
      <c r="IH48" s="19">
        <f t="shared" ca="1" si="425"/>
        <v>0</v>
      </c>
      <c r="II48" s="19">
        <f t="shared" ca="1" si="425"/>
        <v>0</v>
      </c>
      <c r="IJ48" s="19">
        <f t="shared" ca="1" si="425"/>
        <v>0</v>
      </c>
      <c r="IK48" s="19">
        <f t="shared" ca="1" si="425"/>
        <v>0</v>
      </c>
      <c r="IL48" s="19">
        <f t="shared" ca="1" si="425"/>
        <v>0</v>
      </c>
      <c r="IM48" s="19">
        <f t="shared" ca="1" si="425"/>
        <v>0</v>
      </c>
      <c r="IN48" s="19">
        <f t="shared" ca="1" si="425"/>
        <v>0</v>
      </c>
      <c r="IO48" s="19">
        <f t="shared" ca="1" si="425"/>
        <v>0</v>
      </c>
      <c r="IP48" s="19">
        <f t="shared" ca="1" si="425"/>
        <v>0</v>
      </c>
      <c r="IQ48" s="19">
        <f t="shared" ref="IQ48:JA48" ca="1" si="426">OFFSET(IQ$5,$B48,0)</f>
        <v>0</v>
      </c>
      <c r="IR48" s="19">
        <f t="shared" ca="1" si="426"/>
        <v>0</v>
      </c>
      <c r="IS48" s="19">
        <f t="shared" ca="1" si="426"/>
        <v>0</v>
      </c>
      <c r="IT48" s="19">
        <f t="shared" ca="1" si="426"/>
        <v>0</v>
      </c>
      <c r="IU48" s="19">
        <f t="shared" ca="1" si="426"/>
        <v>0</v>
      </c>
      <c r="IV48" s="19">
        <f t="shared" ca="1" si="426"/>
        <v>0</v>
      </c>
      <c r="IW48" s="19">
        <f t="shared" ca="1" si="426"/>
        <v>0</v>
      </c>
      <c r="IX48" s="19">
        <f t="shared" ca="1" si="426"/>
        <v>0</v>
      </c>
      <c r="IY48" s="19">
        <f t="shared" ca="1" si="426"/>
        <v>1</v>
      </c>
      <c r="IZ48" s="19">
        <f t="shared" ca="1" si="426"/>
        <v>0</v>
      </c>
      <c r="JA48" s="19">
        <f t="shared" ca="1" si="426"/>
        <v>1</v>
      </c>
      <c r="JB48" s="9"/>
      <c r="JC48" s="5" t="b">
        <f t="shared" ca="1" si="380"/>
        <v>0</v>
      </c>
      <c r="JD48" s="5" t="b">
        <f t="shared" ca="1" si="381"/>
        <v>0</v>
      </c>
      <c r="JE48" s="5" t="b">
        <f t="shared" ca="1" si="381"/>
        <v>0</v>
      </c>
      <c r="JF48" s="5" t="b">
        <f t="shared" ca="1" si="381"/>
        <v>1</v>
      </c>
      <c r="JG48" s="144">
        <f t="shared" ca="1" si="399"/>
        <v>1</v>
      </c>
      <c r="JH48" s="144">
        <f t="shared" ca="1" si="399"/>
        <v>1</v>
      </c>
      <c r="JI48" s="19" t="str">
        <f t="shared" ca="1" si="400"/>
        <v>-</v>
      </c>
      <c r="JJ48" s="19" t="str">
        <f t="shared" ca="1" si="400"/>
        <v>-</v>
      </c>
      <c r="JK48" s="19" t="str">
        <f t="shared" ca="1" si="400"/>
        <v>-</v>
      </c>
      <c r="JL48" s="19" t="str">
        <f t="shared" ca="1" si="400"/>
        <v>-</v>
      </c>
      <c r="JM48" s="19">
        <f t="shared" ca="1" si="400"/>
        <v>1</v>
      </c>
      <c r="JN48" s="19">
        <f t="shared" ca="1" si="400"/>
        <v>0.66</v>
      </c>
      <c r="JO48" s="19" t="str">
        <f t="shared" ca="1" si="400"/>
        <v>-</v>
      </c>
      <c r="JP48" s="5" t="b" cm="1">
        <f t="array" aca="1" ref="JP48" ca="1">IF(OR(JQ48:JX48&lt;&gt;"-"),TRUE,"-")</f>
        <v>1</v>
      </c>
      <c r="JQ48" s="237">
        <f t="shared" ca="1" si="411"/>
        <v>2</v>
      </c>
      <c r="JR48" s="237">
        <f t="shared" ca="1" si="411"/>
        <v>2</v>
      </c>
      <c r="JS48" s="237">
        <f t="shared" ca="1" si="411"/>
        <v>2</v>
      </c>
      <c r="JT48" s="237">
        <f t="shared" ca="1" si="411"/>
        <v>2</v>
      </c>
      <c r="JU48" s="237">
        <f t="shared" ca="1" si="411"/>
        <v>2</v>
      </c>
      <c r="JV48" s="237">
        <f t="shared" ca="1" si="411"/>
        <v>2</v>
      </c>
      <c r="JW48" s="237">
        <f t="shared" ca="1" si="411"/>
        <v>2</v>
      </c>
      <c r="JX48" s="237">
        <f t="shared" ca="1" si="411"/>
        <v>2</v>
      </c>
      <c r="JY48" s="5" t="str">
        <f t="array" aca="1" ref="JY48" ca="1">IF(OR(JZ48:KF48&lt;&gt;"-"),TRUE,"-")</f>
        <v>-</v>
      </c>
      <c r="JZ48" s="19" t="str">
        <f t="shared" ca="1" si="402"/>
        <v>-</v>
      </c>
      <c r="KA48" s="19" t="str">
        <f t="shared" ca="1" si="402"/>
        <v>-</v>
      </c>
      <c r="KB48" s="19" t="str">
        <f t="shared" ca="1" si="402"/>
        <v>-</v>
      </c>
      <c r="KC48" s="19" t="str">
        <f t="shared" ca="1" si="402"/>
        <v>-</v>
      </c>
      <c r="KD48" s="19" t="str">
        <f t="shared" ca="1" si="402"/>
        <v>-</v>
      </c>
      <c r="KE48" s="19" t="str">
        <f t="shared" ca="1" si="402"/>
        <v>-</v>
      </c>
      <c r="KF48" s="19" t="str">
        <f t="shared" ca="1" si="402"/>
        <v>-</v>
      </c>
      <c r="KG48" s="19" t="b">
        <f t="shared" ca="1" si="402"/>
        <v>1</v>
      </c>
      <c r="KH48" s="144">
        <f t="shared" ca="1" si="383"/>
        <v>2</v>
      </c>
      <c r="KI48" s="19">
        <f t="shared" ca="1" si="402"/>
        <v>2</v>
      </c>
      <c r="KJ48" s="19" t="b">
        <f t="shared" ca="1" si="402"/>
        <v>0</v>
      </c>
      <c r="KK48" s="19" t="str">
        <f t="shared" ca="1" si="402"/>
        <v>-</v>
      </c>
      <c r="KL48" s="5" t="str">
        <f t="shared" ca="1" si="384"/>
        <v>-</v>
      </c>
      <c r="KM48" s="5" t="str">
        <f t="shared" ca="1" si="384"/>
        <v>-</v>
      </c>
      <c r="KN48" s="5" t="str">
        <f t="shared" ca="1" si="384"/>
        <v>-</v>
      </c>
      <c r="KO48" s="5" t="str">
        <f t="shared" ca="1" si="384"/>
        <v>-</v>
      </c>
      <c r="KP48" s="19" t="b">
        <f t="shared" ca="1" si="403"/>
        <v>0</v>
      </c>
      <c r="KQ48" s="19" t="str">
        <f t="shared" ca="1" si="403"/>
        <v>-</v>
      </c>
      <c r="KR48" s="19" t="str">
        <f t="shared" ca="1" si="403"/>
        <v>-</v>
      </c>
      <c r="KS48" s="19" t="b">
        <f t="shared" ca="1" si="403"/>
        <v>1</v>
      </c>
      <c r="KT48" s="19">
        <f t="shared" ca="1" si="403"/>
        <v>0.75</v>
      </c>
      <c r="KU48" s="19">
        <f t="shared" ca="1" si="403"/>
        <v>0.75</v>
      </c>
      <c r="KV48" s="19">
        <f t="shared" ca="1" si="403"/>
        <v>0.99</v>
      </c>
      <c r="KW48" s="19">
        <f t="shared" ca="1" si="403"/>
        <v>0.5</v>
      </c>
      <c r="KX48" s="19">
        <f t="shared" ca="1" si="403"/>
        <v>0</v>
      </c>
      <c r="KY48" s="19">
        <f t="shared" ca="1" si="403"/>
        <v>0</v>
      </c>
      <c r="KZ48" s="19" t="str">
        <f t="shared" ca="1" si="403"/>
        <v>-</v>
      </c>
      <c r="LA48" s="19" t="str">
        <f t="shared" ca="1" si="403"/>
        <v>-</v>
      </c>
      <c r="LB48" s="19" t="str">
        <f t="shared" ca="1" si="403"/>
        <v>-</v>
      </c>
      <c r="LC48" s="5">
        <f t="shared" ca="1" si="386"/>
        <v>1</v>
      </c>
      <c r="LD48" s="9"/>
      <c r="LE48" s="19">
        <f t="shared" ca="1" si="403"/>
        <v>70</v>
      </c>
      <c r="LF48" s="19">
        <f t="shared" ca="1" si="387"/>
        <v>50</v>
      </c>
      <c r="LG48" s="19">
        <f t="shared" ca="1" si="387"/>
        <v>80</v>
      </c>
      <c r="LH48" s="19">
        <f t="shared" ca="1" si="387"/>
        <v>50</v>
      </c>
      <c r="LI48" s="5" t="b" cm="1">
        <f t="array" aca="1" ref="LI48" ca="1">INDEX(i.meatgrid,$Q48,LI$7)</f>
        <v>0</v>
      </c>
      <c r="LJ48" s="5" t="b" cm="1">
        <f t="array" aca="1" ref="LJ48" ca="1">INDEX(i.meatgrid,$Q48,LJ$7)</f>
        <v>0</v>
      </c>
      <c r="LK48" s="19">
        <f t="shared" ca="1" si="387"/>
        <v>1</v>
      </c>
      <c r="LL48" s="5">
        <f t="shared" ca="1" si="388"/>
        <v>1</v>
      </c>
      <c r="LM48" s="5" cm="1">
        <f t="array" aca="1" ref="LM48" ca="1">INDEX(i.meatgrid,$Q48,LM$7)</f>
        <v>0</v>
      </c>
      <c r="LN48" s="5" cm="1">
        <f t="array" aca="1" ref="LN48" ca="1">INDEX(i.meatgrid,$Q48,LN$7)</f>
        <v>0</v>
      </c>
      <c r="LO48" s="5" cm="1">
        <f t="array" aca="1" ref="LO48" ca="1">INDEX(i.meatgrid,$Q48,LO$7)</f>
        <v>0</v>
      </c>
      <c r="LP48" s="5" cm="1">
        <f t="array" aca="1" ref="LP48" ca="1">INDEX(i.meatgrid,$Q48,LP$7)</f>
        <v>0</v>
      </c>
      <c r="LQ48" s="5" cm="1">
        <f t="array" aca="1" ref="LQ48" ca="1">INDEX(i.meatgrid,$Q48,LQ$7)</f>
        <v>1</v>
      </c>
      <c r="LR48" s="5" cm="1">
        <f t="array" aca="1" ref="LR48" ca="1">INDEX(i.meatgrid,$Q48,LR$7)</f>
        <v>1</v>
      </c>
      <c r="LS48" s="5" cm="1">
        <f t="array" aca="1" ref="LS48" ca="1">INDEX(i.meatgrid,$Q48,LS$7)</f>
        <v>1</v>
      </c>
      <c r="LT48" s="5" cm="1">
        <f t="array" aca="1" ref="LT48" ca="1">INDEX(i.meatgrid,$Q48,LT$7)</f>
        <v>1</v>
      </c>
      <c r="LU48" s="19">
        <f t="shared" ca="1" si="389"/>
        <v>1</v>
      </c>
      <c r="LV48" s="9"/>
      <c r="LW48" s="19" t="b">
        <f t="shared" ca="1" si="390"/>
        <v>0</v>
      </c>
      <c r="LX48" s="19" t="b">
        <f t="shared" ca="1" si="390"/>
        <v>0</v>
      </c>
      <c r="LY48" s="19">
        <f t="shared" ca="1" si="390"/>
        <v>1</v>
      </c>
      <c r="LZ48" s="19">
        <f t="shared" ca="1" si="390"/>
        <v>0.75</v>
      </c>
      <c r="MA48" s="19">
        <f t="shared" ca="1" si="390"/>
        <v>0.75</v>
      </c>
      <c r="MB48" s="19">
        <f t="shared" ca="1" si="390"/>
        <v>0.8</v>
      </c>
      <c r="MC48" s="19">
        <f t="shared" ca="1" si="390"/>
        <v>0.82499999999999996</v>
      </c>
      <c r="MD48" s="19">
        <f t="shared" ca="1" si="390"/>
        <v>0.875</v>
      </c>
      <c r="ME48" s="19">
        <f t="shared" ca="1" si="390"/>
        <v>0.9</v>
      </c>
      <c r="MF48" s="19">
        <f t="shared" ca="1" si="390"/>
        <v>1</v>
      </c>
      <c r="MG48" s="19">
        <f t="shared" ca="1" si="390"/>
        <v>0.875</v>
      </c>
      <c r="MH48" s="19" t="b">
        <f t="shared" ca="1" si="390"/>
        <v>1</v>
      </c>
      <c r="MI48" s="19">
        <f t="shared" ca="1" si="390"/>
        <v>74.989999999999995</v>
      </c>
      <c r="MJ48" s="19" t="str">
        <f t="shared" ca="1" si="390"/>
        <v>-</v>
      </c>
      <c r="MK48" s="19" t="str">
        <f t="shared" ca="1" si="390"/>
        <v>-</v>
      </c>
      <c r="ML48" s="19" t="str">
        <f t="shared" ca="1" si="390"/>
        <v>-</v>
      </c>
      <c r="MM48" s="19" t="str">
        <f t="shared" ca="1" si="416"/>
        <v>-</v>
      </c>
      <c r="MN48" s="19" t="str">
        <f t="shared" ca="1" si="416"/>
        <v>-</v>
      </c>
      <c r="MO48" s="19" t="str">
        <f t="shared" ca="1" si="416"/>
        <v>-</v>
      </c>
      <c r="MP48" s="19" t="str">
        <f t="shared" ca="1" si="416"/>
        <v>-</v>
      </c>
      <c r="MQ48" s="19">
        <f t="shared" ca="1" si="416"/>
        <v>36.99</v>
      </c>
      <c r="MR48" s="19">
        <f t="shared" ca="1" si="416"/>
        <v>36.99</v>
      </c>
      <c r="MS48" s="19" t="str">
        <f t="shared" ca="1" si="416"/>
        <v>-</v>
      </c>
      <c r="MT48" s="19" t="str">
        <f t="shared" ca="1" si="416"/>
        <v>-</v>
      </c>
      <c r="MU48" s="19" t="str">
        <f t="shared" ca="1" si="416"/>
        <v>-</v>
      </c>
      <c r="MV48" s="19" t="str">
        <f t="shared" ca="1" si="416"/>
        <v>-</v>
      </c>
      <c r="MW48" s="19" t="str">
        <f t="shared" ca="1" si="416"/>
        <v>-</v>
      </c>
      <c r="MX48" s="19">
        <f t="shared" ca="1" si="416"/>
        <v>49.99</v>
      </c>
      <c r="MY48" s="19">
        <f t="shared" ca="1" si="416"/>
        <v>49.99</v>
      </c>
      <c r="MZ48" s="19">
        <f t="shared" ca="1" si="416"/>
        <v>49.99</v>
      </c>
      <c r="NA48" s="19">
        <f t="shared" ca="1" si="416"/>
        <v>49.99</v>
      </c>
      <c r="NB48" s="19">
        <f t="shared" ca="1" si="416"/>
        <v>49.99</v>
      </c>
      <c r="NC48" s="19">
        <f t="shared" ca="1" si="416"/>
        <v>49.99</v>
      </c>
      <c r="ND48" s="19">
        <f t="shared" ca="1" si="416"/>
        <v>49.99</v>
      </c>
      <c r="NE48" s="19">
        <f t="shared" ca="1" si="416"/>
        <v>49.99</v>
      </c>
      <c r="NF48" s="19">
        <f t="shared" ca="1" si="416"/>
        <v>412.99</v>
      </c>
      <c r="NG48" s="19">
        <f t="shared" ca="1" si="416"/>
        <v>412.99</v>
      </c>
      <c r="NH48" s="19" t="str">
        <f t="shared" ca="1" si="416"/>
        <v>-</v>
      </c>
      <c r="NI48" s="19" t="str">
        <f t="shared" ca="1" si="416"/>
        <v>-</v>
      </c>
      <c r="NJ48" s="19" t="str">
        <f t="shared" ca="1" si="416"/>
        <v>-</v>
      </c>
      <c r="NK48" s="19" t="str">
        <f t="shared" ca="1" si="416"/>
        <v>-</v>
      </c>
      <c r="NL48" s="19" t="str">
        <f t="shared" ca="1" si="416"/>
        <v>-</v>
      </c>
      <c r="NM48" s="19">
        <f t="shared" ca="1" si="416"/>
        <v>6.8900000000000006</v>
      </c>
      <c r="NN48" s="19">
        <f t="shared" ca="1" si="416"/>
        <v>6.8900000000000006</v>
      </c>
      <c r="NO48" s="19">
        <f t="shared" ca="1" si="416"/>
        <v>6.8900000000000006</v>
      </c>
      <c r="NP48" s="19">
        <f t="shared" ca="1" si="416"/>
        <v>6.8900000000000006</v>
      </c>
      <c r="NQ48" s="19">
        <f t="shared" ca="1" si="416"/>
        <v>6.8900000000000006</v>
      </c>
      <c r="NR48" s="19">
        <f t="shared" ca="1" si="416"/>
        <v>6.8900000000000006</v>
      </c>
      <c r="NS48" s="19">
        <f t="shared" ca="1" si="416"/>
        <v>6.8900000000000006</v>
      </c>
      <c r="NT48" s="19">
        <f t="shared" ca="1" si="416"/>
        <v>6.8900000000000006</v>
      </c>
      <c r="NU48" s="19">
        <f t="shared" ca="1" si="416"/>
        <v>346.99</v>
      </c>
      <c r="NV48" s="19">
        <f t="shared" ca="1" si="416"/>
        <v>346.99</v>
      </c>
      <c r="NW48" s="19" t="str">
        <f t="shared" ca="1" si="416"/>
        <v>-</v>
      </c>
      <c r="NX48" s="19" t="str">
        <f t="shared" ca="1" si="416"/>
        <v>-</v>
      </c>
      <c r="NY48" s="19" t="str">
        <f t="shared" ca="1" si="416"/>
        <v>-</v>
      </c>
      <c r="NZ48" s="19" t="str">
        <f t="shared" ca="1" si="416"/>
        <v>-</v>
      </c>
      <c r="OA48" s="19" t="str">
        <f t="shared" ca="1" si="416"/>
        <v>-</v>
      </c>
      <c r="OB48" s="19">
        <f t="shared" ca="1" si="416"/>
        <v>0</v>
      </c>
      <c r="OC48" s="24">
        <v>0</v>
      </c>
    </row>
    <row r="49" spans="1:39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0.607</v>
      </c>
      <c r="AM49" s="9" t="str">
        <f ca="1">IF(COUNTIF(AL$5:AL49,AL49)=1,"-","Dup")</f>
        <v>-</v>
      </c>
      <c r="AN49" s="9"/>
      <c r="AO49" s="14"/>
      <c r="AP49" s="14"/>
      <c r="AQ49" s="14"/>
      <c r="AR49" s="14"/>
      <c r="AS49" s="14"/>
      <c r="AT49" s="14"/>
      <c r="AU49" s="9"/>
      <c r="AV49" s="14"/>
      <c r="AW49" s="14"/>
      <c r="AX49" s="14"/>
      <c r="AY49" s="14"/>
      <c r="AZ49" s="14"/>
      <c r="BA49" s="14"/>
      <c r="BB49" s="14"/>
      <c r="BC49" s="9"/>
      <c r="BD49" s="14"/>
      <c r="BE49" s="14"/>
      <c r="BF49" s="14"/>
      <c r="BG49" s="14"/>
      <c r="BH49" s="14"/>
      <c r="BI49" s="14"/>
      <c r="BJ49" s="14"/>
      <c r="BK49" s="14"/>
      <c r="BL49" s="14"/>
      <c r="BM49" s="14"/>
      <c r="BN49" s="14"/>
      <c r="BO49" s="9"/>
      <c r="BP49" s="14"/>
      <c r="BQ49" s="14"/>
      <c r="BR49" s="14"/>
      <c r="BS49" s="14"/>
      <c r="BT49" s="14"/>
      <c r="BU49" s="14"/>
      <c r="BV49" s="14"/>
      <c r="BW49" s="14"/>
      <c r="BX49" s="14"/>
      <c r="BY49" s="14"/>
      <c r="BZ49" s="9"/>
      <c r="CA49" s="14"/>
      <c r="CB49" s="14"/>
      <c r="CC49" s="14"/>
      <c r="CD49" s="14"/>
      <c r="CE49" s="14"/>
      <c r="CF49" s="14"/>
      <c r="CG49" s="14"/>
      <c r="CH49" s="14"/>
      <c r="CI49" s="14"/>
      <c r="CJ49" s="14"/>
      <c r="CK49" s="14"/>
      <c r="CL49" s="9"/>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9"/>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c r="IZ49" s="14"/>
      <c r="JA49" s="14"/>
      <c r="JB49" s="9"/>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9"/>
      <c r="LE49" s="14"/>
      <c r="LF49" s="14"/>
      <c r="LG49" s="14"/>
      <c r="LH49" s="14"/>
      <c r="LI49" s="14"/>
      <c r="LJ49" s="14"/>
      <c r="LK49" s="14"/>
      <c r="LL49" s="14"/>
      <c r="LM49" s="14"/>
      <c r="LN49" s="14"/>
      <c r="LO49" s="14"/>
      <c r="LP49" s="14"/>
      <c r="LQ49" s="14"/>
      <c r="LR49" s="14"/>
      <c r="LS49" s="14"/>
      <c r="LT49" s="14"/>
      <c r="LU49" s="14"/>
      <c r="LV49" s="9"/>
      <c r="LW49" s="14"/>
      <c r="LX49" s="14"/>
      <c r="LY49" s="14"/>
      <c r="LZ49" s="14"/>
      <c r="MA49" s="14"/>
      <c r="MB49" s="14"/>
      <c r="MC49" s="14"/>
      <c r="MD49" s="14"/>
      <c r="ME49" s="14"/>
      <c r="MF49" s="14"/>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24">
        <v>0</v>
      </c>
    </row>
    <row r="50" spans="1:39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9"/>
      <c r="AV50" s="515"/>
      <c r="AW50" s="515"/>
      <c r="AX50" s="515"/>
      <c r="AY50" s="515"/>
      <c r="AZ50" s="515"/>
      <c r="BA50" s="515"/>
      <c r="BB50" s="515"/>
      <c r="BC50" s="9"/>
      <c r="BD50" s="515"/>
      <c r="BE50" s="515"/>
      <c r="BF50" s="515"/>
      <c r="BG50" s="515"/>
      <c r="BH50" s="515"/>
      <c r="BI50" s="515"/>
      <c r="BJ50" s="515"/>
      <c r="BK50" s="515"/>
      <c r="BL50" s="515"/>
      <c r="BM50" s="515"/>
      <c r="BN50" s="515"/>
      <c r="BO50" s="9"/>
      <c r="BP50" s="515"/>
      <c r="BQ50" s="515"/>
      <c r="BR50" s="515"/>
      <c r="BS50" s="515"/>
      <c r="BT50" s="515"/>
      <c r="BU50" s="515"/>
      <c r="BV50" s="515"/>
      <c r="BW50" s="515"/>
      <c r="BX50" s="515"/>
      <c r="BY50" s="515"/>
      <c r="BZ50" s="9"/>
      <c r="CA50" s="515"/>
      <c r="CB50" s="515"/>
      <c r="CC50" s="515"/>
      <c r="CD50" s="515"/>
      <c r="CE50" s="515"/>
      <c r="CF50" s="515"/>
      <c r="CG50" s="515"/>
      <c r="CH50" s="515"/>
      <c r="CI50" s="515"/>
      <c r="CJ50" s="515"/>
      <c r="CK50" s="515"/>
      <c r="CL50" s="9"/>
      <c r="CM50" s="515"/>
      <c r="CN50" s="515"/>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6"/>
      <c r="DW50" s="515"/>
      <c r="DX50" s="515"/>
      <c r="DY50" s="515"/>
      <c r="DZ50" s="515"/>
      <c r="EA50" s="515"/>
      <c r="EB50" s="515"/>
      <c r="EC50" s="515"/>
      <c r="ED50" s="515"/>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9"/>
      <c r="HY50" s="515"/>
      <c r="HZ50" s="515"/>
      <c r="IA50" s="515"/>
      <c r="IB50" s="515"/>
      <c r="IC50" s="515"/>
      <c r="ID50" s="515"/>
      <c r="IE50" s="515"/>
      <c r="IF50" s="515"/>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9"/>
      <c r="JC50" s="515"/>
      <c r="JD50" s="515"/>
      <c r="JE50" s="515"/>
      <c r="JF50" s="515"/>
      <c r="JG50" s="515"/>
      <c r="JH50" s="515"/>
      <c r="JI50" s="515"/>
      <c r="JJ50" s="515"/>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9"/>
      <c r="LE50" s="515"/>
      <c r="LF50" s="515"/>
      <c r="LG50" s="515"/>
      <c r="LH50" s="515"/>
      <c r="LI50" s="515"/>
      <c r="LJ50" s="515"/>
      <c r="LK50" s="515"/>
      <c r="LL50" s="515"/>
      <c r="LM50" s="515"/>
      <c r="LN50" s="515"/>
      <c r="LO50" s="515"/>
      <c r="LP50" s="515"/>
      <c r="LQ50" s="515"/>
      <c r="LR50" s="515"/>
      <c r="LS50" s="515"/>
      <c r="LT50" s="515"/>
      <c r="LU50" s="515"/>
      <c r="LV50" s="9"/>
      <c r="LW50" s="515"/>
      <c r="LX50" s="515"/>
      <c r="LY50" s="515"/>
      <c r="LZ50" s="515"/>
      <c r="MA50" s="515"/>
      <c r="MB50" s="515"/>
      <c r="MC50" s="515"/>
      <c r="MD50" s="515"/>
      <c r="ME50" s="515"/>
      <c r="MF50" s="515"/>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24">
        <v>0</v>
      </c>
    </row>
    <row r="51" spans="1:39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1825</v>
      </c>
      <c r="AM51" s="9" t="str">
        <f ca="1">IF(COUNTIF(AL$5:AL51,AL51)=1,"-","Dup")</f>
        <v>Dup</v>
      </c>
      <c r="AN51" s="9"/>
      <c r="AO51" s="14"/>
      <c r="AP51" s="14"/>
      <c r="AQ51" s="14"/>
      <c r="AR51" s="14"/>
      <c r="AS51" s="14"/>
      <c r="AT51" s="14"/>
      <c r="AU51" s="9"/>
      <c r="AV51" s="14"/>
      <c r="AW51" s="14"/>
      <c r="AX51" s="14"/>
      <c r="AY51" s="14"/>
      <c r="AZ51" s="14"/>
      <c r="BA51" s="14"/>
      <c r="BB51" s="14"/>
      <c r="BC51" s="9"/>
      <c r="BD51" s="14"/>
      <c r="BE51" s="14"/>
      <c r="BF51" s="14"/>
      <c r="BG51" s="14"/>
      <c r="BH51" s="14"/>
      <c r="BI51" s="14"/>
      <c r="BJ51" s="14"/>
      <c r="BK51" s="14"/>
      <c r="BL51" s="14"/>
      <c r="BM51" s="14"/>
      <c r="BN51" s="14"/>
      <c r="BO51" s="9"/>
      <c r="BP51" s="14"/>
      <c r="BQ51" s="14"/>
      <c r="BR51" s="14"/>
      <c r="BS51" s="14"/>
      <c r="BT51" s="14"/>
      <c r="BU51" s="14"/>
      <c r="BV51" s="14"/>
      <c r="BW51" s="14"/>
      <c r="BX51" s="14"/>
      <c r="BY51" s="14"/>
      <c r="BZ51" s="9"/>
      <c r="CA51" s="14"/>
      <c r="CB51" s="14"/>
      <c r="CC51" s="14"/>
      <c r="CD51" s="14"/>
      <c r="CE51" s="14"/>
      <c r="CF51" s="153"/>
      <c r="CG51" s="14"/>
      <c r="CH51" s="14"/>
      <c r="CI51" s="14"/>
      <c r="CJ51" s="14"/>
      <c r="CK51" s="14"/>
      <c r="CL51" s="9"/>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322"/>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9"/>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9"/>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9"/>
      <c r="LE51" s="14"/>
      <c r="LF51" s="14"/>
      <c r="LG51" s="14"/>
      <c r="LH51" s="14"/>
      <c r="LI51" s="14"/>
      <c r="LJ51" s="14"/>
      <c r="LK51" s="14"/>
      <c r="LL51" s="14"/>
      <c r="LM51" s="14"/>
      <c r="LN51" s="14"/>
      <c r="LO51" s="14"/>
      <c r="LP51" s="14"/>
      <c r="LQ51" s="14"/>
      <c r="LR51" s="14"/>
      <c r="LS51" s="14"/>
      <c r="LT51" s="14"/>
      <c r="LU51" s="14"/>
      <c r="LV51" s="9"/>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24">
        <v>0</v>
      </c>
    </row>
    <row r="52" spans="1:39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IFERROR(MOD($CD52,100),0)</f>
        <v>11</v>
      </c>
      <c r="AL52" s="235" t="str">
        <f ca="1">TEXT(LEFT(OFFSET(AL52,-1,0),5)+1,"00000")&amp;MID(OFFSET(AL52,-1,0),6,FIND(" ",OFFSET(AL52,-1,0),7)-5)
&amp; $D52           &amp; IF($HY52=0," FWM","")&amp;IF($HY52=1," MWM","")&amp;IF($HY52=5," Mat","")&amp;IF($HZ52=TRUE,"&amp;BBT","    ")          &amp; " Day"&amp;INDEX(i.DOY,$N52,1)
&amp; " Scan"&amp;TEXT($O52,"0")        &amp;" "&amp; INDEX(DataMaster!$B$98:$B$103,$Q52,0)
&amp; " WP"&amp;TEXT($LK52*100,"000p")           &amp; " MP"&amp;TEXT($LL52*100,"000p")           &amp; " GP"&amp;TEXT($LU52*100,"000p")
&amp; " T_" &amp; IF(AND($CA52,$CC52),"TRUE ")        &amp; " (F"&amp;3+COUNTIF($CT52:$CW52,TRUE)&amp;3&amp;"N"&amp;$DK52&amp;$DL52&amp;")"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9"/>
      <c r="AV52" s="5" t="b">
        <f t="shared" ref="AV52:BA59" si="433">INDEX(i.model_structure,$H52,AV$7)</f>
        <v>1</v>
      </c>
      <c r="AW52" s="5" t="str">
        <f t="shared" si="433"/>
        <v>-</v>
      </c>
      <c r="AX52" s="5" t="str">
        <f t="shared" si="433"/>
        <v>-</v>
      </c>
      <c r="AY52" s="5" t="str">
        <f t="shared" si="433"/>
        <v>-</v>
      </c>
      <c r="AZ52" s="5" t="b">
        <f t="shared" si="433"/>
        <v>0</v>
      </c>
      <c r="BA52" s="144">
        <f t="shared" si="433"/>
        <v>0.25</v>
      </c>
      <c r="BB52" s="19" t="b">
        <f t="shared" ref="BB52:BB59" ca="1" si="434">OFFSET(BB$5,$B52,0)</f>
        <v>1</v>
      </c>
      <c r="BC52" s="9"/>
      <c r="BD52" s="5" t="str">
        <f t="shared" ref="BD52:BD59" ca="1" si="435">IF($M52&lt;&gt;4,OFFSET(BD$5,$B52,0),1)</f>
        <v>-</v>
      </c>
      <c r="BE52" s="19" t="str">
        <f t="shared" ref="BE52:BG59" ca="1" si="436">OFFSET(BE$5,$B52,0)</f>
        <v>-</v>
      </c>
      <c r="BF52" s="19" t="str">
        <f t="shared" ca="1" si="436"/>
        <v>-</v>
      </c>
      <c r="BG52" s="19" t="str">
        <f t="shared" ca="1" si="436"/>
        <v>-</v>
      </c>
      <c r="BH52" s="5" t="str">
        <f t="shared" ref="BH52:BH59" ca="1" si="437">IF($M52&lt;&gt;4,OFFSET(BH$5,$B52,0),1)</f>
        <v>-</v>
      </c>
      <c r="BI52" s="19" t="str">
        <f t="shared" ref="BI52:BI59" ca="1" si="438">OFFSET(BI$5,$B52,0)</f>
        <v>-</v>
      </c>
      <c r="BJ52" s="5" t="str">
        <f t="shared" ref="BJ52:BJ59" ca="1" si="439">IF($M52&lt;&gt;4,OFFSET(BJ$5,$B52,0),1)</f>
        <v>-</v>
      </c>
      <c r="BK52" s="19" t="str">
        <f t="shared" ref="BK52:BM59" ca="1" si="440">OFFSET(BK$5,$B52,0)</f>
        <v>-</v>
      </c>
      <c r="BL52" s="19" t="str">
        <f t="shared" ca="1" si="440"/>
        <v>-</v>
      </c>
      <c r="BM52" s="19" t="str">
        <f t="shared" ca="1" si="440"/>
        <v>-</v>
      </c>
      <c r="BN52" s="5" t="str">
        <f t="shared" ref="BN52:BN59" ca="1" si="441">IF($M52&lt;&gt;4,OFFSET(BN$5,$B52,0),1)</f>
        <v>-</v>
      </c>
      <c r="BO52" s="9"/>
      <c r="BP52" s="19" t="str">
        <f t="shared" ref="BP52:BY59" ca="1" si="442">OFFSET(BP$5,$B52,0)</f>
        <v>-</v>
      </c>
      <c r="BQ52" s="19" t="str">
        <f t="shared" ca="1" si="442"/>
        <v>-</v>
      </c>
      <c r="BR52" s="19" t="str">
        <f t="shared" ca="1" si="442"/>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9"/>
      <c r="CA52" s="12" t="b">
        <v>0</v>
      </c>
      <c r="CB52" s="12" t="b">
        <v>0</v>
      </c>
      <c r="CC52" s="12" t="b">
        <v>0</v>
      </c>
      <c r="CD52" s="12">
        <f>VALUE($K52&amp;$M52&amp;$N52&amp;$O52&amp;"1")</f>
        <v>22311</v>
      </c>
      <c r="CE52" s="144" t="b">
        <f>NOT(CC52)</f>
        <v>1</v>
      </c>
      <c r="CF52" s="12" t="s">
        <v>34</v>
      </c>
      <c r="CG52" s="12" t="b">
        <v>1</v>
      </c>
      <c r="CH52" s="12">
        <f>VALUE($K52&amp;$M52&amp;$N52&amp;$Q52&amp;$S52&amp;"01")</f>
        <v>2231101</v>
      </c>
      <c r="CI52" s="19" t="str">
        <f t="shared" ref="CI52:CK52" ca="1" si="443">OFFSET(CI$5,$B52,0)</f>
        <v>-</v>
      </c>
      <c r="CJ52" s="19">
        <f t="shared" ca="1" si="443"/>
        <v>1</v>
      </c>
      <c r="CK52" s="19">
        <f t="shared" ca="1" si="443"/>
        <v>1</v>
      </c>
      <c r="CL52" s="9"/>
      <c r="CM52" s="444">
        <f t="shared" ref="CM52:CO59" si="444">INDEX(i.UserPeriod0,$AI52,CM$7)</f>
        <v>652</v>
      </c>
      <c r="CN52" s="444">
        <f t="shared" si="444"/>
        <v>686</v>
      </c>
      <c r="CO52" s="444">
        <f t="shared" si="444"/>
        <v>721</v>
      </c>
      <c r="CP52" s="152">
        <f t="shared" ref="CP52:CR59" si="445">7*INDEX(i.end_joining,1,CP$7+($AI52-1)*3)</f>
        <v>378</v>
      </c>
      <c r="CQ52" s="152">
        <f t="shared" si="445"/>
        <v>413</v>
      </c>
      <c r="CR52" s="152">
        <f t="shared" si="445"/>
        <v>448</v>
      </c>
      <c r="CS52" s="19" t="str">
        <f t="shared" ref="CS52:DI59" ca="1" si="446">OFFSET(CS$5,$B52,0)</f>
        <v>-</v>
      </c>
      <c r="CT52" s="19" t="str">
        <f t="shared" ca="1" si="446"/>
        <v>-</v>
      </c>
      <c r="CU52" s="19" t="str">
        <f t="shared" ca="1" si="446"/>
        <v>-</v>
      </c>
      <c r="CV52" s="19" t="str">
        <f t="shared" ca="1" si="446"/>
        <v>-</v>
      </c>
      <c r="CW52" s="19" t="str">
        <f t="shared" ca="1" si="446"/>
        <v>-</v>
      </c>
      <c r="CX52" s="19" t="b">
        <f t="shared" ca="1" si="446"/>
        <v>1</v>
      </c>
      <c r="CY52" s="19">
        <f t="shared" ca="1" si="446"/>
        <v>0</v>
      </c>
      <c r="CZ52" s="19">
        <f t="shared" ca="1" si="446"/>
        <v>0</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ref="DJ52:EK59" ca="1" si="447">OFFSET(DJ$5,$B52,0)</f>
        <v>0</v>
      </c>
      <c r="DK52" s="19">
        <f t="shared" ca="1" si="447"/>
        <v>1</v>
      </c>
      <c r="DL52" s="19">
        <f t="shared" ca="1" si="447"/>
        <v>1</v>
      </c>
      <c r="DM52" s="19">
        <f t="shared" ca="1" si="447"/>
        <v>0</v>
      </c>
      <c r="DN52" s="19" t="str">
        <f t="shared" ca="1" si="447"/>
        <v>-</v>
      </c>
      <c r="DO52" s="19" t="str">
        <f t="shared" ca="1" si="447"/>
        <v>-</v>
      </c>
      <c r="DP52" s="19" t="str">
        <f t="shared" ca="1" si="447"/>
        <v>-</v>
      </c>
      <c r="DQ52" s="19" t="str">
        <f t="shared" ca="1" si="447"/>
        <v>-</v>
      </c>
      <c r="DR52" s="19" t="str">
        <f t="shared" ca="1" si="447"/>
        <v>-</v>
      </c>
      <c r="DS52" s="19">
        <f t="shared" ca="1" si="447"/>
        <v>0</v>
      </c>
      <c r="DT52" s="19" t="str">
        <f t="shared" ca="1" si="447"/>
        <v>-</v>
      </c>
      <c r="DU52" s="19" t="str">
        <f t="shared" ca="1" si="447"/>
        <v>-</v>
      </c>
      <c r="DV52" s="19">
        <f t="shared" ca="1" si="447"/>
        <v>0</v>
      </c>
      <c r="DW52" s="19">
        <f t="shared" ca="1" si="447"/>
        <v>0</v>
      </c>
      <c r="DX52" s="19">
        <f t="shared" ca="1" si="447"/>
        <v>0</v>
      </c>
      <c r="DY52" s="19">
        <f t="shared" ca="1" si="447"/>
        <v>0</v>
      </c>
      <c r="DZ52" s="19">
        <f t="shared" ca="1" si="447"/>
        <v>0</v>
      </c>
      <c r="EA52" s="19">
        <f t="shared" ca="1" si="447"/>
        <v>0</v>
      </c>
      <c r="EB52" s="19">
        <f t="shared" ca="1" si="447"/>
        <v>0</v>
      </c>
      <c r="EC52" s="19">
        <f t="shared" ca="1" si="447"/>
        <v>0</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ref="EL52:FA58" ca="1" si="448">OFFSET(EL$5,$B52,0)</f>
        <v>0</v>
      </c>
      <c r="EM52" s="19">
        <f t="shared" ca="1" si="448"/>
        <v>0</v>
      </c>
      <c r="EN52" s="19">
        <f t="shared" ca="1" si="448"/>
        <v>0</v>
      </c>
      <c r="EO52" s="19">
        <f t="shared" ca="1" si="448"/>
        <v>0</v>
      </c>
      <c r="EP52" s="19">
        <f t="shared" ca="1" si="448"/>
        <v>0</v>
      </c>
      <c r="EQ52" s="19">
        <f t="shared" ca="1" si="448"/>
        <v>0</v>
      </c>
      <c r="ER52" s="19">
        <f t="shared" ca="1" si="448"/>
        <v>0</v>
      </c>
      <c r="ES52" s="19">
        <f t="shared" ca="1" si="448"/>
        <v>0</v>
      </c>
      <c r="ET52" s="19">
        <f t="shared" ca="1" si="448"/>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ref="FB52:HC56" ca="1" si="449">OFFSET(FB$5,$B52,0)</f>
        <v>0</v>
      </c>
      <c r="FC52" s="19">
        <f t="shared" ca="1" si="449"/>
        <v>0</v>
      </c>
      <c r="FD52" s="19">
        <f t="shared" ca="1" si="449"/>
        <v>0</v>
      </c>
      <c r="FE52" s="19">
        <f t="shared" ca="1" si="449"/>
        <v>0</v>
      </c>
      <c r="FF52" s="19">
        <f t="shared" ca="1" si="449"/>
        <v>0</v>
      </c>
      <c r="FG52" s="19">
        <f t="shared" ca="1" si="449"/>
        <v>0</v>
      </c>
      <c r="FH52" s="19">
        <f t="shared" ca="1" si="449"/>
        <v>0</v>
      </c>
      <c r="FI52" s="19">
        <f t="shared" ca="1" si="449"/>
        <v>0</v>
      </c>
      <c r="FJ52" s="19">
        <f t="shared" ca="1" si="449"/>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ref="HD52:HV55" ca="1" si="450">OFFSET(HD$5,$B52,0)</f>
        <v>0</v>
      </c>
      <c r="HE52" s="19">
        <f t="shared" ca="1" si="450"/>
        <v>0</v>
      </c>
      <c r="HF52" s="19">
        <f t="shared" ca="1" si="450"/>
        <v>0</v>
      </c>
      <c r="HG52" s="19">
        <f t="shared" ca="1" si="450"/>
        <v>0</v>
      </c>
      <c r="HH52" s="19">
        <f t="shared" ca="1" si="450"/>
        <v>0</v>
      </c>
      <c r="HI52" s="19">
        <f t="shared" ca="1" si="450"/>
        <v>0</v>
      </c>
      <c r="HJ52" s="19">
        <f t="shared" ca="1" si="450"/>
        <v>0</v>
      </c>
      <c r="HK52" s="19">
        <f t="shared" ca="1" si="450"/>
        <v>0</v>
      </c>
      <c r="HL52" s="19">
        <f t="shared" ca="1" si="450"/>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5">
        <f t="shared" ref="HW52:HW59" si="451">INDEX(i.TOL,$N52,HW$7)</f>
        <v>67</v>
      </c>
      <c r="HX52" s="9"/>
      <c r="HY52" s="5">
        <f t="shared" ref="HY52:IB59" si="452">INDEX(i.FlkStrctr,$M52,HY$7)</f>
        <v>1</v>
      </c>
      <c r="HZ52" s="5" t="b">
        <f t="shared" si="452"/>
        <v>0</v>
      </c>
      <c r="IA52" s="19">
        <f t="shared" ref="IA52:JA59" ca="1" si="453">OFFSET(IA$5,$B52,0)</f>
        <v>0</v>
      </c>
      <c r="IB52" s="5">
        <f t="shared" si="452"/>
        <v>55</v>
      </c>
      <c r="IC52" s="19">
        <f t="shared" ca="1" si="453"/>
        <v>1</v>
      </c>
      <c r="ID52" s="19">
        <f t="shared" ca="1" si="453"/>
        <v>0</v>
      </c>
      <c r="IE52" s="19">
        <f t="shared" ca="1" si="453"/>
        <v>0</v>
      </c>
      <c r="IF52" s="19">
        <f t="shared" ca="1" si="453"/>
        <v>0</v>
      </c>
      <c r="IG52" s="19">
        <f t="shared" ca="1" si="453"/>
        <v>0</v>
      </c>
      <c r="IH52" s="19">
        <f t="shared" ca="1" si="453"/>
        <v>0</v>
      </c>
      <c r="II52" s="19">
        <f t="shared" ca="1" si="453"/>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1</v>
      </c>
      <c r="IZ52" s="19">
        <f t="shared" ca="1" si="453"/>
        <v>0</v>
      </c>
      <c r="JA52" s="19">
        <f t="shared" ca="1" si="453"/>
        <v>1</v>
      </c>
      <c r="JB52" s="9"/>
      <c r="JC52" s="5" t="b">
        <f t="shared" ref="JC52:JC59" ca="1" si="454">IF($L52&lt;&gt;0,INDEX(i.cropgraze_inc,$L52,JC$7),OFFSET(JC$5,$B52,0))</f>
        <v>0</v>
      </c>
      <c r="JD52" s="5" t="b">
        <f t="shared" ref="JD52:JF59" si="455">($N52=JD$11)</f>
        <v>0</v>
      </c>
      <c r="JE52" s="5" t="b">
        <f t="shared" si="455"/>
        <v>0</v>
      </c>
      <c r="JF52" s="5" t="b">
        <f t="shared" si="455"/>
        <v>1</v>
      </c>
      <c r="JG52" s="144">
        <f>$O52</f>
        <v>1</v>
      </c>
      <c r="JH52" s="144">
        <f t="shared" ref="JH52" si="456">$O52</f>
        <v>1</v>
      </c>
      <c r="JI52" s="12" t="s">
        <v>34</v>
      </c>
      <c r="JJ52" s="12" t="s">
        <v>34</v>
      </c>
      <c r="JK52" s="12" t="s">
        <v>34</v>
      </c>
      <c r="JL52" s="12" t="s">
        <v>34</v>
      </c>
      <c r="JM52" s="12">
        <v>1</v>
      </c>
      <c r="JN52" s="12">
        <v>0.66</v>
      </c>
      <c r="JO52" s="244" t="s">
        <v>34</v>
      </c>
      <c r="JP52" s="5" t="b" cm="1">
        <f t="array" ref="JP52">IF(OR(JQ52:JX52&lt;&gt;"-"),TRUE,"-")</f>
        <v>1</v>
      </c>
      <c r="JQ52" s="12">
        <v>2</v>
      </c>
      <c r="JR52" s="12">
        <v>2</v>
      </c>
      <c r="JS52" s="12">
        <v>2</v>
      </c>
      <c r="JT52" s="12">
        <v>2</v>
      </c>
      <c r="JU52" s="12">
        <v>2</v>
      </c>
      <c r="JV52" s="12">
        <v>2</v>
      </c>
      <c r="JW52" s="12">
        <v>2</v>
      </c>
      <c r="JX52" s="12">
        <v>2</v>
      </c>
      <c r="JY52" s="5" t="str">
        <f t="array" ref="JY52">IF(OR(JZ52:KF52&lt;&gt;"-"),TRUE,"-")</f>
        <v>-</v>
      </c>
      <c r="JZ52" s="12" t="s">
        <v>34</v>
      </c>
      <c r="KA52" s="12" t="s">
        <v>34</v>
      </c>
      <c r="KB52" s="12" t="s">
        <v>34</v>
      </c>
      <c r="KC52" s="12" t="s">
        <v>34</v>
      </c>
      <c r="KD52" s="12" t="s">
        <v>34</v>
      </c>
      <c r="KE52" s="12" t="s">
        <v>34</v>
      </c>
      <c r="KF52" s="12" t="s">
        <v>34</v>
      </c>
      <c r="KG52" s="12" t="b">
        <v>1</v>
      </c>
      <c r="KH52" s="144">
        <f t="shared" ref="KH52:KH59" si="457">IF($AI52=6,0,$KI52)</f>
        <v>2</v>
      </c>
      <c r="KI52" s="12">
        <v>2</v>
      </c>
      <c r="KJ52" s="12" t="b">
        <v>0</v>
      </c>
      <c r="KK52" s="12" t="s">
        <v>34</v>
      </c>
      <c r="KL52" s="5" t="str">
        <f t="shared" ref="KL52:KO59" si="458">INDEX(i.FlkStrctr,$M52,KL$7)</f>
        <v>-</v>
      </c>
      <c r="KM52" s="5" t="str">
        <f t="shared" si="458"/>
        <v>-</v>
      </c>
      <c r="KN52" s="5" t="str">
        <f t="shared" si="458"/>
        <v>-</v>
      </c>
      <c r="KO52" s="5" t="str">
        <f t="shared" si="458"/>
        <v>-</v>
      </c>
      <c r="KP52" s="12" t="b">
        <v>0</v>
      </c>
      <c r="KQ52" s="244" t="s">
        <v>34</v>
      </c>
      <c r="KR52" s="244" t="s">
        <v>34</v>
      </c>
      <c r="KS52" s="12" t="b">
        <v>1</v>
      </c>
      <c r="KT52" s="12">
        <v>0.75</v>
      </c>
      <c r="KU52" s="144">
        <f>KT52</f>
        <v>0.75</v>
      </c>
      <c r="KV52" s="12">
        <v>0.99</v>
      </c>
      <c r="KW52" s="12">
        <v>0.5</v>
      </c>
      <c r="KX52" s="12">
        <v>0</v>
      </c>
      <c r="KY52" s="12">
        <v>0</v>
      </c>
      <c r="KZ52" s="12" t="s">
        <v>34</v>
      </c>
      <c r="LA52" s="19" t="str">
        <f t="shared" ref="LA52:LB52" ca="1" si="459">OFFSET(LA$5,$B52,0)</f>
        <v>-</v>
      </c>
      <c r="LB52" s="19" t="str">
        <f t="shared" ca="1" si="459"/>
        <v>-</v>
      </c>
      <c r="LC52" s="5">
        <f t="shared" ref="LC52:LC59" si="460">INDEX(i.conservation,$W52+1,$N52)</f>
        <v>1</v>
      </c>
      <c r="LD52" s="9"/>
      <c r="LE52" s="19">
        <f t="shared" ref="LE52:LK59" ca="1" si="461">OFFSET(LE$5,$B52,0)</f>
        <v>70</v>
      </c>
      <c r="LF52" s="19">
        <f t="shared" ca="1" si="461"/>
        <v>50</v>
      </c>
      <c r="LG52" s="19">
        <f t="shared" ca="1" si="461"/>
        <v>80</v>
      </c>
      <c r="LH52" s="19">
        <f t="shared" ca="1" si="461"/>
        <v>50</v>
      </c>
      <c r="LI52" s="5" t="b" cm="1">
        <f t="array" ref="LI52">INDEX(i.meatgrid,$Q52,LI$7)</f>
        <v>1</v>
      </c>
      <c r="LJ52" s="5" t="b" cm="1">
        <f t="array" ref="LJ52">INDEX(i.meatgrid,$Q52,LJ$7)</f>
        <v>0</v>
      </c>
      <c r="LK52" s="19">
        <f t="shared" ref="LK52:LQ59" ca="1" si="462">OFFSET(LK$5,$B52,0)</f>
        <v>1</v>
      </c>
      <c r="LL52" s="5">
        <f t="shared" ref="LL52:LL59" si="463">INDEX(i.MeatPrices,$S52,LL$7)</f>
        <v>1</v>
      </c>
      <c r="LM52" s="5" cm="1">
        <f t="array" ref="LM52">INDEX(i.meatgrid,$Q52,LM$7)</f>
        <v>1</v>
      </c>
      <c r="LN52" s="5" cm="1">
        <f t="array" ref="LN52">INDEX(i.meatgrid,$Q52,LN$7)</f>
        <v>1</v>
      </c>
      <c r="LO52" s="5" cm="1">
        <f t="array" ref="LO52">INDEX(i.meatgrid,$Q52,LO$7)</f>
        <v>1</v>
      </c>
      <c r="LP52" s="5" cm="1">
        <f t="array" ref="LP52">INDEX(i.meatgrid,$Q52,LP$7)</f>
        <v>0</v>
      </c>
      <c r="LQ52" s="5" cm="1">
        <f t="array" ref="LQ52">INDEX(i.meatgrid,$Q52,LQ$7)</f>
        <v>1</v>
      </c>
      <c r="LR52" s="5" cm="1">
        <f t="array" ref="LR52">INDEX(i.meatgrid,$Q52,LR$7)</f>
        <v>1</v>
      </c>
      <c r="LS52" s="5" cm="1">
        <f t="array" ref="LS52">INDEX(i.meatgrid,$Q52,LS$7)</f>
        <v>1</v>
      </c>
      <c r="LT52" s="5" cm="1">
        <f t="array" ref="LT52">INDEX(i.meatgrid,$Q52,LT$7)</f>
        <v>1</v>
      </c>
      <c r="LU52" s="19">
        <f t="shared" ref="LU52:LU59" ca="1" si="464">OFFSET(LU$5,$B52,0)</f>
        <v>1</v>
      </c>
      <c r="LV52" s="9"/>
      <c r="LW52" s="19" t="b">
        <f t="shared" ref="LW52:ML59" ca="1" si="465">OFFSET(LW$5,$B52,0)</f>
        <v>0</v>
      </c>
      <c r="LX52" s="19" t="b">
        <f t="shared" ca="1" si="465"/>
        <v>0</v>
      </c>
      <c r="LY52" s="19">
        <f ca="1">OFFSET(LY$5,$B52,0)</f>
        <v>1</v>
      </c>
      <c r="LZ52" s="19">
        <f t="shared" ref="LZ52:OB57" ca="1" si="466">OFFSET(LZ$5,$B52,0)</f>
        <v>0.75</v>
      </c>
      <c r="MA52" s="19">
        <f t="shared" ca="1" si="466"/>
        <v>0.75</v>
      </c>
      <c r="MB52" s="19">
        <f t="shared" ca="1" si="466"/>
        <v>0.8</v>
      </c>
      <c r="MC52" s="19">
        <f t="shared" ca="1" si="466"/>
        <v>0.82499999999999996</v>
      </c>
      <c r="MD52" s="19">
        <f t="shared" ca="1" si="466"/>
        <v>0.875</v>
      </c>
      <c r="ME52" s="19">
        <f t="shared" ca="1" si="466"/>
        <v>0.9</v>
      </c>
      <c r="MF52" s="19">
        <f t="shared" ca="1" si="466"/>
        <v>1</v>
      </c>
      <c r="MG52" s="19">
        <f t="shared" ca="1" si="466"/>
        <v>0.875</v>
      </c>
      <c r="MH52" s="19" t="b">
        <f t="shared" ca="1" si="466"/>
        <v>1</v>
      </c>
      <c r="MI52" s="19">
        <f t="shared" ca="1" si="466"/>
        <v>74.989999999999995</v>
      </c>
      <c r="MJ52" s="19" t="str">
        <f t="shared" ca="1" si="466"/>
        <v>-</v>
      </c>
      <c r="MK52" s="19" t="str">
        <f t="shared" ca="1" si="466"/>
        <v>-</v>
      </c>
      <c r="ML52" s="19" t="str">
        <f t="shared" ca="1" si="466"/>
        <v>-</v>
      </c>
      <c r="MM52" s="19" t="str">
        <f t="shared" ca="1" si="466"/>
        <v>-</v>
      </c>
      <c r="MN52" s="19" t="str">
        <f t="shared" ca="1" si="466"/>
        <v>-</v>
      </c>
      <c r="MO52" s="19" t="str">
        <f t="shared" ca="1" si="466"/>
        <v>-</v>
      </c>
      <c r="MP52" s="19" t="str">
        <f t="shared" ca="1" si="466"/>
        <v>-</v>
      </c>
      <c r="MQ52" s="19">
        <f t="shared" ca="1" si="466"/>
        <v>36.99</v>
      </c>
      <c r="MR52" s="19">
        <f t="shared" ca="1" si="466"/>
        <v>36.99</v>
      </c>
      <c r="MS52" s="19" t="str">
        <f t="shared" ca="1" si="466"/>
        <v>-</v>
      </c>
      <c r="MT52" s="19" t="str">
        <f t="shared" ca="1" si="466"/>
        <v>-</v>
      </c>
      <c r="MU52" s="19" t="str">
        <f t="shared" ca="1" si="466"/>
        <v>-</v>
      </c>
      <c r="MV52" s="19" t="str">
        <f t="shared" ca="1" si="466"/>
        <v>-</v>
      </c>
      <c r="MW52" s="19" t="str">
        <f t="shared" ca="1" si="466"/>
        <v>-</v>
      </c>
      <c r="MX52" s="19">
        <f t="shared" ca="1" si="466"/>
        <v>49.99</v>
      </c>
      <c r="MY52" s="19">
        <f t="shared" ca="1" si="466"/>
        <v>49.99</v>
      </c>
      <c r="MZ52" s="19">
        <f t="shared" ca="1" si="466"/>
        <v>49.99</v>
      </c>
      <c r="NA52" s="19">
        <f t="shared" ca="1" si="466"/>
        <v>49.99</v>
      </c>
      <c r="NB52" s="19">
        <f t="shared" ca="1" si="466"/>
        <v>49.99</v>
      </c>
      <c r="NC52" s="19">
        <f t="shared" ca="1" si="466"/>
        <v>49.99</v>
      </c>
      <c r="ND52" s="19">
        <f t="shared" ca="1" si="466"/>
        <v>49.99</v>
      </c>
      <c r="NE52" s="19">
        <f t="shared" ca="1" si="466"/>
        <v>49.99</v>
      </c>
      <c r="NF52" s="19">
        <f t="shared" ca="1" si="466"/>
        <v>412.99</v>
      </c>
      <c r="NG52" s="19">
        <f t="shared" ca="1" si="466"/>
        <v>412.99</v>
      </c>
      <c r="NH52" s="19" t="str">
        <f t="shared" ca="1" si="466"/>
        <v>-</v>
      </c>
      <c r="NI52" s="19" t="str">
        <f t="shared" ca="1" si="466"/>
        <v>-</v>
      </c>
      <c r="NJ52" s="19" t="str">
        <f t="shared" ca="1" si="466"/>
        <v>-</v>
      </c>
      <c r="NK52" s="19" t="str">
        <f t="shared" ca="1" si="466"/>
        <v>-</v>
      </c>
      <c r="NL52" s="19" t="str">
        <f t="shared" ca="1" si="466"/>
        <v>-</v>
      </c>
      <c r="NM52" s="19">
        <f t="shared" ca="1" si="466"/>
        <v>6.8900000000000006</v>
      </c>
      <c r="NN52" s="19">
        <f t="shared" ca="1" si="466"/>
        <v>6.8900000000000006</v>
      </c>
      <c r="NO52" s="19">
        <f t="shared" ca="1" si="466"/>
        <v>6.8900000000000006</v>
      </c>
      <c r="NP52" s="19">
        <f t="shared" ca="1" si="466"/>
        <v>6.8900000000000006</v>
      </c>
      <c r="NQ52" s="19">
        <f t="shared" ca="1" si="466"/>
        <v>6.8900000000000006</v>
      </c>
      <c r="NR52" s="19">
        <f t="shared" ca="1" si="466"/>
        <v>6.8900000000000006</v>
      </c>
      <c r="NS52" s="19">
        <f t="shared" ca="1" si="466"/>
        <v>6.8900000000000006</v>
      </c>
      <c r="NT52" s="19">
        <f t="shared" ca="1" si="466"/>
        <v>6.8900000000000006</v>
      </c>
      <c r="NU52" s="19">
        <f t="shared" ca="1" si="466"/>
        <v>346.99</v>
      </c>
      <c r="NV52" s="19">
        <f t="shared" ca="1" si="466"/>
        <v>346.99</v>
      </c>
      <c r="NW52" s="19" t="str">
        <f t="shared" ca="1" si="466"/>
        <v>-</v>
      </c>
      <c r="NX52" s="19" t="str">
        <f t="shared" ca="1" si="466"/>
        <v>-</v>
      </c>
      <c r="NY52" s="19" t="str">
        <f t="shared" ca="1" si="466"/>
        <v>-</v>
      </c>
      <c r="NZ52" s="19" t="str">
        <f t="shared" ca="1" si="466"/>
        <v>-</v>
      </c>
      <c r="OA52" s="19" t="str">
        <f t="shared" ca="1" si="466"/>
        <v>-</v>
      </c>
      <c r="OB52" s="19">
        <f t="shared" ca="1" si="466"/>
        <v>0</v>
      </c>
      <c r="OC52" s="24">
        <v>0</v>
      </c>
    </row>
    <row r="53" spans="1:39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IF($HY53=0," FWM","")&amp;IF($HY53=1," MWM","")&amp;IF($HY53=5," Mat","")&amp;IF($HZ53=TRUE,"&amp;BBT","    ")          &amp; " Day"&amp;INDEX(i.DOY,$N53,1)
&amp; " Scan"&amp;TEXT($O53,"0")        &amp;" "&amp; INDEX(DataMaster!$B$98:$B$103,$Q53,0)
&amp; " WP"&amp;TEXT($LK53*100,"000p")           &amp; " MP"&amp;TEXT($LL53*100,"000p")           &amp; " GP"&amp;TEXT($LU53*100,"000p")
&amp; " T_" &amp; IF(AND($CA53,$CC53),"TRUE ")        &amp; " (F"&amp;3+COUNTIF($CT53:$CW53,TRUE)&amp;3&amp;"N"&amp;$DK53&amp;$DL53&amp;")"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9"/>
      <c r="AV53" s="5" t="b">
        <f t="shared" ca="1" si="433"/>
        <v>1</v>
      </c>
      <c r="AW53" s="5" t="str">
        <f t="shared" ca="1" si="433"/>
        <v>-</v>
      </c>
      <c r="AX53" s="5" t="str">
        <f t="shared" ca="1" si="433"/>
        <v>-</v>
      </c>
      <c r="AY53" s="5" t="str">
        <f t="shared" ca="1" si="433"/>
        <v>-</v>
      </c>
      <c r="AZ53" s="5" t="b">
        <f t="shared" ca="1" si="433"/>
        <v>0</v>
      </c>
      <c r="BA53" s="144">
        <f t="shared" ca="1" si="433"/>
        <v>0.25</v>
      </c>
      <c r="BB53" s="19" t="b">
        <f t="shared" ca="1" si="434"/>
        <v>1</v>
      </c>
      <c r="BC53" s="9"/>
      <c r="BD53" s="5" t="str">
        <f t="shared" ca="1" si="435"/>
        <v>-</v>
      </c>
      <c r="BE53" s="19" t="str">
        <f t="shared" ca="1" si="436"/>
        <v>-</v>
      </c>
      <c r="BF53" s="19" t="str">
        <f t="shared" ca="1" si="436"/>
        <v>-</v>
      </c>
      <c r="BG53" s="19" t="str">
        <f t="shared" ca="1" si="436"/>
        <v>-</v>
      </c>
      <c r="BH53" s="5" t="str">
        <f t="shared" ca="1" si="437"/>
        <v>-</v>
      </c>
      <c r="BI53" s="19" t="str">
        <f t="shared" ca="1" si="438"/>
        <v>-</v>
      </c>
      <c r="BJ53" s="5" t="str">
        <f t="shared" ca="1" si="439"/>
        <v>-</v>
      </c>
      <c r="BK53" s="19" t="str">
        <f t="shared" ca="1" si="440"/>
        <v>-</v>
      </c>
      <c r="BL53" s="19" t="str">
        <f t="shared" ca="1" si="440"/>
        <v>-</v>
      </c>
      <c r="BM53" s="19" t="str">
        <f t="shared" ca="1" si="440"/>
        <v>-</v>
      </c>
      <c r="BN53" s="5" t="str">
        <f t="shared" ca="1" si="441"/>
        <v>-</v>
      </c>
      <c r="BO53" s="9"/>
      <c r="BP53" s="19" t="str">
        <f t="shared" ca="1" si="442"/>
        <v>-</v>
      </c>
      <c r="BQ53" s="19" t="str">
        <f t="shared" ca="1" si="442"/>
        <v>-</v>
      </c>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9"/>
      <c r="CA53" s="12" t="b">
        <v>1</v>
      </c>
      <c r="CB53" s="12" t="b">
        <v>0</v>
      </c>
      <c r="CC53" s="12" t="b">
        <v>1</v>
      </c>
      <c r="CD53" s="12">
        <f ca="1">VALUE($K53&amp;$M53&amp;$N53&amp;$Q53&amp;$S53&amp;"01")</f>
        <v>2231101</v>
      </c>
      <c r="CE53" s="12" t="b">
        <v>0</v>
      </c>
      <c r="CF53" s="12" t="s">
        <v>34</v>
      </c>
      <c r="CG53" s="19" t="b">
        <f t="shared" ref="CG53:CK59" ca="1" si="470">OFFSET(CG$5,$B53,0)</f>
        <v>1</v>
      </c>
      <c r="CH53" s="12">
        <f ca="1">VALUE($K53&amp;$M53&amp;$N53&amp;$Q53&amp;$S53&amp;"02")</f>
        <v>2231102</v>
      </c>
      <c r="CI53" s="19" t="str">
        <f t="shared" ca="1" si="470"/>
        <v>-</v>
      </c>
      <c r="CJ53" s="19">
        <f t="shared" ca="1" si="470"/>
        <v>1</v>
      </c>
      <c r="CK53" s="19">
        <f t="shared" ca="1" si="470"/>
        <v>1</v>
      </c>
      <c r="CL53" s="9"/>
      <c r="CM53" s="444">
        <f t="shared" ca="1" si="444"/>
        <v>652</v>
      </c>
      <c r="CN53" s="444">
        <f t="shared" ca="1" si="444"/>
        <v>686</v>
      </c>
      <c r="CO53" s="444">
        <f t="shared" ca="1" si="444"/>
        <v>721</v>
      </c>
      <c r="CP53" s="152">
        <f t="shared" ca="1" si="445"/>
        <v>378</v>
      </c>
      <c r="CQ53" s="152">
        <f t="shared" ca="1" si="445"/>
        <v>413</v>
      </c>
      <c r="CR53" s="152">
        <f t="shared" ca="1" si="445"/>
        <v>448</v>
      </c>
      <c r="CS53" s="19" t="str">
        <f t="shared" ca="1" si="446"/>
        <v>-</v>
      </c>
      <c r="CT53" s="12" t="b">
        <v>1</v>
      </c>
      <c r="CU53" s="12" t="b">
        <v>0</v>
      </c>
      <c r="CV53" s="12" t="b">
        <v>0</v>
      </c>
      <c r="CW53" s="12" t="b">
        <v>0</v>
      </c>
      <c r="CX53" s="19" t="b">
        <f t="shared" ca="1" si="446"/>
        <v>1</v>
      </c>
      <c r="CY53" s="19">
        <f t="shared" ca="1" si="446"/>
        <v>0</v>
      </c>
      <c r="CZ53" s="19">
        <f t="shared" ca="1" si="446"/>
        <v>0</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7"/>
        <v>0</v>
      </c>
      <c r="DK53" s="12">
        <v>3</v>
      </c>
      <c r="DL53" s="12">
        <v>3</v>
      </c>
      <c r="DM53" s="12">
        <v>0</v>
      </c>
      <c r="DN53" s="12">
        <v>2</v>
      </c>
      <c r="DO53" s="12">
        <v>-2</v>
      </c>
      <c r="DP53" s="19" t="str">
        <f t="shared" ca="1" si="447"/>
        <v>-</v>
      </c>
      <c r="DQ53" s="19" t="str">
        <f t="shared" ca="1" si="447"/>
        <v>-</v>
      </c>
      <c r="DR53" s="19" t="str">
        <f t="shared" ca="1" si="447"/>
        <v>-</v>
      </c>
      <c r="DS53" s="251">
        <f t="shared" ref="DS53:DS58" si="471">DM53</f>
        <v>0</v>
      </c>
      <c r="DT53" s="251">
        <f>DN53</f>
        <v>2</v>
      </c>
      <c r="DU53" s="251">
        <f t="shared" ref="DU53:DU58" si="472">DO53</f>
        <v>-2</v>
      </c>
      <c r="DV53" s="19">
        <f t="shared" ca="1" si="447"/>
        <v>0</v>
      </c>
      <c r="DW53" s="19">
        <f t="shared" ca="1" si="447"/>
        <v>0</v>
      </c>
      <c r="DX53" s="19">
        <f t="shared" ca="1" si="447"/>
        <v>0</v>
      </c>
      <c r="DY53" s="19">
        <f t="shared" ca="1" si="447"/>
        <v>0</v>
      </c>
      <c r="DZ53" s="19">
        <f t="shared" ca="1" si="447"/>
        <v>0</v>
      </c>
      <c r="EA53" s="19">
        <f t="shared" ca="1" si="447"/>
        <v>0</v>
      </c>
      <c r="EB53" s="19">
        <f t="shared" ca="1" si="447"/>
        <v>0</v>
      </c>
      <c r="EC53" s="19">
        <f t="shared" ca="1" si="447"/>
        <v>0</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8"/>
        <v>0</v>
      </c>
      <c r="EM53" s="19">
        <f t="shared" ca="1" si="448"/>
        <v>0</v>
      </c>
      <c r="EN53" s="19">
        <f t="shared" ca="1" si="448"/>
        <v>0</v>
      </c>
      <c r="EO53" s="19">
        <f t="shared" ca="1" si="448"/>
        <v>0</v>
      </c>
      <c r="EP53" s="19">
        <f t="shared" ca="1" si="448"/>
        <v>0</v>
      </c>
      <c r="EQ53" s="19">
        <f t="shared" ca="1" si="448"/>
        <v>0</v>
      </c>
      <c r="ER53" s="19">
        <f t="shared" ca="1" si="448"/>
        <v>0</v>
      </c>
      <c r="ES53" s="19">
        <f t="shared" ca="1" si="448"/>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9"/>
        <v>0</v>
      </c>
      <c r="FC53" s="19">
        <f t="shared" ca="1" si="449"/>
        <v>0</v>
      </c>
      <c r="FD53" s="19">
        <f t="shared" ca="1" si="449"/>
        <v>0</v>
      </c>
      <c r="FE53" s="19">
        <f t="shared" ca="1" si="449"/>
        <v>0</v>
      </c>
      <c r="FF53" s="19">
        <f t="shared" ca="1" si="449"/>
        <v>0</v>
      </c>
      <c r="FG53" s="19">
        <f t="shared" ca="1" si="449"/>
        <v>0</v>
      </c>
      <c r="FH53" s="19">
        <f t="shared" ca="1" si="449"/>
        <v>0</v>
      </c>
      <c r="FI53" s="19">
        <f t="shared" ca="1" si="449"/>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50"/>
        <v>0</v>
      </c>
      <c r="HE53" s="19">
        <f t="shared" ca="1" si="450"/>
        <v>0</v>
      </c>
      <c r="HF53" s="19">
        <f t="shared" ca="1" si="450"/>
        <v>0</v>
      </c>
      <c r="HG53" s="19">
        <f t="shared" ca="1" si="450"/>
        <v>0</v>
      </c>
      <c r="HH53" s="19">
        <f t="shared" ca="1" si="450"/>
        <v>0</v>
      </c>
      <c r="HI53" s="19">
        <f t="shared" ca="1" si="450"/>
        <v>0</v>
      </c>
      <c r="HJ53" s="19">
        <f t="shared" ca="1" si="450"/>
        <v>0</v>
      </c>
      <c r="HK53" s="19">
        <f t="shared" ca="1" si="450"/>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5">
        <f t="shared" ca="1" si="451"/>
        <v>67</v>
      </c>
      <c r="HX53" s="9"/>
      <c r="HY53" s="5">
        <f t="shared" ca="1" si="452"/>
        <v>1</v>
      </c>
      <c r="HZ53" s="5" t="b">
        <f t="shared" ca="1" si="452"/>
        <v>0</v>
      </c>
      <c r="IA53" s="19">
        <f t="shared" ca="1" si="453"/>
        <v>0</v>
      </c>
      <c r="IB53" s="5">
        <f t="shared" ca="1" si="452"/>
        <v>55</v>
      </c>
      <c r="IC53" s="19">
        <f t="shared" ca="1" si="453"/>
        <v>1</v>
      </c>
      <c r="ID53" s="19">
        <f t="shared" ca="1" si="453"/>
        <v>0</v>
      </c>
      <c r="IE53" s="19">
        <f t="shared" ca="1" si="453"/>
        <v>0</v>
      </c>
      <c r="IF53" s="19">
        <f t="shared" ca="1" si="453"/>
        <v>0</v>
      </c>
      <c r="IG53" s="19">
        <f t="shared" ca="1" si="453"/>
        <v>0</v>
      </c>
      <c r="IH53" s="19">
        <f t="shared" ca="1" si="453"/>
        <v>0</v>
      </c>
      <c r="II53" s="19">
        <f t="shared" ca="1" si="453"/>
        <v>0</v>
      </c>
      <c r="IJ53" s="19">
        <f t="shared" ca="1" si="453"/>
        <v>0</v>
      </c>
      <c r="IK53" s="19">
        <f t="shared" ca="1" si="453"/>
        <v>0</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1</v>
      </c>
      <c r="IZ53" s="19">
        <f t="shared" ca="1" si="453"/>
        <v>0</v>
      </c>
      <c r="JA53" s="19">
        <f t="shared" ca="1" si="453"/>
        <v>1</v>
      </c>
      <c r="JB53" s="9"/>
      <c r="JC53" s="5" t="b">
        <f t="shared" ca="1" si="454"/>
        <v>0</v>
      </c>
      <c r="JD53" s="5" t="b">
        <f t="shared" ca="1" si="455"/>
        <v>0</v>
      </c>
      <c r="JE53" s="5" t="b">
        <f t="shared" ca="1" si="455"/>
        <v>0</v>
      </c>
      <c r="JF53" s="5" t="b">
        <f t="shared" ca="1" si="455"/>
        <v>1</v>
      </c>
      <c r="JG53" s="144">
        <f t="shared" ref="JG53:JH59" ca="1" si="473">$O53</f>
        <v>1</v>
      </c>
      <c r="JH53" s="144">
        <f t="shared" ca="1" si="473"/>
        <v>1</v>
      </c>
      <c r="JI53" s="19" t="str">
        <f t="shared" ref="JI53:JO59" ca="1" si="474">OFFSET(JI$5,$B53,0)</f>
        <v>-</v>
      </c>
      <c r="JJ53" s="19" t="str">
        <f t="shared" ca="1" si="474"/>
        <v>-</v>
      </c>
      <c r="JK53" s="19" t="str">
        <f t="shared" ca="1" si="474"/>
        <v>-</v>
      </c>
      <c r="JL53" s="19" t="str">
        <f t="shared" ca="1" si="474"/>
        <v>-</v>
      </c>
      <c r="JM53" s="19">
        <f t="shared" ca="1" si="474"/>
        <v>1</v>
      </c>
      <c r="JN53" s="19">
        <f t="shared" ca="1" si="474"/>
        <v>0.66</v>
      </c>
      <c r="JO53" s="19" t="str">
        <f t="shared" ca="1" si="474"/>
        <v>-</v>
      </c>
      <c r="JP53" s="5" t="b" cm="1">
        <f t="array" aca="1" ref="JP53" ca="1">IF(OR(JQ53:JX53&lt;&gt;"-"),TRUE,"-")</f>
        <v>1</v>
      </c>
      <c r="JQ53" s="237">
        <f ca="1">OFFSET(JQ53,-1,0)</f>
        <v>2</v>
      </c>
      <c r="JR53" s="237">
        <f t="shared" ref="JR53:JX53" ca="1" si="475">OFFSET(JR53,-1,0)</f>
        <v>2</v>
      </c>
      <c r="JS53" s="237">
        <f t="shared" ca="1" si="475"/>
        <v>2</v>
      </c>
      <c r="JT53" s="237">
        <f t="shared" ca="1" si="475"/>
        <v>2</v>
      </c>
      <c r="JU53" s="237">
        <f t="shared" ca="1" si="475"/>
        <v>2</v>
      </c>
      <c r="JV53" s="237">
        <f t="shared" ca="1" si="475"/>
        <v>2</v>
      </c>
      <c r="JW53" s="237">
        <f t="shared" ca="1" si="475"/>
        <v>2</v>
      </c>
      <c r="JX53" s="237">
        <f t="shared" ca="1" si="475"/>
        <v>2</v>
      </c>
      <c r="JY53" s="5" t="str">
        <f t="array" aca="1" ref="JY53" ca="1">IF(OR(JZ53:KF53&lt;&gt;"-"),TRUE,"-")</f>
        <v>-</v>
      </c>
      <c r="JZ53" s="19" t="str">
        <f t="shared" ref="JZ53:KK59" ca="1" si="476">OFFSET(JZ$5,$B53,0)</f>
        <v>-</v>
      </c>
      <c r="KA53" s="19" t="str">
        <f t="shared" ca="1" si="476"/>
        <v>-</v>
      </c>
      <c r="KB53" s="19" t="str">
        <f t="shared" ca="1" si="476"/>
        <v>-</v>
      </c>
      <c r="KC53" s="19" t="str">
        <f t="shared" ca="1" si="476"/>
        <v>-</v>
      </c>
      <c r="KD53" s="19" t="str">
        <f t="shared" ca="1" si="476"/>
        <v>-</v>
      </c>
      <c r="KE53" s="19" t="str">
        <f t="shared" ca="1" si="476"/>
        <v>-</v>
      </c>
      <c r="KF53" s="19" t="str">
        <f t="shared" ca="1" si="476"/>
        <v>-</v>
      </c>
      <c r="KG53" s="19" t="b">
        <f t="shared" ca="1" si="476"/>
        <v>1</v>
      </c>
      <c r="KH53" s="144">
        <f t="shared" ca="1" si="457"/>
        <v>2</v>
      </c>
      <c r="KI53" s="19">
        <f t="shared" ca="1" si="476"/>
        <v>2</v>
      </c>
      <c r="KJ53" s="19" t="b">
        <f t="shared" ca="1" si="476"/>
        <v>0</v>
      </c>
      <c r="KK53" s="19" t="str">
        <f t="shared" ca="1" si="476"/>
        <v>-</v>
      </c>
      <c r="KL53" s="5" t="str">
        <f t="shared" ca="1" si="458"/>
        <v>-</v>
      </c>
      <c r="KM53" s="5" t="str">
        <f t="shared" ca="1" si="458"/>
        <v>-</v>
      </c>
      <c r="KN53" s="5" t="str">
        <f t="shared" ca="1" si="458"/>
        <v>-</v>
      </c>
      <c r="KO53" s="5" t="str">
        <f t="shared" ca="1" si="458"/>
        <v>-</v>
      </c>
      <c r="KP53" s="19" t="b">
        <f t="shared" ref="KP53:LE59" ca="1" si="477">OFFSET(KP$5,$B53,0)</f>
        <v>0</v>
      </c>
      <c r="KQ53" s="19" t="str">
        <f t="shared" ca="1" si="477"/>
        <v>-</v>
      </c>
      <c r="KR53" s="19" t="str">
        <f ca="1">OFFSET(KR$5,$B53,0)</f>
        <v>-</v>
      </c>
      <c r="KS53" s="19" t="b">
        <f ca="1">OFFSET(KS$5,$B53,0)</f>
        <v>1</v>
      </c>
      <c r="KT53" s="19">
        <f t="shared" ca="1" si="477"/>
        <v>0.75</v>
      </c>
      <c r="KU53" s="19">
        <f t="shared" ca="1" si="477"/>
        <v>0.75</v>
      </c>
      <c r="KV53" s="19">
        <f t="shared" ca="1" si="477"/>
        <v>0.99</v>
      </c>
      <c r="KW53" s="19">
        <f t="shared" ca="1" si="477"/>
        <v>0.5</v>
      </c>
      <c r="KX53" s="19">
        <f t="shared" ca="1" si="477"/>
        <v>0</v>
      </c>
      <c r="KY53" s="19">
        <f t="shared" ca="1" si="477"/>
        <v>0</v>
      </c>
      <c r="KZ53" s="19" t="str">
        <f t="shared" ca="1" si="477"/>
        <v>-</v>
      </c>
      <c r="LA53" s="19" t="str">
        <f t="shared" ca="1" si="477"/>
        <v>-</v>
      </c>
      <c r="LB53" s="19" t="str">
        <f t="shared" ca="1" si="477"/>
        <v>-</v>
      </c>
      <c r="LC53" s="5">
        <f t="shared" ca="1" si="460"/>
        <v>1</v>
      </c>
      <c r="LD53" s="9"/>
      <c r="LE53" s="19">
        <f t="shared" ca="1" si="477"/>
        <v>70</v>
      </c>
      <c r="LF53" s="19">
        <f t="shared" ca="1" si="461"/>
        <v>50</v>
      </c>
      <c r="LG53" s="19">
        <f t="shared" ca="1" si="461"/>
        <v>80</v>
      </c>
      <c r="LH53" s="19">
        <f t="shared" ca="1" si="461"/>
        <v>50</v>
      </c>
      <c r="LI53" s="5" t="b" cm="1">
        <f t="array" aca="1" ref="LI53" ca="1">INDEX(i.meatgrid,$Q53,LI$7)</f>
        <v>1</v>
      </c>
      <c r="LJ53" s="5" t="b" cm="1">
        <f t="array" aca="1" ref="LJ53" ca="1">INDEX(i.meatgrid,$Q53,LJ$7)</f>
        <v>0</v>
      </c>
      <c r="LK53" s="19">
        <f t="shared" ca="1" si="462"/>
        <v>1</v>
      </c>
      <c r="LL53" s="5">
        <f t="shared" ca="1" si="463"/>
        <v>1</v>
      </c>
      <c r="LM53" s="5" cm="1">
        <f t="array" aca="1" ref="LM53" ca="1">INDEX(i.meatgrid,$Q53,LM$7)</f>
        <v>1</v>
      </c>
      <c r="LN53" s="5" cm="1">
        <f t="array" aca="1" ref="LN53" ca="1">INDEX(i.meatgrid,$Q53,LN$7)</f>
        <v>1</v>
      </c>
      <c r="LO53" s="5" cm="1">
        <f t="array" aca="1" ref="LO53" ca="1">INDEX(i.meatgrid,$Q53,LO$7)</f>
        <v>1</v>
      </c>
      <c r="LP53" s="5" cm="1">
        <f t="array" aca="1" ref="LP53" ca="1">INDEX(i.meatgrid,$Q53,LP$7)</f>
        <v>0</v>
      </c>
      <c r="LQ53" s="5" cm="1">
        <f t="array" aca="1" ref="LQ53" ca="1">INDEX(i.meatgrid,$Q53,LQ$7)</f>
        <v>1</v>
      </c>
      <c r="LR53" s="5" cm="1">
        <f t="array" aca="1" ref="LR53" ca="1">INDEX(i.meatgrid,$Q53,LR$7)</f>
        <v>1</v>
      </c>
      <c r="LS53" s="5" cm="1">
        <f t="array" aca="1" ref="LS53" ca="1">INDEX(i.meatgrid,$Q53,LS$7)</f>
        <v>1</v>
      </c>
      <c r="LT53" s="5" cm="1">
        <f t="array" aca="1" ref="LT53" ca="1">INDEX(i.meatgrid,$Q53,LT$7)</f>
        <v>1</v>
      </c>
      <c r="LU53" s="19">
        <f t="shared" ca="1" si="464"/>
        <v>1</v>
      </c>
      <c r="LV53" s="9"/>
      <c r="LW53" s="19" t="b">
        <f t="shared" ca="1" si="465"/>
        <v>0</v>
      </c>
      <c r="LX53" s="19" t="b">
        <f t="shared" ca="1" si="465"/>
        <v>0</v>
      </c>
      <c r="LY53" s="19">
        <f t="shared" ca="1" si="465"/>
        <v>1</v>
      </c>
      <c r="LZ53" s="19">
        <f t="shared" ca="1" si="465"/>
        <v>0.75</v>
      </c>
      <c r="MA53" s="19">
        <f t="shared" ca="1" si="465"/>
        <v>0.75</v>
      </c>
      <c r="MB53" s="19">
        <f t="shared" ca="1" si="465"/>
        <v>0.8</v>
      </c>
      <c r="MC53" s="19">
        <f t="shared" ca="1" si="465"/>
        <v>0.82499999999999996</v>
      </c>
      <c r="MD53" s="19">
        <f t="shared" ca="1" si="465"/>
        <v>0.875</v>
      </c>
      <c r="ME53" s="19">
        <f t="shared" ca="1" si="465"/>
        <v>0.9</v>
      </c>
      <c r="MF53" s="19">
        <f t="shared" ca="1" si="465"/>
        <v>1</v>
      </c>
      <c r="MG53" s="19">
        <f t="shared" ca="1" si="465"/>
        <v>0.875</v>
      </c>
      <c r="MH53" s="19" t="b">
        <f t="shared" ca="1" si="465"/>
        <v>1</v>
      </c>
      <c r="MI53" s="19">
        <f t="shared" ca="1" si="466"/>
        <v>74.989999999999995</v>
      </c>
      <c r="MJ53" s="19" t="str">
        <f t="shared" ca="1" si="466"/>
        <v>-</v>
      </c>
      <c r="MK53" s="19" t="str">
        <f t="shared" ca="1" si="466"/>
        <v>-</v>
      </c>
      <c r="ML53" s="19" t="str">
        <f t="shared" ca="1" si="466"/>
        <v>-</v>
      </c>
      <c r="MM53" s="19" t="str">
        <f t="shared" ca="1" si="466"/>
        <v>-</v>
      </c>
      <c r="MN53" s="19" t="str">
        <f t="shared" ca="1" si="466"/>
        <v>-</v>
      </c>
      <c r="MO53" s="19" t="str">
        <f t="shared" ca="1" si="466"/>
        <v>-</v>
      </c>
      <c r="MP53" s="19" t="str">
        <f t="shared" ca="1" si="466"/>
        <v>-</v>
      </c>
      <c r="MQ53" s="19">
        <f t="shared" ca="1" si="466"/>
        <v>36.99</v>
      </c>
      <c r="MR53" s="19">
        <f t="shared" ca="1" si="466"/>
        <v>36.99</v>
      </c>
      <c r="MS53" s="19" t="str">
        <f t="shared" ca="1" si="466"/>
        <v>-</v>
      </c>
      <c r="MT53" s="19" t="str">
        <f t="shared" ca="1" si="466"/>
        <v>-</v>
      </c>
      <c r="MU53" s="19" t="str">
        <f t="shared" ca="1" si="466"/>
        <v>-</v>
      </c>
      <c r="MV53" s="19" t="str">
        <f t="shared" ca="1" si="466"/>
        <v>-</v>
      </c>
      <c r="MW53" s="19" t="str">
        <f t="shared" ca="1" si="466"/>
        <v>-</v>
      </c>
      <c r="MX53" s="19">
        <f t="shared" ca="1" si="466"/>
        <v>49.99</v>
      </c>
      <c r="MY53" s="19">
        <f t="shared" ca="1" si="466"/>
        <v>49.99</v>
      </c>
      <c r="MZ53" s="19">
        <f t="shared" ca="1" si="466"/>
        <v>49.99</v>
      </c>
      <c r="NA53" s="19">
        <f t="shared" ca="1" si="466"/>
        <v>49.99</v>
      </c>
      <c r="NB53" s="19">
        <f t="shared" ca="1" si="466"/>
        <v>49.99</v>
      </c>
      <c r="NC53" s="19">
        <f t="shared" ca="1" si="466"/>
        <v>49.99</v>
      </c>
      <c r="ND53" s="19">
        <f t="shared" ca="1" si="466"/>
        <v>49.99</v>
      </c>
      <c r="NE53" s="19">
        <f t="shared" ca="1" si="466"/>
        <v>49.99</v>
      </c>
      <c r="NF53" s="19">
        <f t="shared" ca="1" si="466"/>
        <v>412.99</v>
      </c>
      <c r="NG53" s="19">
        <f t="shared" ca="1" si="466"/>
        <v>412.99</v>
      </c>
      <c r="NH53" s="19" t="str">
        <f t="shared" ca="1" si="466"/>
        <v>-</v>
      </c>
      <c r="NI53" s="19" t="str">
        <f t="shared" ca="1" si="466"/>
        <v>-</v>
      </c>
      <c r="NJ53" s="19" t="str">
        <f t="shared" ca="1" si="466"/>
        <v>-</v>
      </c>
      <c r="NK53" s="19" t="str">
        <f t="shared" ca="1" si="466"/>
        <v>-</v>
      </c>
      <c r="NL53" s="19" t="str">
        <f t="shared" ca="1" si="466"/>
        <v>-</v>
      </c>
      <c r="NM53" s="19">
        <f t="shared" ca="1" si="466"/>
        <v>6.8900000000000006</v>
      </c>
      <c r="NN53" s="19">
        <f t="shared" ca="1" si="466"/>
        <v>6.8900000000000006</v>
      </c>
      <c r="NO53" s="19">
        <f t="shared" ca="1" si="466"/>
        <v>6.8900000000000006</v>
      </c>
      <c r="NP53" s="19">
        <f t="shared" ca="1" si="466"/>
        <v>6.8900000000000006</v>
      </c>
      <c r="NQ53" s="19">
        <f t="shared" ca="1" si="466"/>
        <v>6.8900000000000006</v>
      </c>
      <c r="NR53" s="19">
        <f t="shared" ca="1" si="466"/>
        <v>6.8900000000000006</v>
      </c>
      <c r="NS53" s="19">
        <f t="shared" ca="1" si="466"/>
        <v>6.8900000000000006</v>
      </c>
      <c r="NT53" s="19">
        <f t="shared" ca="1" si="466"/>
        <v>6.8900000000000006</v>
      </c>
      <c r="NU53" s="19">
        <f t="shared" ca="1" si="466"/>
        <v>346.99</v>
      </c>
      <c r="NV53" s="19">
        <f t="shared" ca="1" si="466"/>
        <v>346.99</v>
      </c>
      <c r="NW53" s="19" t="str">
        <f t="shared" ca="1" si="466"/>
        <v>-</v>
      </c>
      <c r="NX53" s="19" t="str">
        <f t="shared" ca="1" si="466"/>
        <v>-</v>
      </c>
      <c r="NY53" s="19" t="str">
        <f t="shared" ca="1" si="466"/>
        <v>-</v>
      </c>
      <c r="NZ53" s="19" t="str">
        <f t="shared" ca="1" si="466"/>
        <v>-</v>
      </c>
      <c r="OA53" s="19" t="str">
        <f t="shared" ca="1" si="466"/>
        <v>-</v>
      </c>
      <c r="OB53" s="19">
        <f t="shared" ca="1" si="466"/>
        <v>0</v>
      </c>
      <c r="OC53" s="24">
        <v>0</v>
      </c>
    </row>
    <row r="54" spans="1:39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IF($HY54=0," FWM","")&amp;IF($HY54=1," MWM","")&amp;IF($HY54=5," Mat","")&amp;IF($HZ54=TRUE,"&amp;BBT","    ")          &amp; " Day"&amp;INDEX(i.DOY,$N54,1)
&amp; " Scan"&amp;TEXT($O54,"0")        &amp;" "&amp; INDEX(DataMaster!$B$98:$B$103,$Q54,0)
&amp; " WP"&amp;TEXT($LK54*100,"000p")           &amp; " MP"&amp;TEXT($LL54*100,"000p")           &amp; " GP"&amp;TEXT($LU54*100,"000p")
&amp; " T_" &amp; IF(AND($CA54,$CC54),"TRUE ")        &amp; " (F"&amp;3+COUNTIF($CT54:$CW54,TRUE)&amp;3&amp;"N"&amp;$DK54&amp;$DL54&amp;")"</f>
        <v>00003 FeedSupplySE GSM MWM     Day204 Scan1 all grids WP100p MP100p GP100p T_TRUE  (F43N33)</v>
      </c>
      <c r="AM54" s="9" t="str">
        <f ca="1">IF(COUNTIF(AL$5:AL54,AL54)=1,"-","Dup")</f>
        <v>-</v>
      </c>
      <c r="AN54" s="9"/>
      <c r="AO54" s="237" t="str">
        <f t="shared" ref="AO54:AT59" ca="1" si="480">OFFSET(AO54,-1,0)</f>
        <v>-</v>
      </c>
      <c r="AP54" s="237" t="str">
        <f t="shared" ca="1" si="480"/>
        <v>-</v>
      </c>
      <c r="AQ54" s="237" t="str">
        <f t="shared" ca="1" si="480"/>
        <v>-</v>
      </c>
      <c r="AR54" s="237" t="str">
        <f t="shared" ca="1" si="480"/>
        <v>-</v>
      </c>
      <c r="AS54" s="237" t="str">
        <f t="shared" ca="1" si="480"/>
        <v>-</v>
      </c>
      <c r="AT54" s="237" t="str">
        <f t="shared" ca="1" si="480"/>
        <v>-</v>
      </c>
      <c r="AU54" s="9"/>
      <c r="AV54" s="5" t="b">
        <f t="shared" ca="1" si="433"/>
        <v>1</v>
      </c>
      <c r="AW54" s="5" t="str">
        <f t="shared" ca="1" si="433"/>
        <v>-</v>
      </c>
      <c r="AX54" s="5" t="str">
        <f t="shared" ca="1" si="433"/>
        <v>-</v>
      </c>
      <c r="AY54" s="5" t="str">
        <f t="shared" ca="1" si="433"/>
        <v>-</v>
      </c>
      <c r="AZ54" s="5" t="b">
        <f t="shared" ca="1" si="433"/>
        <v>0</v>
      </c>
      <c r="BA54" s="144">
        <f t="shared" ca="1" si="433"/>
        <v>0.25</v>
      </c>
      <c r="BB54" s="19" t="b">
        <f t="shared" ca="1" si="434"/>
        <v>1</v>
      </c>
      <c r="BC54" s="9"/>
      <c r="BD54" s="5" t="str">
        <f t="shared" ca="1" si="435"/>
        <v>-</v>
      </c>
      <c r="BE54" s="19" t="str">
        <f t="shared" ca="1" si="436"/>
        <v>-</v>
      </c>
      <c r="BF54" s="19" t="str">
        <f t="shared" ca="1" si="436"/>
        <v>-</v>
      </c>
      <c r="BG54" s="19" t="str">
        <f t="shared" ca="1" si="436"/>
        <v>-</v>
      </c>
      <c r="BH54" s="5" t="str">
        <f t="shared" ca="1" si="437"/>
        <v>-</v>
      </c>
      <c r="BI54" s="19" t="str">
        <f t="shared" ca="1" si="438"/>
        <v>-</v>
      </c>
      <c r="BJ54" s="5" t="str">
        <f t="shared" ca="1" si="439"/>
        <v>-</v>
      </c>
      <c r="BK54" s="19" t="str">
        <f t="shared" ca="1" si="440"/>
        <v>-</v>
      </c>
      <c r="BL54" s="19" t="str">
        <f t="shared" ca="1" si="440"/>
        <v>-</v>
      </c>
      <c r="BM54" s="19" t="str">
        <f t="shared" ca="1" si="440"/>
        <v>-</v>
      </c>
      <c r="BN54" s="5" t="str">
        <f t="shared" ca="1" si="441"/>
        <v>-</v>
      </c>
      <c r="BO54" s="9"/>
      <c r="BP54" s="19" t="str">
        <f t="shared" ca="1" si="442"/>
        <v>-</v>
      </c>
      <c r="BQ54" s="19" t="str">
        <f t="shared" ca="1" si="442"/>
        <v>-</v>
      </c>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9"/>
      <c r="CA54" s="237" t="b">
        <f ca="1">OFFSET(CA54,-1,0)</f>
        <v>1</v>
      </c>
      <c r="CB54" s="12" t="b">
        <v>0</v>
      </c>
      <c r="CC54" s="237" t="b">
        <f ca="1">OFFSET(CC54,-1,0)</f>
        <v>1</v>
      </c>
      <c r="CD54" s="251">
        <f t="shared" ref="CD54:CD59" ca="1" si="481">IF(OFFSET($E54,-1,0),OFFSET($CH54,-1,0),OFFSET(CD54,-1,0))</f>
        <v>2231102</v>
      </c>
      <c r="CE54" s="237" t="b">
        <f ca="1">OFFSET(CE54,-1,0)</f>
        <v>0</v>
      </c>
      <c r="CF54" s="12" t="s">
        <v>34</v>
      </c>
      <c r="CG54" s="19" t="b">
        <f t="shared" ca="1" si="470"/>
        <v>1</v>
      </c>
      <c r="CH54" s="237">
        <f t="shared" ref="CH54:CH59" ca="1" si="482">OFFSET(CH54,-1,0)+1</f>
        <v>2231103</v>
      </c>
      <c r="CI54" s="19" t="str">
        <f t="shared" ca="1" si="470"/>
        <v>-</v>
      </c>
      <c r="CJ54" s="19">
        <f t="shared" ca="1" si="470"/>
        <v>1</v>
      </c>
      <c r="CK54" s="19">
        <f t="shared" ca="1" si="470"/>
        <v>1</v>
      </c>
      <c r="CL54" s="9"/>
      <c r="CM54" s="444">
        <f t="shared" ca="1" si="444"/>
        <v>652</v>
      </c>
      <c r="CN54" s="444">
        <f t="shared" ca="1" si="444"/>
        <v>686</v>
      </c>
      <c r="CO54" s="444">
        <f t="shared" ca="1" si="444"/>
        <v>721</v>
      </c>
      <c r="CP54" s="152">
        <f t="shared" ca="1" si="445"/>
        <v>378</v>
      </c>
      <c r="CQ54" s="152">
        <f t="shared" ca="1" si="445"/>
        <v>413</v>
      </c>
      <c r="CR54" s="152">
        <f t="shared" ca="1" si="445"/>
        <v>448</v>
      </c>
      <c r="CS54" s="19" t="str">
        <f t="shared" ca="1" si="446"/>
        <v>-</v>
      </c>
      <c r="CT54" s="12" t="b">
        <v>0</v>
      </c>
      <c r="CU54" s="12" t="b">
        <v>1</v>
      </c>
      <c r="CV54" s="12" t="b">
        <v>0</v>
      </c>
      <c r="CW54" s="12" t="b">
        <v>0</v>
      </c>
      <c r="CX54" s="19" t="b">
        <f t="shared" ca="1" si="446"/>
        <v>1</v>
      </c>
      <c r="CY54" s="19">
        <f t="shared" ca="1" si="446"/>
        <v>0</v>
      </c>
      <c r="CZ54" s="19">
        <f t="shared" ca="1" si="446"/>
        <v>0</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7"/>
        <v>0</v>
      </c>
      <c r="DK54" s="12">
        <v>3</v>
      </c>
      <c r="DL54" s="12">
        <v>3</v>
      </c>
      <c r="DM54" s="19">
        <f t="shared" ref="DM54:DP59" ca="1" si="483">OFFSET(DM$5,$B54,0)</f>
        <v>0</v>
      </c>
      <c r="DN54" s="12">
        <v>2</v>
      </c>
      <c r="DO54" s="12">
        <v>-2</v>
      </c>
      <c r="DP54" s="19" t="str">
        <f t="shared" ca="1" si="447"/>
        <v>-</v>
      </c>
      <c r="DQ54" s="19" t="str">
        <f t="shared" ca="1" si="447"/>
        <v>-</v>
      </c>
      <c r="DR54" s="19" t="str">
        <f t="shared" ca="1" si="447"/>
        <v>-</v>
      </c>
      <c r="DS54" s="251">
        <f t="shared" ca="1" si="471"/>
        <v>0</v>
      </c>
      <c r="DT54" s="251">
        <f t="shared" ref="DT54:DT58" si="484">DN54</f>
        <v>2</v>
      </c>
      <c r="DU54" s="251">
        <f t="shared" si="472"/>
        <v>-2</v>
      </c>
      <c r="DV54" s="19">
        <f t="shared" ca="1" si="447"/>
        <v>0</v>
      </c>
      <c r="DW54" s="19">
        <f t="shared" ca="1" si="447"/>
        <v>0</v>
      </c>
      <c r="DX54" s="19">
        <f t="shared" ca="1" si="447"/>
        <v>0</v>
      </c>
      <c r="DY54" s="19">
        <f t="shared" ca="1" si="447"/>
        <v>0</v>
      </c>
      <c r="DZ54" s="19">
        <f t="shared" ca="1" si="447"/>
        <v>0</v>
      </c>
      <c r="EA54" s="19">
        <f t="shared" ca="1" si="447"/>
        <v>0</v>
      </c>
      <c r="EB54" s="19">
        <f t="shared" ca="1" si="447"/>
        <v>0</v>
      </c>
      <c r="EC54" s="19">
        <f t="shared" ca="1" si="447"/>
        <v>0</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8"/>
        <v>0</v>
      </c>
      <c r="EM54" s="19">
        <f t="shared" ca="1" si="448"/>
        <v>0</v>
      </c>
      <c r="EN54" s="19">
        <f t="shared" ca="1" si="448"/>
        <v>0</v>
      </c>
      <c r="EO54" s="19">
        <f t="shared" ca="1" si="448"/>
        <v>0</v>
      </c>
      <c r="EP54" s="19">
        <f t="shared" ca="1" si="448"/>
        <v>0</v>
      </c>
      <c r="EQ54" s="19">
        <f t="shared" ca="1" si="448"/>
        <v>0</v>
      </c>
      <c r="ER54" s="19">
        <f t="shared" ca="1" si="448"/>
        <v>0</v>
      </c>
      <c r="ES54" s="19">
        <f t="shared" ca="1" si="448"/>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9"/>
        <v>0</v>
      </c>
      <c r="FC54" s="19">
        <f t="shared" ca="1" si="449"/>
        <v>0</v>
      </c>
      <c r="FD54" s="19">
        <f t="shared" ca="1" si="449"/>
        <v>0</v>
      </c>
      <c r="FE54" s="19">
        <f t="shared" ca="1" si="449"/>
        <v>0</v>
      </c>
      <c r="FF54" s="19">
        <f t="shared" ca="1" si="449"/>
        <v>0</v>
      </c>
      <c r="FG54" s="19">
        <f t="shared" ca="1" si="449"/>
        <v>0</v>
      </c>
      <c r="FH54" s="19">
        <f t="shared" ca="1" si="449"/>
        <v>0</v>
      </c>
      <c r="FI54" s="19">
        <f t="shared" ca="1" si="449"/>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50"/>
        <v>0</v>
      </c>
      <c r="HE54" s="19">
        <f t="shared" ca="1" si="450"/>
        <v>0</v>
      </c>
      <c r="HF54" s="19">
        <f t="shared" ca="1" si="450"/>
        <v>0</v>
      </c>
      <c r="HG54" s="19">
        <f t="shared" ca="1" si="450"/>
        <v>0</v>
      </c>
      <c r="HH54" s="19">
        <f t="shared" ca="1" si="450"/>
        <v>0</v>
      </c>
      <c r="HI54" s="19">
        <f t="shared" ca="1" si="450"/>
        <v>0</v>
      </c>
      <c r="HJ54" s="19">
        <f t="shared" ca="1" si="450"/>
        <v>0</v>
      </c>
      <c r="HK54" s="19">
        <f t="shared" ca="1" si="450"/>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5">
        <f t="shared" ca="1" si="451"/>
        <v>67</v>
      </c>
      <c r="HX54" s="9"/>
      <c r="HY54" s="5">
        <f t="shared" ca="1" si="452"/>
        <v>1</v>
      </c>
      <c r="HZ54" s="5" t="b">
        <f t="shared" ca="1" si="452"/>
        <v>0</v>
      </c>
      <c r="IA54" s="19">
        <f t="shared" ca="1" si="453"/>
        <v>0</v>
      </c>
      <c r="IB54" s="5">
        <f t="shared" ca="1" si="452"/>
        <v>55</v>
      </c>
      <c r="IC54" s="19">
        <f t="shared" ca="1" si="453"/>
        <v>1</v>
      </c>
      <c r="ID54" s="19">
        <f t="shared" ca="1" si="453"/>
        <v>0</v>
      </c>
      <c r="IE54" s="19">
        <f t="shared" ca="1" si="453"/>
        <v>0</v>
      </c>
      <c r="IF54" s="19">
        <f t="shared" ca="1" si="453"/>
        <v>0</v>
      </c>
      <c r="IG54" s="19">
        <f t="shared" ca="1" si="453"/>
        <v>0</v>
      </c>
      <c r="IH54" s="19">
        <f t="shared" ca="1" si="453"/>
        <v>0</v>
      </c>
      <c r="II54" s="19">
        <f t="shared" ca="1" si="453"/>
        <v>0</v>
      </c>
      <c r="IJ54" s="19">
        <f t="shared" ca="1" si="453"/>
        <v>0</v>
      </c>
      <c r="IK54" s="19">
        <f t="shared" ca="1" si="453"/>
        <v>0</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1</v>
      </c>
      <c r="IZ54" s="19">
        <f t="shared" ca="1" si="453"/>
        <v>0</v>
      </c>
      <c r="JA54" s="19">
        <f t="shared" ca="1" si="453"/>
        <v>1</v>
      </c>
      <c r="JB54" s="9"/>
      <c r="JC54" s="5" t="b">
        <f t="shared" ca="1" si="454"/>
        <v>0</v>
      </c>
      <c r="JD54" s="5" t="b">
        <f t="shared" ca="1" si="455"/>
        <v>0</v>
      </c>
      <c r="JE54" s="5" t="b">
        <f t="shared" ca="1" si="455"/>
        <v>0</v>
      </c>
      <c r="JF54" s="5" t="b">
        <f t="shared" ca="1" si="455"/>
        <v>1</v>
      </c>
      <c r="JG54" s="144">
        <f t="shared" ca="1" si="473"/>
        <v>1</v>
      </c>
      <c r="JH54" s="144">
        <f t="shared" ca="1" si="473"/>
        <v>1</v>
      </c>
      <c r="JI54" s="19" t="str">
        <f t="shared" ca="1" si="474"/>
        <v>-</v>
      </c>
      <c r="JJ54" s="19" t="str">
        <f t="shared" ca="1" si="474"/>
        <v>-</v>
      </c>
      <c r="JK54" s="19" t="str">
        <f t="shared" ca="1" si="474"/>
        <v>-</v>
      </c>
      <c r="JL54" s="19" t="str">
        <f t="shared" ca="1" si="474"/>
        <v>-</v>
      </c>
      <c r="JM54" s="19">
        <f t="shared" ca="1" si="474"/>
        <v>1</v>
      </c>
      <c r="JN54" s="19">
        <f t="shared" ca="1" si="474"/>
        <v>0.66</v>
      </c>
      <c r="JO54" s="19" t="str">
        <f t="shared" ca="1" si="474"/>
        <v>-</v>
      </c>
      <c r="JP54" s="5" t="b" cm="1">
        <f t="array" aca="1" ref="JP54" ca="1">IF(OR(JQ54:JX54&lt;&gt;"-"),TRUE,"-")</f>
        <v>1</v>
      </c>
      <c r="JQ54" s="237">
        <f t="shared" ref="JQ54:JX59" ca="1" si="485">OFFSET(JQ54,-1,0)</f>
        <v>2</v>
      </c>
      <c r="JR54" s="237">
        <f t="shared" ca="1" si="485"/>
        <v>2</v>
      </c>
      <c r="JS54" s="237">
        <f t="shared" ca="1" si="485"/>
        <v>2</v>
      </c>
      <c r="JT54" s="237">
        <f t="shared" ca="1" si="485"/>
        <v>2</v>
      </c>
      <c r="JU54" s="237">
        <f t="shared" ca="1" si="485"/>
        <v>2</v>
      </c>
      <c r="JV54" s="237">
        <f t="shared" ca="1" si="485"/>
        <v>2</v>
      </c>
      <c r="JW54" s="237">
        <f t="shared" ca="1" si="485"/>
        <v>2</v>
      </c>
      <c r="JX54" s="237">
        <f t="shared" ca="1" si="485"/>
        <v>2</v>
      </c>
      <c r="JY54" s="5" t="str">
        <f t="array" aca="1" ref="JY54" ca="1">IF(OR(JZ54:KF54&lt;&gt;"-"),TRUE,"-")</f>
        <v>-</v>
      </c>
      <c r="JZ54" s="19" t="str">
        <f t="shared" ca="1" si="476"/>
        <v>-</v>
      </c>
      <c r="KA54" s="19" t="str">
        <f t="shared" ca="1" si="476"/>
        <v>-</v>
      </c>
      <c r="KB54" s="19" t="str">
        <f t="shared" ca="1" si="476"/>
        <v>-</v>
      </c>
      <c r="KC54" s="19" t="str">
        <f t="shared" ca="1" si="476"/>
        <v>-</v>
      </c>
      <c r="KD54" s="19" t="str">
        <f t="shared" ca="1" si="476"/>
        <v>-</v>
      </c>
      <c r="KE54" s="19" t="str">
        <f t="shared" ca="1" si="476"/>
        <v>-</v>
      </c>
      <c r="KF54" s="19" t="str">
        <f t="shared" ca="1" si="476"/>
        <v>-</v>
      </c>
      <c r="KG54" s="19" t="b">
        <f t="shared" ca="1" si="476"/>
        <v>1</v>
      </c>
      <c r="KH54" s="144">
        <f t="shared" ca="1" si="457"/>
        <v>2</v>
      </c>
      <c r="KI54" s="19">
        <f t="shared" ca="1" si="476"/>
        <v>2</v>
      </c>
      <c r="KJ54" s="19" t="b">
        <f t="shared" ca="1" si="476"/>
        <v>0</v>
      </c>
      <c r="KK54" s="19" t="str">
        <f t="shared" ca="1" si="476"/>
        <v>-</v>
      </c>
      <c r="KL54" s="5" t="str">
        <f t="shared" ca="1" si="458"/>
        <v>-</v>
      </c>
      <c r="KM54" s="5" t="str">
        <f t="shared" ca="1" si="458"/>
        <v>-</v>
      </c>
      <c r="KN54" s="5" t="str">
        <f t="shared" ca="1" si="458"/>
        <v>-</v>
      </c>
      <c r="KO54" s="5" t="str">
        <f t="shared" ca="1" si="458"/>
        <v>-</v>
      </c>
      <c r="KP54" s="19" t="b">
        <f t="shared" ca="1" si="477"/>
        <v>0</v>
      </c>
      <c r="KQ54" s="19" t="str">
        <f t="shared" ca="1" si="477"/>
        <v>-</v>
      </c>
      <c r="KR54" s="19" t="str">
        <f ca="1">OFFSET(KR$5,$B54,0)</f>
        <v>-</v>
      </c>
      <c r="KS54" s="19" t="b">
        <f ca="1">OFFSET(KS$5,$B54,0)</f>
        <v>1</v>
      </c>
      <c r="KT54" s="19">
        <f t="shared" ca="1" si="477"/>
        <v>0.75</v>
      </c>
      <c r="KU54" s="19">
        <f t="shared" ca="1" si="477"/>
        <v>0.75</v>
      </c>
      <c r="KV54" s="19">
        <f t="shared" ca="1" si="477"/>
        <v>0.99</v>
      </c>
      <c r="KW54" s="19">
        <f t="shared" ca="1" si="477"/>
        <v>0.5</v>
      </c>
      <c r="KX54" s="19">
        <f t="shared" ca="1" si="477"/>
        <v>0</v>
      </c>
      <c r="KY54" s="19">
        <f t="shared" ca="1" si="477"/>
        <v>0</v>
      </c>
      <c r="KZ54" s="19" t="str">
        <f t="shared" ca="1" si="477"/>
        <v>-</v>
      </c>
      <c r="LA54" s="19" t="str">
        <f t="shared" ca="1" si="477"/>
        <v>-</v>
      </c>
      <c r="LB54" s="19" t="str">
        <f t="shared" ca="1" si="477"/>
        <v>-</v>
      </c>
      <c r="LC54" s="5">
        <f t="shared" ca="1" si="460"/>
        <v>1</v>
      </c>
      <c r="LD54" s="9"/>
      <c r="LE54" s="19">
        <f t="shared" ca="1" si="477"/>
        <v>70</v>
      </c>
      <c r="LF54" s="19">
        <f t="shared" ca="1" si="461"/>
        <v>50</v>
      </c>
      <c r="LG54" s="19">
        <f t="shared" ca="1" si="461"/>
        <v>80</v>
      </c>
      <c r="LH54" s="19">
        <f t="shared" ca="1" si="461"/>
        <v>50</v>
      </c>
      <c r="LI54" s="5" t="b" cm="1">
        <f t="array" aca="1" ref="LI54" ca="1">INDEX(i.meatgrid,$Q54,LI$7)</f>
        <v>1</v>
      </c>
      <c r="LJ54" s="5" t="b" cm="1">
        <f t="array" aca="1" ref="LJ54" ca="1">INDEX(i.meatgrid,$Q54,LJ$7)</f>
        <v>0</v>
      </c>
      <c r="LK54" s="19">
        <f t="shared" ca="1" si="462"/>
        <v>1</v>
      </c>
      <c r="LL54" s="5">
        <f t="shared" ca="1" si="463"/>
        <v>1</v>
      </c>
      <c r="LM54" s="5" cm="1">
        <f t="array" aca="1" ref="LM54" ca="1">INDEX(i.meatgrid,$Q54,LM$7)</f>
        <v>1</v>
      </c>
      <c r="LN54" s="5" cm="1">
        <f t="array" aca="1" ref="LN54" ca="1">INDEX(i.meatgrid,$Q54,LN$7)</f>
        <v>1</v>
      </c>
      <c r="LO54" s="5" cm="1">
        <f t="array" aca="1" ref="LO54" ca="1">INDEX(i.meatgrid,$Q54,LO$7)</f>
        <v>1</v>
      </c>
      <c r="LP54" s="5" cm="1">
        <f t="array" aca="1" ref="LP54" ca="1">INDEX(i.meatgrid,$Q54,LP$7)</f>
        <v>0</v>
      </c>
      <c r="LQ54" s="5" cm="1">
        <f t="array" aca="1" ref="LQ54" ca="1">INDEX(i.meatgrid,$Q54,LQ$7)</f>
        <v>1</v>
      </c>
      <c r="LR54" s="5" cm="1">
        <f t="array" aca="1" ref="LR54" ca="1">INDEX(i.meatgrid,$Q54,LR$7)</f>
        <v>1</v>
      </c>
      <c r="LS54" s="5" cm="1">
        <f t="array" aca="1" ref="LS54" ca="1">INDEX(i.meatgrid,$Q54,LS$7)</f>
        <v>1</v>
      </c>
      <c r="LT54" s="5" cm="1">
        <f t="array" aca="1" ref="LT54" ca="1">INDEX(i.meatgrid,$Q54,LT$7)</f>
        <v>1</v>
      </c>
      <c r="LU54" s="19">
        <f t="shared" ca="1" si="464"/>
        <v>1</v>
      </c>
      <c r="LV54" s="9"/>
      <c r="LW54" s="19" t="b">
        <f t="shared" ca="1" si="465"/>
        <v>0</v>
      </c>
      <c r="LX54" s="19" t="b">
        <f t="shared" ca="1" si="465"/>
        <v>0</v>
      </c>
      <c r="LY54" s="19">
        <f t="shared" ca="1" si="465"/>
        <v>1</v>
      </c>
      <c r="LZ54" s="19">
        <f t="shared" ca="1" si="465"/>
        <v>0.75</v>
      </c>
      <c r="MA54" s="19">
        <f t="shared" ca="1" si="465"/>
        <v>0.75</v>
      </c>
      <c r="MB54" s="19">
        <f t="shared" ca="1" si="465"/>
        <v>0.8</v>
      </c>
      <c r="MC54" s="19">
        <f t="shared" ca="1" si="465"/>
        <v>0.82499999999999996</v>
      </c>
      <c r="MD54" s="19">
        <f t="shared" ca="1" si="465"/>
        <v>0.875</v>
      </c>
      <c r="ME54" s="19">
        <f t="shared" ca="1" si="465"/>
        <v>0.9</v>
      </c>
      <c r="MF54" s="19">
        <f t="shared" ca="1" si="465"/>
        <v>1</v>
      </c>
      <c r="MG54" s="19">
        <f t="shared" ca="1" si="465"/>
        <v>0.875</v>
      </c>
      <c r="MH54" s="19" t="b">
        <f t="shared" ca="1" si="465"/>
        <v>1</v>
      </c>
      <c r="MI54" s="19">
        <f t="shared" ca="1" si="465"/>
        <v>74.989999999999995</v>
      </c>
      <c r="MJ54" s="19" t="str">
        <f t="shared" ca="1" si="465"/>
        <v>-</v>
      </c>
      <c r="MK54" s="19" t="str">
        <f t="shared" ca="1" si="465"/>
        <v>-</v>
      </c>
      <c r="ML54" s="19" t="str">
        <f t="shared" ca="1" si="465"/>
        <v>-</v>
      </c>
      <c r="MM54" s="19" t="str">
        <f t="shared" ca="1" si="466"/>
        <v>-</v>
      </c>
      <c r="MN54" s="19" t="str">
        <f t="shared" ca="1" si="466"/>
        <v>-</v>
      </c>
      <c r="MO54" s="19" t="str">
        <f t="shared" ca="1" si="466"/>
        <v>-</v>
      </c>
      <c r="MP54" s="19" t="str">
        <f t="shared" ca="1" si="466"/>
        <v>-</v>
      </c>
      <c r="MQ54" s="19">
        <f t="shared" ca="1" si="466"/>
        <v>36.99</v>
      </c>
      <c r="MR54" s="19">
        <f t="shared" ca="1" si="466"/>
        <v>36.99</v>
      </c>
      <c r="MS54" s="19" t="str">
        <f t="shared" ca="1" si="466"/>
        <v>-</v>
      </c>
      <c r="MT54" s="19" t="str">
        <f t="shared" ca="1" si="466"/>
        <v>-</v>
      </c>
      <c r="MU54" s="19" t="str">
        <f t="shared" ca="1" si="466"/>
        <v>-</v>
      </c>
      <c r="MV54" s="19" t="str">
        <f t="shared" ca="1" si="466"/>
        <v>-</v>
      </c>
      <c r="MW54" s="19" t="str">
        <f t="shared" ca="1" si="466"/>
        <v>-</v>
      </c>
      <c r="MX54" s="19">
        <f t="shared" ca="1" si="466"/>
        <v>49.99</v>
      </c>
      <c r="MY54" s="19">
        <f t="shared" ca="1" si="466"/>
        <v>49.99</v>
      </c>
      <c r="MZ54" s="19">
        <f t="shared" ca="1" si="466"/>
        <v>49.99</v>
      </c>
      <c r="NA54" s="19">
        <f t="shared" ca="1" si="466"/>
        <v>49.99</v>
      </c>
      <c r="NB54" s="19">
        <f t="shared" ca="1" si="466"/>
        <v>49.99</v>
      </c>
      <c r="NC54" s="19">
        <f t="shared" ca="1" si="466"/>
        <v>49.99</v>
      </c>
      <c r="ND54" s="19">
        <f t="shared" ca="1" si="466"/>
        <v>49.99</v>
      </c>
      <c r="NE54" s="19">
        <f t="shared" ca="1" si="466"/>
        <v>49.99</v>
      </c>
      <c r="NF54" s="19">
        <f t="shared" ca="1" si="466"/>
        <v>412.99</v>
      </c>
      <c r="NG54" s="19">
        <f t="shared" ca="1" si="466"/>
        <v>412.99</v>
      </c>
      <c r="NH54" s="19" t="str">
        <f t="shared" ca="1" si="466"/>
        <v>-</v>
      </c>
      <c r="NI54" s="19" t="str">
        <f t="shared" ca="1" si="466"/>
        <v>-</v>
      </c>
      <c r="NJ54" s="19" t="str">
        <f t="shared" ca="1" si="466"/>
        <v>-</v>
      </c>
      <c r="NK54" s="19" t="str">
        <f t="shared" ca="1" si="466"/>
        <v>-</v>
      </c>
      <c r="NL54" s="19" t="str">
        <f t="shared" ca="1" si="466"/>
        <v>-</v>
      </c>
      <c r="NM54" s="19">
        <f t="shared" ca="1" si="466"/>
        <v>6.8900000000000006</v>
      </c>
      <c r="NN54" s="19">
        <f t="shared" ca="1" si="466"/>
        <v>6.8900000000000006</v>
      </c>
      <c r="NO54" s="19">
        <f t="shared" ca="1" si="466"/>
        <v>6.8900000000000006</v>
      </c>
      <c r="NP54" s="19">
        <f t="shared" ca="1" si="466"/>
        <v>6.8900000000000006</v>
      </c>
      <c r="NQ54" s="19">
        <f t="shared" ca="1" si="466"/>
        <v>6.8900000000000006</v>
      </c>
      <c r="NR54" s="19">
        <f t="shared" ca="1" si="466"/>
        <v>6.8900000000000006</v>
      </c>
      <c r="NS54" s="19">
        <f t="shared" ca="1" si="466"/>
        <v>6.8900000000000006</v>
      </c>
      <c r="NT54" s="19">
        <f t="shared" ca="1" si="466"/>
        <v>6.8900000000000006</v>
      </c>
      <c r="NU54" s="19">
        <f t="shared" ca="1" si="466"/>
        <v>346.99</v>
      </c>
      <c r="NV54" s="19">
        <f t="shared" ca="1" si="466"/>
        <v>346.99</v>
      </c>
      <c r="NW54" s="19" t="str">
        <f t="shared" ca="1" si="466"/>
        <v>-</v>
      </c>
      <c r="NX54" s="19" t="str">
        <f t="shared" ca="1" si="466"/>
        <v>-</v>
      </c>
      <c r="NY54" s="19" t="str">
        <f t="shared" ca="1" si="466"/>
        <v>-</v>
      </c>
      <c r="NZ54" s="19" t="str">
        <f t="shared" ca="1" si="466"/>
        <v>-</v>
      </c>
      <c r="OA54" s="19" t="str">
        <f t="shared" ca="1" si="466"/>
        <v>-</v>
      </c>
      <c r="OB54" s="19">
        <f t="shared" ca="1" si="466"/>
        <v>0</v>
      </c>
      <c r="OC54" s="24">
        <v>0</v>
      </c>
    </row>
    <row r="55" spans="1:39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IF($HY55=0," FWM","")&amp;IF($HY55=1," MWM","")&amp;IF($HY55=5," Mat","")&amp;IF($HZ55=TRUE,"&amp;BBT","    ")          &amp; " Day"&amp;INDEX(i.DOY,$N55,1)
&amp; " Scan"&amp;TEXT($O55,"0")        &amp;" "&amp; INDEX(DataMaster!$B$98:$B$103,$Q55,0)
&amp; " WP"&amp;TEXT($LK55*100,"000p")           &amp; " MP"&amp;TEXT($LL55*100,"000p")           &amp; " GP"&amp;TEXT($LU55*100,"000p")
&amp; " T_" &amp; IF(AND($CA55,$CC55),"TRUE ")        &amp; " (F"&amp;3+COUNTIF($CT55:$CW55,TRUE)&amp;3&amp;"N"&amp;$DK55&amp;$DL55&amp;")"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9"/>
      <c r="AV55" s="5" t="b">
        <f t="shared" ca="1" si="433"/>
        <v>1</v>
      </c>
      <c r="AW55" s="5" t="str">
        <f t="shared" ca="1" si="433"/>
        <v>-</v>
      </c>
      <c r="AX55" s="5" t="str">
        <f t="shared" ca="1" si="433"/>
        <v>-</v>
      </c>
      <c r="AY55" s="5" t="str">
        <f t="shared" ca="1" si="433"/>
        <v>-</v>
      </c>
      <c r="AZ55" s="5" t="b">
        <f t="shared" ca="1" si="433"/>
        <v>0</v>
      </c>
      <c r="BA55" s="144">
        <f t="shared" ca="1" si="433"/>
        <v>0.25</v>
      </c>
      <c r="BB55" s="19" t="b">
        <f t="shared" ca="1" si="434"/>
        <v>1</v>
      </c>
      <c r="BC55" s="9"/>
      <c r="BD55" s="5" t="str">
        <f t="shared" ca="1" si="435"/>
        <v>-</v>
      </c>
      <c r="BE55" s="19" t="str">
        <f t="shared" ca="1" si="436"/>
        <v>-</v>
      </c>
      <c r="BF55" s="19" t="str">
        <f t="shared" ca="1" si="436"/>
        <v>-</v>
      </c>
      <c r="BG55" s="19" t="str">
        <f t="shared" ca="1" si="436"/>
        <v>-</v>
      </c>
      <c r="BH55" s="5" t="str">
        <f t="shared" ca="1" si="437"/>
        <v>-</v>
      </c>
      <c r="BI55" s="19" t="str">
        <f t="shared" ca="1" si="438"/>
        <v>-</v>
      </c>
      <c r="BJ55" s="5" t="str">
        <f t="shared" ca="1" si="439"/>
        <v>-</v>
      </c>
      <c r="BK55" s="19" t="str">
        <f t="shared" ca="1" si="440"/>
        <v>-</v>
      </c>
      <c r="BL55" s="19" t="str">
        <f t="shared" ca="1" si="440"/>
        <v>-</v>
      </c>
      <c r="BM55" s="19" t="str">
        <f t="shared" ca="1" si="440"/>
        <v>-</v>
      </c>
      <c r="BN55" s="5" t="str">
        <f t="shared" ca="1" si="441"/>
        <v>-</v>
      </c>
      <c r="BO55" s="9"/>
      <c r="BP55" s="19" t="str">
        <f t="shared" ca="1" si="442"/>
        <v>-</v>
      </c>
      <c r="BQ55" s="19" t="str">
        <f t="shared" ca="1" si="442"/>
        <v>-</v>
      </c>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9"/>
      <c r="CA55" s="237" t="b">
        <f ca="1">OFFSET(CA55,-1,0)</f>
        <v>1</v>
      </c>
      <c r="CB55" s="12" t="b">
        <v>0</v>
      </c>
      <c r="CC55" s="237" t="b">
        <f ca="1">OFFSET(CC55,-1,0)</f>
        <v>1</v>
      </c>
      <c r="CD55" s="251">
        <f t="shared" ca="1" si="481"/>
        <v>2231103</v>
      </c>
      <c r="CE55" s="237" t="b">
        <f ca="1">OFFSET(CE55,-1,0)</f>
        <v>0</v>
      </c>
      <c r="CF55" s="12" t="s">
        <v>34</v>
      </c>
      <c r="CG55" s="19" t="b">
        <f t="shared" ca="1" si="470"/>
        <v>1</v>
      </c>
      <c r="CH55" s="237">
        <f t="shared" ca="1" si="482"/>
        <v>2231104</v>
      </c>
      <c r="CI55" s="19" t="str">
        <f t="shared" ca="1" si="470"/>
        <v>-</v>
      </c>
      <c r="CJ55" s="19">
        <f t="shared" ca="1" si="470"/>
        <v>1</v>
      </c>
      <c r="CK55" s="19">
        <f t="shared" ca="1" si="470"/>
        <v>1</v>
      </c>
      <c r="CL55" s="9"/>
      <c r="CM55" s="444">
        <f t="shared" ca="1" si="444"/>
        <v>652</v>
      </c>
      <c r="CN55" s="444">
        <f t="shared" ca="1" si="444"/>
        <v>686</v>
      </c>
      <c r="CO55" s="444">
        <f t="shared" ca="1" si="444"/>
        <v>721</v>
      </c>
      <c r="CP55" s="152">
        <f t="shared" ca="1" si="445"/>
        <v>378</v>
      </c>
      <c r="CQ55" s="152">
        <f t="shared" ca="1" si="445"/>
        <v>413</v>
      </c>
      <c r="CR55" s="152">
        <f t="shared" ca="1" si="445"/>
        <v>448</v>
      </c>
      <c r="CS55" s="19" t="str">
        <f t="shared" ca="1" si="446"/>
        <v>-</v>
      </c>
      <c r="CT55" s="12" t="b">
        <v>0</v>
      </c>
      <c r="CU55" s="12" t="b">
        <v>0</v>
      </c>
      <c r="CV55" s="12" t="b">
        <v>0</v>
      </c>
      <c r="CW55" s="12" t="b">
        <v>1</v>
      </c>
      <c r="CX55" s="19" t="b">
        <f t="shared" ca="1" si="446"/>
        <v>1</v>
      </c>
      <c r="CY55" s="19">
        <f t="shared" ca="1" si="446"/>
        <v>0</v>
      </c>
      <c r="CZ55" s="19">
        <f t="shared" ca="1" si="446"/>
        <v>0</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7"/>
        <v>0</v>
      </c>
      <c r="DK55" s="12">
        <v>3</v>
      </c>
      <c r="DL55" s="12">
        <v>3</v>
      </c>
      <c r="DM55" s="19">
        <f t="shared" ca="1" si="483"/>
        <v>0</v>
      </c>
      <c r="DN55" s="12">
        <v>2</v>
      </c>
      <c r="DO55" s="12">
        <v>-2</v>
      </c>
      <c r="DP55" s="19" t="str">
        <f t="shared" ca="1" si="447"/>
        <v>-</v>
      </c>
      <c r="DQ55" s="19" t="str">
        <f t="shared" ca="1" si="447"/>
        <v>-</v>
      </c>
      <c r="DR55" s="19" t="str">
        <f t="shared" ca="1" si="447"/>
        <v>-</v>
      </c>
      <c r="DS55" s="251">
        <f t="shared" ca="1" si="471"/>
        <v>0</v>
      </c>
      <c r="DT55" s="251">
        <f t="shared" si="484"/>
        <v>2</v>
      </c>
      <c r="DU55" s="251">
        <f t="shared" si="472"/>
        <v>-2</v>
      </c>
      <c r="DV55" s="19">
        <f t="shared" ca="1" si="447"/>
        <v>0</v>
      </c>
      <c r="DW55" s="19">
        <f t="shared" ca="1" si="447"/>
        <v>0</v>
      </c>
      <c r="DX55" s="19">
        <f t="shared" ca="1" si="447"/>
        <v>0</v>
      </c>
      <c r="DY55" s="19">
        <f t="shared" ca="1" si="447"/>
        <v>0</v>
      </c>
      <c r="DZ55" s="19">
        <f t="shared" ca="1" si="447"/>
        <v>0</v>
      </c>
      <c r="EA55" s="19">
        <f t="shared" ca="1" si="447"/>
        <v>0</v>
      </c>
      <c r="EB55" s="19">
        <f t="shared" ca="1" si="447"/>
        <v>0</v>
      </c>
      <c r="EC55" s="19">
        <f t="shared" ca="1" si="447"/>
        <v>0</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8"/>
        <v>0</v>
      </c>
      <c r="EM55" s="19">
        <f t="shared" ca="1" si="448"/>
        <v>0</v>
      </c>
      <c r="EN55" s="19">
        <f t="shared" ca="1" si="448"/>
        <v>0</v>
      </c>
      <c r="EO55" s="19">
        <f t="shared" ca="1" si="448"/>
        <v>0</v>
      </c>
      <c r="EP55" s="19">
        <f t="shared" ca="1" si="448"/>
        <v>0</v>
      </c>
      <c r="EQ55" s="19">
        <f t="shared" ca="1" si="448"/>
        <v>0</v>
      </c>
      <c r="ER55" s="19">
        <f t="shared" ca="1" si="448"/>
        <v>0</v>
      </c>
      <c r="ES55" s="19">
        <f t="shared" ca="1" si="448"/>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9"/>
        <v>0</v>
      </c>
      <c r="FC55" s="19">
        <f t="shared" ca="1" si="449"/>
        <v>0</v>
      </c>
      <c r="FD55" s="19">
        <f t="shared" ca="1" si="449"/>
        <v>0</v>
      </c>
      <c r="FE55" s="19">
        <f t="shared" ca="1" si="449"/>
        <v>0</v>
      </c>
      <c r="FF55" s="19">
        <f t="shared" ca="1" si="449"/>
        <v>0</v>
      </c>
      <c r="FG55" s="19">
        <f t="shared" ca="1" si="449"/>
        <v>0</v>
      </c>
      <c r="FH55" s="19">
        <f t="shared" ca="1" si="449"/>
        <v>0</v>
      </c>
      <c r="FI55" s="19">
        <f t="shared" ca="1" si="449"/>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50"/>
        <v>0</v>
      </c>
      <c r="HE55" s="19">
        <f t="shared" ca="1" si="450"/>
        <v>0</v>
      </c>
      <c r="HF55" s="19">
        <f t="shared" ca="1" si="450"/>
        <v>0</v>
      </c>
      <c r="HG55" s="19">
        <f t="shared" ca="1" si="450"/>
        <v>0</v>
      </c>
      <c r="HH55" s="19">
        <f t="shared" ca="1" si="450"/>
        <v>0</v>
      </c>
      <c r="HI55" s="19">
        <f t="shared" ca="1" si="450"/>
        <v>0</v>
      </c>
      <c r="HJ55" s="19">
        <f t="shared" ca="1" si="450"/>
        <v>0</v>
      </c>
      <c r="HK55" s="19">
        <f t="shared" ca="1" si="450"/>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5">
        <f t="shared" ca="1" si="451"/>
        <v>67</v>
      </c>
      <c r="HX55" s="9"/>
      <c r="HY55" s="5">
        <f t="shared" ca="1" si="452"/>
        <v>1</v>
      </c>
      <c r="HZ55" s="5" t="b">
        <f t="shared" ca="1" si="452"/>
        <v>0</v>
      </c>
      <c r="IA55" s="19">
        <f t="shared" ca="1" si="453"/>
        <v>0</v>
      </c>
      <c r="IB55" s="5">
        <f t="shared" ca="1" si="452"/>
        <v>55</v>
      </c>
      <c r="IC55" s="19">
        <f t="shared" ca="1" si="453"/>
        <v>1</v>
      </c>
      <c r="ID55" s="19">
        <f t="shared" ca="1" si="453"/>
        <v>0</v>
      </c>
      <c r="IE55" s="19">
        <f t="shared" ca="1" si="453"/>
        <v>0</v>
      </c>
      <c r="IF55" s="19">
        <f t="shared" ca="1" si="453"/>
        <v>0</v>
      </c>
      <c r="IG55" s="19">
        <f t="shared" ca="1" si="453"/>
        <v>0</v>
      </c>
      <c r="IH55" s="19">
        <f t="shared" ca="1" si="453"/>
        <v>0</v>
      </c>
      <c r="II55" s="19">
        <f t="shared" ca="1" si="453"/>
        <v>0</v>
      </c>
      <c r="IJ55" s="19">
        <f t="shared" ca="1" si="453"/>
        <v>0</v>
      </c>
      <c r="IK55" s="19">
        <f t="shared" ca="1" si="453"/>
        <v>0</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1</v>
      </c>
      <c r="IZ55" s="19">
        <f t="shared" ca="1" si="453"/>
        <v>0</v>
      </c>
      <c r="JA55" s="19">
        <f t="shared" ca="1" si="453"/>
        <v>1</v>
      </c>
      <c r="JB55" s="9"/>
      <c r="JC55" s="5" t="b">
        <f t="shared" ca="1" si="454"/>
        <v>0</v>
      </c>
      <c r="JD55" s="5" t="b">
        <f t="shared" ca="1" si="455"/>
        <v>0</v>
      </c>
      <c r="JE55" s="5" t="b">
        <f t="shared" ca="1" si="455"/>
        <v>0</v>
      </c>
      <c r="JF55" s="5" t="b">
        <f t="shared" ca="1" si="455"/>
        <v>1</v>
      </c>
      <c r="JG55" s="144">
        <f t="shared" ca="1" si="473"/>
        <v>1</v>
      </c>
      <c r="JH55" s="144">
        <f t="shared" ca="1" si="473"/>
        <v>1</v>
      </c>
      <c r="JI55" s="19" t="str">
        <f t="shared" ca="1" si="474"/>
        <v>-</v>
      </c>
      <c r="JJ55" s="19" t="str">
        <f t="shared" ca="1" si="474"/>
        <v>-</v>
      </c>
      <c r="JK55" s="19" t="str">
        <f t="shared" ca="1" si="474"/>
        <v>-</v>
      </c>
      <c r="JL55" s="19" t="str">
        <f t="shared" ca="1" si="474"/>
        <v>-</v>
      </c>
      <c r="JM55" s="19">
        <f t="shared" ca="1" si="474"/>
        <v>1</v>
      </c>
      <c r="JN55" s="19">
        <f t="shared" ca="1" si="474"/>
        <v>0.66</v>
      </c>
      <c r="JO55" s="19" t="str">
        <f t="shared" ca="1" si="474"/>
        <v>-</v>
      </c>
      <c r="JP55" s="5" t="b" cm="1">
        <f t="array" aca="1" ref="JP55" ca="1">IF(OR(JQ55:JX55&lt;&gt;"-"),TRUE,"-")</f>
        <v>1</v>
      </c>
      <c r="JQ55" s="237">
        <f t="shared" ca="1" si="485"/>
        <v>2</v>
      </c>
      <c r="JR55" s="237">
        <f t="shared" ca="1" si="485"/>
        <v>2</v>
      </c>
      <c r="JS55" s="237">
        <f t="shared" ca="1" si="485"/>
        <v>2</v>
      </c>
      <c r="JT55" s="237">
        <f t="shared" ca="1" si="485"/>
        <v>2</v>
      </c>
      <c r="JU55" s="237">
        <f t="shared" ca="1" si="485"/>
        <v>2</v>
      </c>
      <c r="JV55" s="237">
        <f t="shared" ca="1" si="485"/>
        <v>2</v>
      </c>
      <c r="JW55" s="237">
        <f t="shared" ca="1" si="485"/>
        <v>2</v>
      </c>
      <c r="JX55" s="237">
        <f t="shared" ca="1" si="485"/>
        <v>2</v>
      </c>
      <c r="JY55" s="5" t="str">
        <f t="array" aca="1" ref="JY55" ca="1">IF(OR(JZ55:KF55&lt;&gt;"-"),TRUE,"-")</f>
        <v>-</v>
      </c>
      <c r="JZ55" s="19" t="str">
        <f t="shared" ca="1" si="476"/>
        <v>-</v>
      </c>
      <c r="KA55" s="19" t="str">
        <f t="shared" ca="1" si="476"/>
        <v>-</v>
      </c>
      <c r="KB55" s="19" t="str">
        <f t="shared" ca="1" si="476"/>
        <v>-</v>
      </c>
      <c r="KC55" s="19" t="str">
        <f t="shared" ca="1" si="476"/>
        <v>-</v>
      </c>
      <c r="KD55" s="19" t="str">
        <f t="shared" ca="1" si="476"/>
        <v>-</v>
      </c>
      <c r="KE55" s="19" t="str">
        <f t="shared" ca="1" si="476"/>
        <v>-</v>
      </c>
      <c r="KF55" s="19" t="str">
        <f t="shared" ca="1" si="476"/>
        <v>-</v>
      </c>
      <c r="KG55" s="19" t="b">
        <f t="shared" ca="1" si="476"/>
        <v>1</v>
      </c>
      <c r="KH55" s="144">
        <f t="shared" ca="1" si="457"/>
        <v>2</v>
      </c>
      <c r="KI55" s="19">
        <f t="shared" ca="1" si="476"/>
        <v>2</v>
      </c>
      <c r="KJ55" s="19" t="b">
        <f t="shared" ca="1" si="476"/>
        <v>0</v>
      </c>
      <c r="KK55" s="19" t="str">
        <f t="shared" ca="1" si="476"/>
        <v>-</v>
      </c>
      <c r="KL55" s="5" t="str">
        <f t="shared" ca="1" si="458"/>
        <v>-</v>
      </c>
      <c r="KM55" s="5" t="str">
        <f t="shared" ca="1" si="458"/>
        <v>-</v>
      </c>
      <c r="KN55" s="5" t="str">
        <f t="shared" ca="1" si="458"/>
        <v>-</v>
      </c>
      <c r="KO55" s="5" t="str">
        <f t="shared" ca="1" si="458"/>
        <v>-</v>
      </c>
      <c r="KP55" s="19" t="b">
        <f t="shared" ca="1" si="477"/>
        <v>0</v>
      </c>
      <c r="KQ55" s="19" t="str">
        <f t="shared" ca="1" si="477"/>
        <v>-</v>
      </c>
      <c r="KR55" s="19" t="str">
        <f t="shared" ca="1" si="477"/>
        <v>-</v>
      </c>
      <c r="KS55" s="19" t="b">
        <f t="shared" ca="1" si="477"/>
        <v>1</v>
      </c>
      <c r="KT55" s="19">
        <f t="shared" ca="1" si="477"/>
        <v>0.75</v>
      </c>
      <c r="KU55" s="19">
        <f t="shared" ca="1" si="477"/>
        <v>0.75</v>
      </c>
      <c r="KV55" s="19">
        <f t="shared" ca="1" si="477"/>
        <v>0.99</v>
      </c>
      <c r="KW55" s="19">
        <f t="shared" ca="1" si="477"/>
        <v>0.5</v>
      </c>
      <c r="KX55" s="19">
        <f t="shared" ca="1" si="477"/>
        <v>0</v>
      </c>
      <c r="KY55" s="19">
        <f t="shared" ca="1" si="477"/>
        <v>0</v>
      </c>
      <c r="KZ55" s="19" t="str">
        <f t="shared" ca="1" si="477"/>
        <v>-</v>
      </c>
      <c r="LA55" s="19" t="str">
        <f t="shared" ca="1" si="477"/>
        <v>-</v>
      </c>
      <c r="LB55" s="19" t="str">
        <f t="shared" ca="1" si="477"/>
        <v>-</v>
      </c>
      <c r="LC55" s="5">
        <f t="shared" ca="1" si="460"/>
        <v>1</v>
      </c>
      <c r="LD55" s="9"/>
      <c r="LE55" s="19">
        <f t="shared" ca="1" si="477"/>
        <v>70</v>
      </c>
      <c r="LF55" s="19">
        <f t="shared" ca="1" si="461"/>
        <v>50</v>
      </c>
      <c r="LG55" s="19">
        <f t="shared" ca="1" si="461"/>
        <v>80</v>
      </c>
      <c r="LH55" s="19">
        <f t="shared" ca="1" si="461"/>
        <v>50</v>
      </c>
      <c r="LI55" s="5" t="b" cm="1">
        <f t="array" aca="1" ref="LI55" ca="1">INDEX(i.meatgrid,$Q55,LI$7)</f>
        <v>1</v>
      </c>
      <c r="LJ55" s="5" t="b" cm="1">
        <f t="array" aca="1" ref="LJ55" ca="1">INDEX(i.meatgrid,$Q55,LJ$7)</f>
        <v>0</v>
      </c>
      <c r="LK55" s="19">
        <f t="shared" ca="1" si="462"/>
        <v>1</v>
      </c>
      <c r="LL55" s="5">
        <f t="shared" ca="1" si="463"/>
        <v>1</v>
      </c>
      <c r="LM55" s="5" cm="1">
        <f t="array" aca="1" ref="LM55" ca="1">INDEX(i.meatgrid,$Q55,LM$7)</f>
        <v>1</v>
      </c>
      <c r="LN55" s="5" cm="1">
        <f t="array" aca="1" ref="LN55" ca="1">INDEX(i.meatgrid,$Q55,LN$7)</f>
        <v>1</v>
      </c>
      <c r="LO55" s="5" cm="1">
        <f t="array" aca="1" ref="LO55" ca="1">INDEX(i.meatgrid,$Q55,LO$7)</f>
        <v>1</v>
      </c>
      <c r="LP55" s="5" cm="1">
        <f t="array" aca="1" ref="LP55" ca="1">INDEX(i.meatgrid,$Q55,LP$7)</f>
        <v>0</v>
      </c>
      <c r="LQ55" s="5" cm="1">
        <f t="array" aca="1" ref="LQ55" ca="1">INDEX(i.meatgrid,$Q55,LQ$7)</f>
        <v>1</v>
      </c>
      <c r="LR55" s="5" cm="1">
        <f t="array" aca="1" ref="LR55" ca="1">INDEX(i.meatgrid,$Q55,LR$7)</f>
        <v>1</v>
      </c>
      <c r="LS55" s="5" cm="1">
        <f t="array" aca="1" ref="LS55" ca="1">INDEX(i.meatgrid,$Q55,LS$7)</f>
        <v>1</v>
      </c>
      <c r="LT55" s="5" cm="1">
        <f t="array" aca="1" ref="LT55" ca="1">INDEX(i.meatgrid,$Q55,LT$7)</f>
        <v>1</v>
      </c>
      <c r="LU55" s="19">
        <f t="shared" ca="1" si="464"/>
        <v>1</v>
      </c>
      <c r="LV55" s="9"/>
      <c r="LW55" s="19" t="b">
        <f t="shared" ca="1" si="465"/>
        <v>0</v>
      </c>
      <c r="LX55" s="19" t="b">
        <f t="shared" ca="1" si="465"/>
        <v>0</v>
      </c>
      <c r="LY55" s="19">
        <f t="shared" ca="1" si="465"/>
        <v>1</v>
      </c>
      <c r="LZ55" s="19">
        <f t="shared" ca="1" si="465"/>
        <v>0.75</v>
      </c>
      <c r="MA55" s="19">
        <f t="shared" ca="1" si="465"/>
        <v>0.75</v>
      </c>
      <c r="MB55" s="19">
        <f t="shared" ca="1" si="465"/>
        <v>0.8</v>
      </c>
      <c r="MC55" s="19">
        <f t="shared" ca="1" si="465"/>
        <v>0.82499999999999996</v>
      </c>
      <c r="MD55" s="19">
        <f t="shared" ca="1" si="465"/>
        <v>0.875</v>
      </c>
      <c r="ME55" s="19">
        <f t="shared" ca="1" si="465"/>
        <v>0.9</v>
      </c>
      <c r="MF55" s="19">
        <f t="shared" ca="1" si="465"/>
        <v>1</v>
      </c>
      <c r="MG55" s="19">
        <f t="shared" ca="1" si="465"/>
        <v>0.875</v>
      </c>
      <c r="MH55" s="19" t="b">
        <f t="shared" ca="1" si="465"/>
        <v>1</v>
      </c>
      <c r="MI55" s="19">
        <f t="shared" ca="1" si="465"/>
        <v>74.989999999999995</v>
      </c>
      <c r="MJ55" s="19" t="str">
        <f t="shared" ca="1" si="465"/>
        <v>-</v>
      </c>
      <c r="MK55" s="19" t="str">
        <f t="shared" ca="1" si="465"/>
        <v>-</v>
      </c>
      <c r="ML55" s="19" t="str">
        <f t="shared" ca="1" si="465"/>
        <v>-</v>
      </c>
      <c r="MM55" s="19" t="str">
        <f t="shared" ca="1" si="466"/>
        <v>-</v>
      </c>
      <c r="MN55" s="19" t="str">
        <f t="shared" ca="1" si="466"/>
        <v>-</v>
      </c>
      <c r="MO55" s="19" t="str">
        <f t="shared" ca="1" si="466"/>
        <v>-</v>
      </c>
      <c r="MP55" s="19" t="str">
        <f t="shared" ca="1" si="466"/>
        <v>-</v>
      </c>
      <c r="MQ55" s="19">
        <f t="shared" ca="1" si="466"/>
        <v>36.99</v>
      </c>
      <c r="MR55" s="19">
        <f t="shared" ca="1" si="466"/>
        <v>36.99</v>
      </c>
      <c r="MS55" s="19" t="str">
        <f t="shared" ca="1" si="466"/>
        <v>-</v>
      </c>
      <c r="MT55" s="19" t="str">
        <f t="shared" ca="1" si="466"/>
        <v>-</v>
      </c>
      <c r="MU55" s="19" t="str">
        <f t="shared" ca="1" si="466"/>
        <v>-</v>
      </c>
      <c r="MV55" s="19" t="str">
        <f t="shared" ca="1" si="466"/>
        <v>-</v>
      </c>
      <c r="MW55" s="19" t="str">
        <f t="shared" ca="1" si="466"/>
        <v>-</v>
      </c>
      <c r="MX55" s="19">
        <f t="shared" ca="1" si="466"/>
        <v>49.99</v>
      </c>
      <c r="MY55" s="19">
        <f t="shared" ca="1" si="466"/>
        <v>49.99</v>
      </c>
      <c r="MZ55" s="19">
        <f t="shared" ca="1" si="466"/>
        <v>49.99</v>
      </c>
      <c r="NA55" s="19">
        <f t="shared" ca="1" si="466"/>
        <v>49.99</v>
      </c>
      <c r="NB55" s="19">
        <f t="shared" ca="1" si="466"/>
        <v>49.99</v>
      </c>
      <c r="NC55" s="19">
        <f t="shared" ca="1" si="466"/>
        <v>49.99</v>
      </c>
      <c r="ND55" s="19">
        <f t="shared" ca="1" si="466"/>
        <v>49.99</v>
      </c>
      <c r="NE55" s="19">
        <f t="shared" ca="1" si="466"/>
        <v>49.99</v>
      </c>
      <c r="NF55" s="19">
        <f t="shared" ca="1" si="466"/>
        <v>412.99</v>
      </c>
      <c r="NG55" s="19">
        <f t="shared" ca="1" si="466"/>
        <v>412.99</v>
      </c>
      <c r="NH55" s="19" t="str">
        <f t="shared" ca="1" si="466"/>
        <v>-</v>
      </c>
      <c r="NI55" s="19" t="str">
        <f t="shared" ca="1" si="466"/>
        <v>-</v>
      </c>
      <c r="NJ55" s="19" t="str">
        <f t="shared" ca="1" si="466"/>
        <v>-</v>
      </c>
      <c r="NK55" s="19" t="str">
        <f t="shared" ca="1" si="466"/>
        <v>-</v>
      </c>
      <c r="NL55" s="19" t="str">
        <f t="shared" ca="1" si="466"/>
        <v>-</v>
      </c>
      <c r="NM55" s="19">
        <f t="shared" ca="1" si="466"/>
        <v>6.8900000000000006</v>
      </c>
      <c r="NN55" s="19">
        <f t="shared" ca="1" si="466"/>
        <v>6.8900000000000006</v>
      </c>
      <c r="NO55" s="19">
        <f t="shared" ca="1" si="466"/>
        <v>6.8900000000000006</v>
      </c>
      <c r="NP55" s="19">
        <f t="shared" ca="1" si="466"/>
        <v>6.8900000000000006</v>
      </c>
      <c r="NQ55" s="19">
        <f t="shared" ca="1" si="466"/>
        <v>6.8900000000000006</v>
      </c>
      <c r="NR55" s="19">
        <f t="shared" ca="1" si="466"/>
        <v>6.8900000000000006</v>
      </c>
      <c r="NS55" s="19">
        <f t="shared" ca="1" si="466"/>
        <v>6.8900000000000006</v>
      </c>
      <c r="NT55" s="19">
        <f t="shared" ca="1" si="466"/>
        <v>6.8900000000000006</v>
      </c>
      <c r="NU55" s="19">
        <f t="shared" ca="1" si="466"/>
        <v>346.99</v>
      </c>
      <c r="NV55" s="19">
        <f t="shared" ca="1" si="466"/>
        <v>346.99</v>
      </c>
      <c r="NW55" s="19" t="str">
        <f t="shared" ca="1" si="466"/>
        <v>-</v>
      </c>
      <c r="NX55" s="19" t="str">
        <f t="shared" ca="1" si="466"/>
        <v>-</v>
      </c>
      <c r="NY55" s="19" t="str">
        <f t="shared" ca="1" si="466"/>
        <v>-</v>
      </c>
      <c r="NZ55" s="19" t="str">
        <f t="shared" ca="1" si="466"/>
        <v>-</v>
      </c>
      <c r="OA55" s="19" t="str">
        <f t="shared" ca="1" si="466"/>
        <v>-</v>
      </c>
      <c r="OB55" s="19">
        <f t="shared" ca="1" si="466"/>
        <v>0</v>
      </c>
      <c r="OC55" s="24">
        <v>0</v>
      </c>
    </row>
    <row r="56" spans="1:39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IF($HY56=0," FWM","")&amp;IF($HY56=1," MWM","")&amp;IF($HY56=5," Mat","")&amp;IF($HZ56=TRUE,"&amp;BBT","    ")          &amp; " Day"&amp;INDEX(i.DOY,$N56,1)
&amp; " Scan"&amp;TEXT($O56,"0")        &amp;" "&amp; INDEX(DataMaster!$B$98:$B$103,$Q56,0)
&amp; " WP"&amp;TEXT($LK56*100,"000p")           &amp; " MP"&amp;TEXT($LL56*100,"000p")           &amp; " GP"&amp;TEXT($LU56*100,"000p")
&amp; " T_" &amp; IF(AND($CA56,$CC56),"TRUE ")        &amp; " (F"&amp;3+COUNTIF($CT56:$CW56,TRUE)&amp;3&amp;"N"&amp;$DK56&amp;$DL56&amp;")"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9"/>
      <c r="AV56" s="5" t="b">
        <f t="shared" ca="1" si="433"/>
        <v>1</v>
      </c>
      <c r="AW56" s="5" t="str">
        <f t="shared" ca="1" si="433"/>
        <v>-</v>
      </c>
      <c r="AX56" s="5" t="str">
        <f t="shared" ca="1" si="433"/>
        <v>-</v>
      </c>
      <c r="AY56" s="5" t="str">
        <f t="shared" ca="1" si="433"/>
        <v>-</v>
      </c>
      <c r="AZ56" s="5" t="b">
        <f t="shared" ca="1" si="433"/>
        <v>0</v>
      </c>
      <c r="BA56" s="144">
        <f t="shared" ca="1" si="433"/>
        <v>0.25</v>
      </c>
      <c r="BB56" s="19" t="b">
        <f t="shared" ca="1" si="434"/>
        <v>1</v>
      </c>
      <c r="BC56" s="9"/>
      <c r="BD56" s="5" t="str">
        <f t="shared" ca="1" si="435"/>
        <v>-</v>
      </c>
      <c r="BE56" s="19" t="str">
        <f t="shared" ca="1" si="436"/>
        <v>-</v>
      </c>
      <c r="BF56" s="19" t="str">
        <f t="shared" ca="1" si="436"/>
        <v>-</v>
      </c>
      <c r="BG56" s="19" t="str">
        <f t="shared" ca="1" si="436"/>
        <v>-</v>
      </c>
      <c r="BH56" s="5" t="str">
        <f t="shared" ca="1" si="437"/>
        <v>-</v>
      </c>
      <c r="BI56" s="19" t="str">
        <f t="shared" ca="1" si="438"/>
        <v>-</v>
      </c>
      <c r="BJ56" s="5" t="str">
        <f t="shared" ca="1" si="439"/>
        <v>-</v>
      </c>
      <c r="BK56" s="19" t="str">
        <f t="shared" ca="1" si="440"/>
        <v>-</v>
      </c>
      <c r="BL56" s="19" t="str">
        <f t="shared" ca="1" si="440"/>
        <v>-</v>
      </c>
      <c r="BM56" s="19" t="str">
        <f t="shared" ca="1" si="440"/>
        <v>-</v>
      </c>
      <c r="BN56" s="5" t="str">
        <f t="shared" ca="1" si="441"/>
        <v>-</v>
      </c>
      <c r="BO56" s="9"/>
      <c r="BP56" s="19" t="str">
        <f t="shared" ca="1" si="442"/>
        <v>-</v>
      </c>
      <c r="BQ56" s="19" t="str">
        <f t="shared" ca="1" si="442"/>
        <v>-</v>
      </c>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9"/>
      <c r="CA56" s="237" t="b">
        <f t="shared" ref="CA56:CE59" ca="1" si="486">OFFSET(CA56,-1,0)</f>
        <v>1</v>
      </c>
      <c r="CB56" s="12" t="b">
        <v>1</v>
      </c>
      <c r="CC56" s="237" t="b">
        <f t="shared" ca="1" si="486"/>
        <v>1</v>
      </c>
      <c r="CD56" s="251">
        <f t="shared" ca="1" si="481"/>
        <v>2231104</v>
      </c>
      <c r="CE56" s="237" t="b">
        <f t="shared" ca="1" si="486"/>
        <v>0</v>
      </c>
      <c r="CF56" s="12" t="s">
        <v>34</v>
      </c>
      <c r="CG56" s="19" t="b">
        <f t="shared" ca="1" si="470"/>
        <v>1</v>
      </c>
      <c r="CH56" s="237">
        <f t="shared" ca="1" si="482"/>
        <v>2231105</v>
      </c>
      <c r="CI56" s="19" t="str">
        <f t="shared" ca="1" si="470"/>
        <v>-</v>
      </c>
      <c r="CJ56" s="19">
        <f t="shared" ca="1" si="470"/>
        <v>1</v>
      </c>
      <c r="CK56" s="19">
        <f t="shared" ca="1" si="470"/>
        <v>1</v>
      </c>
      <c r="CL56" s="9"/>
      <c r="CM56" s="444">
        <f t="shared" ca="1" si="444"/>
        <v>652</v>
      </c>
      <c r="CN56" s="444">
        <f t="shared" ca="1" si="444"/>
        <v>686</v>
      </c>
      <c r="CO56" s="444">
        <f t="shared" ca="1" si="444"/>
        <v>721</v>
      </c>
      <c r="CP56" s="152">
        <f t="shared" ca="1" si="445"/>
        <v>378</v>
      </c>
      <c r="CQ56" s="152">
        <f t="shared" ca="1" si="445"/>
        <v>413</v>
      </c>
      <c r="CR56" s="152">
        <f t="shared" ca="1" si="445"/>
        <v>448</v>
      </c>
      <c r="CS56" s="19" t="str">
        <f t="shared" ca="1" si="446"/>
        <v>-</v>
      </c>
      <c r="CT56" s="12" t="b">
        <v>1</v>
      </c>
      <c r="CU56" s="12" t="b">
        <v>0</v>
      </c>
      <c r="CV56" s="12" t="b">
        <v>0</v>
      </c>
      <c r="CW56" s="12" t="b">
        <v>0</v>
      </c>
      <c r="CX56" s="19" t="b">
        <f t="shared" ca="1" si="446"/>
        <v>1</v>
      </c>
      <c r="CY56" s="19">
        <f t="shared" ca="1" si="446"/>
        <v>0</v>
      </c>
      <c r="CZ56" s="19">
        <f t="shared" ca="1" si="446"/>
        <v>0</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7"/>
        <v>0</v>
      </c>
      <c r="DK56" s="12">
        <v>3</v>
      </c>
      <c r="DL56" s="12">
        <v>3</v>
      </c>
      <c r="DM56" s="19">
        <f t="shared" ca="1" si="483"/>
        <v>0</v>
      </c>
      <c r="DN56" s="12">
        <v>1</v>
      </c>
      <c r="DO56" s="12">
        <v>-1</v>
      </c>
      <c r="DP56" s="19" t="str">
        <f t="shared" ca="1" si="447"/>
        <v>-</v>
      </c>
      <c r="DQ56" s="19" t="str">
        <f t="shared" ca="1" si="447"/>
        <v>-</v>
      </c>
      <c r="DR56" s="19" t="str">
        <f t="shared" ca="1" si="447"/>
        <v>-</v>
      </c>
      <c r="DS56" s="251">
        <f t="shared" ca="1" si="471"/>
        <v>0</v>
      </c>
      <c r="DT56" s="251">
        <f t="shared" si="484"/>
        <v>1</v>
      </c>
      <c r="DU56" s="251">
        <f t="shared" si="472"/>
        <v>-1</v>
      </c>
      <c r="DV56" s="19">
        <f t="shared" ca="1" si="447"/>
        <v>0</v>
      </c>
      <c r="DW56" s="19">
        <f t="shared" ca="1" si="447"/>
        <v>0</v>
      </c>
      <c r="DX56" s="19">
        <f t="shared" ca="1" si="447"/>
        <v>0</v>
      </c>
      <c r="DY56" s="19">
        <f t="shared" ca="1" si="447"/>
        <v>0</v>
      </c>
      <c r="DZ56" s="19">
        <f t="shared" ca="1" si="447"/>
        <v>0</v>
      </c>
      <c r="EA56" s="19">
        <f t="shared" ca="1" si="447"/>
        <v>0</v>
      </c>
      <c r="EB56" s="19">
        <f t="shared" ca="1" si="447"/>
        <v>0</v>
      </c>
      <c r="EC56" s="19">
        <f t="shared" ca="1" si="447"/>
        <v>0</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8"/>
        <v>0</v>
      </c>
      <c r="EM56" s="19">
        <f t="shared" ca="1" si="448"/>
        <v>0</v>
      </c>
      <c r="EN56" s="19">
        <f t="shared" ca="1" si="448"/>
        <v>0</v>
      </c>
      <c r="EO56" s="19">
        <f t="shared" ca="1" si="448"/>
        <v>0</v>
      </c>
      <c r="EP56" s="19">
        <f t="shared" ca="1" si="448"/>
        <v>0</v>
      </c>
      <c r="EQ56" s="19">
        <f t="shared" ca="1" si="448"/>
        <v>0</v>
      </c>
      <c r="ER56" s="19">
        <f t="shared" ca="1" si="448"/>
        <v>0</v>
      </c>
      <c r="ES56" s="19">
        <f t="shared" ca="1" si="448"/>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9"/>
        <v>0</v>
      </c>
      <c r="FC56" s="19">
        <f t="shared" ca="1" si="449"/>
        <v>0</v>
      </c>
      <c r="FD56" s="19">
        <f t="shared" ca="1" si="449"/>
        <v>0</v>
      </c>
      <c r="FE56" s="19">
        <f t="shared" ca="1" si="449"/>
        <v>0</v>
      </c>
      <c r="FF56" s="19">
        <f t="shared" ca="1" si="449"/>
        <v>0</v>
      </c>
      <c r="FG56" s="19">
        <f t="shared" ca="1" si="449"/>
        <v>0</v>
      </c>
      <c r="FH56" s="19">
        <f t="shared" ca="1" si="449"/>
        <v>0</v>
      </c>
      <c r="FI56" s="19">
        <f t="shared" ca="1" si="449"/>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ref="GO56:HV58" ca="1" si="487">OFFSET(GO$5,$B56,0)</f>
        <v>0</v>
      </c>
      <c r="GP56" s="19">
        <f t="shared" ca="1" si="487"/>
        <v>0</v>
      </c>
      <c r="GQ56" s="19">
        <f t="shared" ca="1" si="487"/>
        <v>0</v>
      </c>
      <c r="GR56" s="19">
        <f t="shared" ca="1" si="487"/>
        <v>0</v>
      </c>
      <c r="GS56" s="19">
        <f t="shared" ca="1" si="487"/>
        <v>0</v>
      </c>
      <c r="GT56" s="19">
        <f t="shared" ca="1" si="487"/>
        <v>0</v>
      </c>
      <c r="GU56" s="19">
        <f t="shared" ca="1" si="487"/>
        <v>0</v>
      </c>
      <c r="GV56" s="19">
        <f t="shared" ca="1" si="487"/>
        <v>0</v>
      </c>
      <c r="GW56" s="19">
        <f t="shared" ca="1" si="487"/>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5">
        <f t="shared" ca="1" si="451"/>
        <v>67</v>
      </c>
      <c r="HX56" s="9"/>
      <c r="HY56" s="5">
        <f t="shared" ca="1" si="452"/>
        <v>1</v>
      </c>
      <c r="HZ56" s="5" t="b">
        <f t="shared" ca="1" si="452"/>
        <v>0</v>
      </c>
      <c r="IA56" s="19">
        <f t="shared" ca="1" si="453"/>
        <v>0</v>
      </c>
      <c r="IB56" s="5">
        <f t="shared" ca="1" si="452"/>
        <v>55</v>
      </c>
      <c r="IC56" s="19">
        <f t="shared" ca="1" si="453"/>
        <v>1</v>
      </c>
      <c r="ID56" s="19">
        <f t="shared" ca="1" si="453"/>
        <v>0</v>
      </c>
      <c r="IE56" s="19">
        <f t="shared" ca="1" si="453"/>
        <v>0</v>
      </c>
      <c r="IF56" s="19">
        <f t="shared" ca="1" si="453"/>
        <v>0</v>
      </c>
      <c r="IG56" s="19">
        <f t="shared" ca="1" si="453"/>
        <v>0</v>
      </c>
      <c r="IH56" s="19">
        <f t="shared" ca="1" si="453"/>
        <v>0</v>
      </c>
      <c r="II56" s="19">
        <f t="shared" ca="1" si="453"/>
        <v>0</v>
      </c>
      <c r="IJ56" s="19">
        <f t="shared" ca="1" si="453"/>
        <v>0</v>
      </c>
      <c r="IK56" s="19">
        <f t="shared" ca="1" si="453"/>
        <v>0</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1</v>
      </c>
      <c r="IZ56" s="19">
        <f t="shared" ca="1" si="453"/>
        <v>0</v>
      </c>
      <c r="JA56" s="19">
        <f t="shared" ca="1" si="453"/>
        <v>1</v>
      </c>
      <c r="JB56" s="9"/>
      <c r="JC56" s="5" t="b">
        <f t="shared" ca="1" si="454"/>
        <v>0</v>
      </c>
      <c r="JD56" s="5" t="b">
        <f t="shared" ca="1" si="455"/>
        <v>0</v>
      </c>
      <c r="JE56" s="5" t="b">
        <f t="shared" ca="1" si="455"/>
        <v>0</v>
      </c>
      <c r="JF56" s="5" t="b">
        <f t="shared" ca="1" si="455"/>
        <v>1</v>
      </c>
      <c r="JG56" s="144">
        <f t="shared" ca="1" si="473"/>
        <v>1</v>
      </c>
      <c r="JH56" s="144">
        <f t="shared" ca="1" si="473"/>
        <v>1</v>
      </c>
      <c r="JI56" s="19" t="str">
        <f t="shared" ca="1" si="474"/>
        <v>-</v>
      </c>
      <c r="JJ56" s="19" t="str">
        <f t="shared" ca="1" si="474"/>
        <v>-</v>
      </c>
      <c r="JK56" s="19" t="str">
        <f t="shared" ca="1" si="474"/>
        <v>-</v>
      </c>
      <c r="JL56" s="19" t="str">
        <f t="shared" ca="1" si="474"/>
        <v>-</v>
      </c>
      <c r="JM56" s="19">
        <f t="shared" ca="1" si="474"/>
        <v>1</v>
      </c>
      <c r="JN56" s="19">
        <f t="shared" ca="1" si="474"/>
        <v>0.66</v>
      </c>
      <c r="JO56" s="19" t="str">
        <f t="shared" ca="1" si="474"/>
        <v>-</v>
      </c>
      <c r="JP56" s="5" t="b" cm="1">
        <f t="array" aca="1" ref="JP56" ca="1">IF(OR(JQ56:JX56&lt;&gt;"-"),TRUE,"-")</f>
        <v>1</v>
      </c>
      <c r="JQ56" s="237">
        <f t="shared" ca="1" si="485"/>
        <v>2</v>
      </c>
      <c r="JR56" s="237">
        <f t="shared" ca="1" si="485"/>
        <v>2</v>
      </c>
      <c r="JS56" s="237">
        <f t="shared" ca="1" si="485"/>
        <v>2</v>
      </c>
      <c r="JT56" s="237">
        <f t="shared" ca="1" si="485"/>
        <v>2</v>
      </c>
      <c r="JU56" s="237">
        <f t="shared" ca="1" si="485"/>
        <v>2</v>
      </c>
      <c r="JV56" s="237">
        <f t="shared" ca="1" si="485"/>
        <v>2</v>
      </c>
      <c r="JW56" s="237">
        <f t="shared" ca="1" si="485"/>
        <v>2</v>
      </c>
      <c r="JX56" s="237">
        <f t="shared" ca="1" si="485"/>
        <v>2</v>
      </c>
      <c r="JY56" s="5" t="str">
        <f t="array" aca="1" ref="JY56" ca="1">IF(OR(JZ56:KF56&lt;&gt;"-"),TRUE,"-")</f>
        <v>-</v>
      </c>
      <c r="JZ56" s="19" t="str">
        <f t="shared" ca="1" si="476"/>
        <v>-</v>
      </c>
      <c r="KA56" s="19" t="str">
        <f t="shared" ca="1" si="476"/>
        <v>-</v>
      </c>
      <c r="KB56" s="19" t="str">
        <f t="shared" ca="1" si="476"/>
        <v>-</v>
      </c>
      <c r="KC56" s="19" t="str">
        <f t="shared" ca="1" si="476"/>
        <v>-</v>
      </c>
      <c r="KD56" s="19" t="str">
        <f t="shared" ca="1" si="476"/>
        <v>-</v>
      </c>
      <c r="KE56" s="19" t="str">
        <f t="shared" ca="1" si="476"/>
        <v>-</v>
      </c>
      <c r="KF56" s="19" t="str">
        <f t="shared" ca="1" si="476"/>
        <v>-</v>
      </c>
      <c r="KG56" s="19" t="b">
        <f t="shared" ca="1" si="476"/>
        <v>1</v>
      </c>
      <c r="KH56" s="144">
        <f t="shared" ca="1" si="457"/>
        <v>2</v>
      </c>
      <c r="KI56" s="19">
        <f t="shared" ca="1" si="476"/>
        <v>2</v>
      </c>
      <c r="KJ56" s="19" t="b">
        <f t="shared" ca="1" si="476"/>
        <v>0</v>
      </c>
      <c r="KK56" s="19" t="str">
        <f t="shared" ca="1" si="476"/>
        <v>-</v>
      </c>
      <c r="KL56" s="5" t="str">
        <f t="shared" ca="1" si="458"/>
        <v>-</v>
      </c>
      <c r="KM56" s="5" t="str">
        <f t="shared" ca="1" si="458"/>
        <v>-</v>
      </c>
      <c r="KN56" s="5" t="str">
        <f t="shared" ca="1" si="458"/>
        <v>-</v>
      </c>
      <c r="KO56" s="5" t="str">
        <f t="shared" ca="1" si="458"/>
        <v>-</v>
      </c>
      <c r="KP56" s="19" t="b">
        <f t="shared" ca="1" si="477"/>
        <v>0</v>
      </c>
      <c r="KQ56" s="19" t="str">
        <f t="shared" ca="1" si="477"/>
        <v>-</v>
      </c>
      <c r="KR56" s="19" t="str">
        <f t="shared" ca="1" si="477"/>
        <v>-</v>
      </c>
      <c r="KS56" s="19" t="b">
        <f t="shared" ca="1" si="477"/>
        <v>1</v>
      </c>
      <c r="KT56" s="19">
        <f t="shared" ca="1" si="477"/>
        <v>0.75</v>
      </c>
      <c r="KU56" s="19">
        <f t="shared" ca="1" si="477"/>
        <v>0.75</v>
      </c>
      <c r="KV56" s="19">
        <f t="shared" ca="1" si="477"/>
        <v>0.99</v>
      </c>
      <c r="KW56" s="19">
        <f t="shared" ca="1" si="477"/>
        <v>0.5</v>
      </c>
      <c r="KX56" s="19">
        <f t="shared" ca="1" si="477"/>
        <v>0</v>
      </c>
      <c r="KY56" s="19">
        <f t="shared" ca="1" si="477"/>
        <v>0</v>
      </c>
      <c r="KZ56" s="19" t="str">
        <f t="shared" ca="1" si="477"/>
        <v>-</v>
      </c>
      <c r="LA56" s="19" t="str">
        <f t="shared" ca="1" si="477"/>
        <v>-</v>
      </c>
      <c r="LB56" s="19" t="str">
        <f t="shared" ca="1" si="477"/>
        <v>-</v>
      </c>
      <c r="LC56" s="5">
        <f t="shared" ca="1" si="460"/>
        <v>1</v>
      </c>
      <c r="LD56" s="9"/>
      <c r="LE56" s="19">
        <f t="shared" ca="1" si="477"/>
        <v>70</v>
      </c>
      <c r="LF56" s="19">
        <f t="shared" ca="1" si="461"/>
        <v>50</v>
      </c>
      <c r="LG56" s="19">
        <f t="shared" ca="1" si="461"/>
        <v>80</v>
      </c>
      <c r="LH56" s="19">
        <f t="shared" ca="1" si="461"/>
        <v>50</v>
      </c>
      <c r="LI56" s="5" t="b" cm="1">
        <f t="array" aca="1" ref="LI56" ca="1">INDEX(i.meatgrid,$Q56,LI$7)</f>
        <v>1</v>
      </c>
      <c r="LJ56" s="5" t="b" cm="1">
        <f t="array" aca="1" ref="LJ56" ca="1">INDEX(i.meatgrid,$Q56,LJ$7)</f>
        <v>0</v>
      </c>
      <c r="LK56" s="19">
        <f t="shared" ca="1" si="462"/>
        <v>1</v>
      </c>
      <c r="LL56" s="5">
        <f t="shared" ca="1" si="463"/>
        <v>1</v>
      </c>
      <c r="LM56" s="5" cm="1">
        <f t="array" aca="1" ref="LM56" ca="1">INDEX(i.meatgrid,$Q56,LM$7)</f>
        <v>1</v>
      </c>
      <c r="LN56" s="5" cm="1">
        <f t="array" aca="1" ref="LN56" ca="1">INDEX(i.meatgrid,$Q56,LN$7)</f>
        <v>1</v>
      </c>
      <c r="LO56" s="5" cm="1">
        <f t="array" aca="1" ref="LO56" ca="1">INDEX(i.meatgrid,$Q56,LO$7)</f>
        <v>1</v>
      </c>
      <c r="LP56" s="5" cm="1">
        <f t="array" aca="1" ref="LP56" ca="1">INDEX(i.meatgrid,$Q56,LP$7)</f>
        <v>0</v>
      </c>
      <c r="LQ56" s="5" cm="1">
        <f t="array" aca="1" ref="LQ56" ca="1">INDEX(i.meatgrid,$Q56,LQ$7)</f>
        <v>1</v>
      </c>
      <c r="LR56" s="5" cm="1">
        <f t="array" aca="1" ref="LR56" ca="1">INDEX(i.meatgrid,$Q56,LR$7)</f>
        <v>1</v>
      </c>
      <c r="LS56" s="5" cm="1">
        <f t="array" aca="1" ref="LS56" ca="1">INDEX(i.meatgrid,$Q56,LS$7)</f>
        <v>1</v>
      </c>
      <c r="LT56" s="5" cm="1">
        <f t="array" aca="1" ref="LT56" ca="1">INDEX(i.meatgrid,$Q56,LT$7)</f>
        <v>1</v>
      </c>
      <c r="LU56" s="19">
        <f t="shared" ca="1" si="464"/>
        <v>1</v>
      </c>
      <c r="LV56" s="9"/>
      <c r="LW56" s="19" t="b">
        <f t="shared" ca="1" si="465"/>
        <v>0</v>
      </c>
      <c r="LX56" s="19" t="b">
        <f t="shared" ca="1" si="465"/>
        <v>0</v>
      </c>
      <c r="LY56" s="19">
        <f t="shared" ca="1" si="465"/>
        <v>1</v>
      </c>
      <c r="LZ56" s="19">
        <f t="shared" ca="1" si="465"/>
        <v>0.75</v>
      </c>
      <c r="MA56" s="19">
        <f t="shared" ca="1" si="465"/>
        <v>0.75</v>
      </c>
      <c r="MB56" s="19">
        <f t="shared" ca="1" si="465"/>
        <v>0.8</v>
      </c>
      <c r="MC56" s="19">
        <f t="shared" ca="1" si="465"/>
        <v>0.82499999999999996</v>
      </c>
      <c r="MD56" s="19">
        <f t="shared" ca="1" si="465"/>
        <v>0.875</v>
      </c>
      <c r="ME56" s="19">
        <f t="shared" ca="1" si="465"/>
        <v>0.9</v>
      </c>
      <c r="MF56" s="19">
        <f t="shared" ca="1" si="465"/>
        <v>1</v>
      </c>
      <c r="MG56" s="19">
        <f t="shared" ca="1" si="465"/>
        <v>0.875</v>
      </c>
      <c r="MH56" s="19" t="b">
        <f t="shared" ca="1" si="465"/>
        <v>1</v>
      </c>
      <c r="MI56" s="19">
        <f t="shared" ca="1" si="465"/>
        <v>74.989999999999995</v>
      </c>
      <c r="MJ56" s="19" t="str">
        <f t="shared" ca="1" si="465"/>
        <v>-</v>
      </c>
      <c r="MK56" s="19" t="str">
        <f t="shared" ca="1" si="465"/>
        <v>-</v>
      </c>
      <c r="ML56" s="19" t="str">
        <f t="shared" ca="1" si="465"/>
        <v>-</v>
      </c>
      <c r="MM56" s="19" t="str">
        <f t="shared" ca="1" si="466"/>
        <v>-</v>
      </c>
      <c r="MN56" s="19" t="str">
        <f t="shared" ca="1" si="466"/>
        <v>-</v>
      </c>
      <c r="MO56" s="19" t="str">
        <f t="shared" ca="1" si="466"/>
        <v>-</v>
      </c>
      <c r="MP56" s="19" t="str">
        <f t="shared" ca="1" si="466"/>
        <v>-</v>
      </c>
      <c r="MQ56" s="19">
        <f t="shared" ca="1" si="466"/>
        <v>36.99</v>
      </c>
      <c r="MR56" s="19">
        <f t="shared" ca="1" si="466"/>
        <v>36.99</v>
      </c>
      <c r="MS56" s="19" t="str">
        <f t="shared" ca="1" si="466"/>
        <v>-</v>
      </c>
      <c r="MT56" s="19" t="str">
        <f t="shared" ca="1" si="466"/>
        <v>-</v>
      </c>
      <c r="MU56" s="19" t="str">
        <f t="shared" ca="1" si="466"/>
        <v>-</v>
      </c>
      <c r="MV56" s="19" t="str">
        <f t="shared" ca="1" si="466"/>
        <v>-</v>
      </c>
      <c r="MW56" s="19" t="str">
        <f t="shared" ca="1" si="466"/>
        <v>-</v>
      </c>
      <c r="MX56" s="19">
        <f t="shared" ca="1" si="466"/>
        <v>49.99</v>
      </c>
      <c r="MY56" s="19">
        <f t="shared" ca="1" si="466"/>
        <v>49.99</v>
      </c>
      <c r="MZ56" s="19">
        <f t="shared" ca="1" si="466"/>
        <v>49.99</v>
      </c>
      <c r="NA56" s="19">
        <f t="shared" ca="1" si="466"/>
        <v>49.99</v>
      </c>
      <c r="NB56" s="19">
        <f t="shared" ca="1" si="466"/>
        <v>49.99</v>
      </c>
      <c r="NC56" s="19">
        <f t="shared" ca="1" si="466"/>
        <v>49.99</v>
      </c>
      <c r="ND56" s="19">
        <f t="shared" ca="1" si="466"/>
        <v>49.99</v>
      </c>
      <c r="NE56" s="19">
        <f t="shared" ca="1" si="466"/>
        <v>49.99</v>
      </c>
      <c r="NF56" s="19">
        <f t="shared" ca="1" si="466"/>
        <v>412.99</v>
      </c>
      <c r="NG56" s="19">
        <f t="shared" ca="1" si="466"/>
        <v>412.99</v>
      </c>
      <c r="NH56" s="19" t="str">
        <f t="shared" ca="1" si="466"/>
        <v>-</v>
      </c>
      <c r="NI56" s="19" t="str">
        <f t="shared" ca="1" si="466"/>
        <v>-</v>
      </c>
      <c r="NJ56" s="19" t="str">
        <f t="shared" ca="1" si="466"/>
        <v>-</v>
      </c>
      <c r="NK56" s="19" t="str">
        <f t="shared" ca="1" si="466"/>
        <v>-</v>
      </c>
      <c r="NL56" s="19" t="str">
        <f t="shared" ca="1" si="466"/>
        <v>-</v>
      </c>
      <c r="NM56" s="19">
        <f t="shared" ca="1" si="466"/>
        <v>6.8900000000000006</v>
      </c>
      <c r="NN56" s="19">
        <f t="shared" ca="1" si="466"/>
        <v>6.8900000000000006</v>
      </c>
      <c r="NO56" s="19">
        <f t="shared" ca="1" si="466"/>
        <v>6.8900000000000006</v>
      </c>
      <c r="NP56" s="19">
        <f t="shared" ca="1" si="466"/>
        <v>6.8900000000000006</v>
      </c>
      <c r="NQ56" s="19">
        <f t="shared" ca="1" si="466"/>
        <v>6.8900000000000006</v>
      </c>
      <c r="NR56" s="19">
        <f t="shared" ca="1" si="466"/>
        <v>6.8900000000000006</v>
      </c>
      <c r="NS56" s="19">
        <f t="shared" ca="1" si="466"/>
        <v>6.8900000000000006</v>
      </c>
      <c r="NT56" s="19">
        <f t="shared" ca="1" si="466"/>
        <v>6.8900000000000006</v>
      </c>
      <c r="NU56" s="19">
        <f t="shared" ca="1" si="466"/>
        <v>346.99</v>
      </c>
      <c r="NV56" s="19">
        <f t="shared" ca="1" si="466"/>
        <v>346.99</v>
      </c>
      <c r="NW56" s="19" t="str">
        <f t="shared" ca="1" si="466"/>
        <v>-</v>
      </c>
      <c r="NX56" s="19" t="str">
        <f t="shared" ca="1" si="466"/>
        <v>-</v>
      </c>
      <c r="NY56" s="19" t="str">
        <f t="shared" ca="1" si="466"/>
        <v>-</v>
      </c>
      <c r="NZ56" s="19" t="str">
        <f t="shared" ca="1" si="466"/>
        <v>-</v>
      </c>
      <c r="OA56" s="19" t="str">
        <f t="shared" ca="1" si="466"/>
        <v>-</v>
      </c>
      <c r="OB56" s="19">
        <f t="shared" ca="1" si="466"/>
        <v>0</v>
      </c>
      <c r="OC56" s="24">
        <v>0</v>
      </c>
    </row>
    <row r="57" spans="1:39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IF($HY57=0," FWM","")&amp;IF($HY57=1," MWM","")&amp;IF($HY57=5," Mat","")&amp;IF($HZ57=TRUE,"&amp;BBT","    ")          &amp; " Day"&amp;INDEX(i.DOY,$N57,1)
&amp; " Scan"&amp;TEXT($O57,"0")        &amp;" "&amp; INDEX(DataMaster!$B$98:$B$103,$Q57,0)
&amp; " WP"&amp;TEXT($LK57*100,"000p")           &amp; " MP"&amp;TEXT($LL57*100,"000p")           &amp; " GP"&amp;TEXT($LU57*100,"000p")
&amp; " T_" &amp; IF(AND($CA57,$CC57),"TRUE ")        &amp; " (F"&amp;3+COUNTIF($CT57:$CW57,TRUE)&amp;3&amp;"N"&amp;$DK57&amp;$DL57&amp;")"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9"/>
      <c r="AV57" s="5" t="b">
        <f t="shared" ca="1" si="433"/>
        <v>1</v>
      </c>
      <c r="AW57" s="5" t="str">
        <f t="shared" ca="1" si="433"/>
        <v>-</v>
      </c>
      <c r="AX57" s="5" t="str">
        <f t="shared" ca="1" si="433"/>
        <v>-</v>
      </c>
      <c r="AY57" s="5" t="str">
        <f t="shared" ca="1" si="433"/>
        <v>-</v>
      </c>
      <c r="AZ57" s="5" t="b">
        <f t="shared" ca="1" si="433"/>
        <v>0</v>
      </c>
      <c r="BA57" s="144">
        <f t="shared" ca="1" si="433"/>
        <v>0.25</v>
      </c>
      <c r="BB57" s="19" t="b">
        <f t="shared" ca="1" si="434"/>
        <v>1</v>
      </c>
      <c r="BC57" s="9"/>
      <c r="BD57" s="5" t="str">
        <f t="shared" ca="1" si="435"/>
        <v>-</v>
      </c>
      <c r="BE57" s="19" t="str">
        <f t="shared" ca="1" si="436"/>
        <v>-</v>
      </c>
      <c r="BF57" s="19" t="str">
        <f t="shared" ca="1" si="436"/>
        <v>-</v>
      </c>
      <c r="BG57" s="19" t="str">
        <f t="shared" ca="1" si="436"/>
        <v>-</v>
      </c>
      <c r="BH57" s="5" t="str">
        <f t="shared" ca="1" si="437"/>
        <v>-</v>
      </c>
      <c r="BI57" s="19" t="str">
        <f t="shared" ca="1" si="438"/>
        <v>-</v>
      </c>
      <c r="BJ57" s="5" t="str">
        <f t="shared" ca="1" si="439"/>
        <v>-</v>
      </c>
      <c r="BK57" s="19" t="str">
        <f t="shared" ca="1" si="440"/>
        <v>-</v>
      </c>
      <c r="BL57" s="19" t="str">
        <f t="shared" ca="1" si="440"/>
        <v>-</v>
      </c>
      <c r="BM57" s="19" t="str">
        <f t="shared" ca="1" si="440"/>
        <v>-</v>
      </c>
      <c r="BN57" s="5" t="str">
        <f t="shared" ca="1" si="441"/>
        <v>-</v>
      </c>
      <c r="BO57" s="9"/>
      <c r="BP57" s="19" t="str">
        <f t="shared" ca="1" si="442"/>
        <v>-</v>
      </c>
      <c r="BQ57" s="19" t="str">
        <f t="shared" ca="1" si="442"/>
        <v>-</v>
      </c>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9"/>
      <c r="CA57" s="237" t="b">
        <f t="shared" ca="1" si="486"/>
        <v>1</v>
      </c>
      <c r="CB57" s="12" t="b">
        <v>1</v>
      </c>
      <c r="CC57" s="237" t="b">
        <f t="shared" ca="1" si="486"/>
        <v>1</v>
      </c>
      <c r="CD57" s="251">
        <f t="shared" ca="1" si="481"/>
        <v>2231105</v>
      </c>
      <c r="CE57" s="237" t="b">
        <f t="shared" ca="1" si="486"/>
        <v>0</v>
      </c>
      <c r="CF57" s="12" t="s">
        <v>34</v>
      </c>
      <c r="CG57" s="19" t="b">
        <f t="shared" ca="1" si="470"/>
        <v>1</v>
      </c>
      <c r="CH57" s="237">
        <f t="shared" ca="1" si="482"/>
        <v>2231106</v>
      </c>
      <c r="CI57" s="19" t="str">
        <f t="shared" ca="1" si="470"/>
        <v>-</v>
      </c>
      <c r="CJ57" s="19">
        <f t="shared" ca="1" si="470"/>
        <v>1</v>
      </c>
      <c r="CK57" s="19">
        <f t="shared" ca="1" si="470"/>
        <v>1</v>
      </c>
      <c r="CL57" s="9"/>
      <c r="CM57" s="444">
        <f t="shared" ca="1" si="444"/>
        <v>652</v>
      </c>
      <c r="CN57" s="444">
        <f t="shared" ca="1" si="444"/>
        <v>686</v>
      </c>
      <c r="CO57" s="444">
        <f t="shared" ca="1" si="444"/>
        <v>721</v>
      </c>
      <c r="CP57" s="152">
        <f t="shared" ca="1" si="445"/>
        <v>378</v>
      </c>
      <c r="CQ57" s="152">
        <f t="shared" ca="1" si="445"/>
        <v>413</v>
      </c>
      <c r="CR57" s="152">
        <f t="shared" ca="1" si="445"/>
        <v>448</v>
      </c>
      <c r="CS57" s="19" t="str">
        <f t="shared" ca="1" si="446"/>
        <v>-</v>
      </c>
      <c r="CT57" s="12" t="b">
        <v>0</v>
      </c>
      <c r="CU57" s="12" t="b">
        <v>1</v>
      </c>
      <c r="CV57" s="12" t="b">
        <v>0</v>
      </c>
      <c r="CW57" s="12" t="b">
        <v>0</v>
      </c>
      <c r="CX57" s="19" t="b">
        <f t="shared" ca="1" si="446"/>
        <v>1</v>
      </c>
      <c r="CY57" s="19">
        <f t="shared" ca="1" si="446"/>
        <v>0</v>
      </c>
      <c r="CZ57" s="19">
        <f t="shared" ca="1" si="446"/>
        <v>0</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7"/>
        <v>0</v>
      </c>
      <c r="DK57" s="12">
        <v>3</v>
      </c>
      <c r="DL57" s="12">
        <v>3</v>
      </c>
      <c r="DM57" s="19">
        <f t="shared" ca="1" si="483"/>
        <v>0</v>
      </c>
      <c r="DN57" s="12">
        <v>1</v>
      </c>
      <c r="DO57" s="12">
        <v>-1</v>
      </c>
      <c r="DP57" s="19" t="str">
        <f t="shared" ca="1" si="447"/>
        <v>-</v>
      </c>
      <c r="DQ57" s="19" t="str">
        <f t="shared" ca="1" si="447"/>
        <v>-</v>
      </c>
      <c r="DR57" s="19" t="str">
        <f t="shared" ca="1" si="447"/>
        <v>-</v>
      </c>
      <c r="DS57" s="251">
        <f t="shared" ca="1" si="471"/>
        <v>0</v>
      </c>
      <c r="DT57" s="251">
        <f t="shared" si="484"/>
        <v>1</v>
      </c>
      <c r="DU57" s="251">
        <f t="shared" si="472"/>
        <v>-1</v>
      </c>
      <c r="DV57" s="19">
        <f t="shared" ca="1" si="447"/>
        <v>0</v>
      </c>
      <c r="DW57" s="19">
        <f t="shared" ca="1" si="447"/>
        <v>0</v>
      </c>
      <c r="DX57" s="19">
        <f t="shared" ca="1" si="447"/>
        <v>0</v>
      </c>
      <c r="DY57" s="19">
        <f t="shared" ca="1" si="447"/>
        <v>0</v>
      </c>
      <c r="DZ57" s="19">
        <f t="shared" ca="1" si="447"/>
        <v>0</v>
      </c>
      <c r="EA57" s="19">
        <f t="shared" ca="1" si="447"/>
        <v>0</v>
      </c>
      <c r="EB57" s="19">
        <f t="shared" ca="1" si="447"/>
        <v>0</v>
      </c>
      <c r="EC57" s="19">
        <f t="shared" ca="1" si="447"/>
        <v>0</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8"/>
        <v>0</v>
      </c>
      <c r="EM57" s="19">
        <f t="shared" ca="1" si="448"/>
        <v>0</v>
      </c>
      <c r="EN57" s="19">
        <f t="shared" ca="1" si="448"/>
        <v>0</v>
      </c>
      <c r="EO57" s="19">
        <f t="shared" ca="1" si="448"/>
        <v>0</v>
      </c>
      <c r="EP57" s="19">
        <f t="shared" ca="1" si="448"/>
        <v>0</v>
      </c>
      <c r="EQ57" s="19">
        <f t="shared" ca="1" si="448"/>
        <v>0</v>
      </c>
      <c r="ER57" s="19">
        <f t="shared" ca="1" si="448"/>
        <v>0</v>
      </c>
      <c r="ES57" s="19">
        <f t="shared" ca="1" si="448"/>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ref="FB57:HH58" ca="1" si="488">OFFSET(FB$5,$B57,0)</f>
        <v>0</v>
      </c>
      <c r="FC57" s="19">
        <f t="shared" ca="1" si="488"/>
        <v>0</v>
      </c>
      <c r="FD57" s="19">
        <f t="shared" ca="1" si="488"/>
        <v>0</v>
      </c>
      <c r="FE57" s="19">
        <f t="shared" ca="1" si="488"/>
        <v>0</v>
      </c>
      <c r="FF57" s="19">
        <f t="shared" ca="1" si="488"/>
        <v>0</v>
      </c>
      <c r="FG57" s="19">
        <f t="shared" ca="1" si="488"/>
        <v>0</v>
      </c>
      <c r="FH57" s="19">
        <f t="shared" ca="1" si="488"/>
        <v>0</v>
      </c>
      <c r="FI57" s="19">
        <f t="shared" ca="1" si="488"/>
        <v>0</v>
      </c>
      <c r="FJ57" s="19">
        <f t="shared" ca="1" si="488"/>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7"/>
        <v>0</v>
      </c>
      <c r="HJ57" s="19">
        <f t="shared" ca="1" si="487"/>
        <v>0</v>
      </c>
      <c r="HK57" s="19">
        <f t="shared" ca="1" si="487"/>
        <v>0</v>
      </c>
      <c r="HL57" s="19">
        <f t="shared" ca="1" si="487"/>
        <v>0</v>
      </c>
      <c r="HM57" s="19">
        <f t="shared" ca="1" si="487"/>
        <v>0</v>
      </c>
      <c r="HN57" s="19">
        <f t="shared" ca="1" si="487"/>
        <v>0</v>
      </c>
      <c r="HO57" s="19">
        <f t="shared" ca="1" si="487"/>
        <v>0</v>
      </c>
      <c r="HP57" s="19">
        <f t="shared" ca="1" si="487"/>
        <v>0</v>
      </c>
      <c r="HQ57" s="19">
        <f t="shared" ca="1" si="487"/>
        <v>0</v>
      </c>
      <c r="HR57" s="19">
        <f t="shared" ca="1" si="487"/>
        <v>0</v>
      </c>
      <c r="HS57" s="19">
        <f t="shared" ca="1" si="487"/>
        <v>0</v>
      </c>
      <c r="HT57" s="19">
        <f t="shared" ca="1" si="487"/>
        <v>0</v>
      </c>
      <c r="HU57" s="19">
        <f t="shared" ca="1" si="487"/>
        <v>0</v>
      </c>
      <c r="HV57" s="19">
        <f t="shared" ca="1" si="487"/>
        <v>0</v>
      </c>
      <c r="HW57" s="5">
        <f t="shared" ca="1" si="451"/>
        <v>67</v>
      </c>
      <c r="HX57" s="9"/>
      <c r="HY57" s="5">
        <f t="shared" ca="1" si="452"/>
        <v>1</v>
      </c>
      <c r="HZ57" s="5" t="b">
        <f t="shared" ca="1" si="452"/>
        <v>0</v>
      </c>
      <c r="IA57" s="19">
        <f t="shared" ca="1" si="453"/>
        <v>0</v>
      </c>
      <c r="IB57" s="5">
        <f t="shared" ca="1" si="452"/>
        <v>55</v>
      </c>
      <c r="IC57" s="19">
        <f t="shared" ca="1" si="453"/>
        <v>1</v>
      </c>
      <c r="ID57" s="19">
        <f t="shared" ca="1" si="453"/>
        <v>0</v>
      </c>
      <c r="IE57" s="19">
        <f t="shared" ca="1" si="453"/>
        <v>0</v>
      </c>
      <c r="IF57" s="19">
        <f t="shared" ca="1" si="453"/>
        <v>0</v>
      </c>
      <c r="IG57" s="19">
        <f t="shared" ca="1" si="453"/>
        <v>0</v>
      </c>
      <c r="IH57" s="19">
        <f t="shared" ca="1" si="453"/>
        <v>0</v>
      </c>
      <c r="II57" s="19">
        <f t="shared" ca="1" si="453"/>
        <v>0</v>
      </c>
      <c r="IJ57" s="19">
        <f t="shared" ca="1" si="453"/>
        <v>0</v>
      </c>
      <c r="IK57" s="19">
        <f t="shared" ca="1" si="453"/>
        <v>0</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1</v>
      </c>
      <c r="IZ57" s="19">
        <f t="shared" ca="1" si="453"/>
        <v>0</v>
      </c>
      <c r="JA57" s="19">
        <f t="shared" ca="1" si="453"/>
        <v>1</v>
      </c>
      <c r="JB57" s="9"/>
      <c r="JC57" s="5" t="b">
        <f t="shared" ca="1" si="454"/>
        <v>0</v>
      </c>
      <c r="JD57" s="5" t="b">
        <f t="shared" ca="1" si="455"/>
        <v>0</v>
      </c>
      <c r="JE57" s="5" t="b">
        <f t="shared" ca="1" si="455"/>
        <v>0</v>
      </c>
      <c r="JF57" s="5" t="b">
        <f t="shared" ca="1" si="455"/>
        <v>1</v>
      </c>
      <c r="JG57" s="144">
        <f t="shared" ca="1" si="473"/>
        <v>1</v>
      </c>
      <c r="JH57" s="144">
        <f t="shared" ca="1" si="473"/>
        <v>1</v>
      </c>
      <c r="JI57" s="19" t="str">
        <f t="shared" ca="1" si="474"/>
        <v>-</v>
      </c>
      <c r="JJ57" s="19" t="str">
        <f t="shared" ca="1" si="474"/>
        <v>-</v>
      </c>
      <c r="JK57" s="19" t="str">
        <f t="shared" ca="1" si="474"/>
        <v>-</v>
      </c>
      <c r="JL57" s="19" t="str">
        <f t="shared" ca="1" si="474"/>
        <v>-</v>
      </c>
      <c r="JM57" s="19">
        <f t="shared" ca="1" si="474"/>
        <v>1</v>
      </c>
      <c r="JN57" s="19">
        <f t="shared" ca="1" si="474"/>
        <v>0.66</v>
      </c>
      <c r="JO57" s="19" t="str">
        <f t="shared" ca="1" si="474"/>
        <v>-</v>
      </c>
      <c r="JP57" s="5" t="b" cm="1">
        <f t="array" aca="1" ref="JP57" ca="1">IF(OR(JQ57:JX57&lt;&gt;"-"),TRUE,"-")</f>
        <v>1</v>
      </c>
      <c r="JQ57" s="237">
        <f t="shared" ca="1" si="485"/>
        <v>2</v>
      </c>
      <c r="JR57" s="237">
        <f t="shared" ca="1" si="485"/>
        <v>2</v>
      </c>
      <c r="JS57" s="237">
        <f t="shared" ca="1" si="485"/>
        <v>2</v>
      </c>
      <c r="JT57" s="237">
        <f t="shared" ca="1" si="485"/>
        <v>2</v>
      </c>
      <c r="JU57" s="237">
        <f t="shared" ca="1" si="485"/>
        <v>2</v>
      </c>
      <c r="JV57" s="237">
        <f t="shared" ca="1" si="485"/>
        <v>2</v>
      </c>
      <c r="JW57" s="237">
        <f t="shared" ca="1" si="485"/>
        <v>2</v>
      </c>
      <c r="JX57" s="237">
        <f t="shared" ca="1" si="485"/>
        <v>2</v>
      </c>
      <c r="JY57" s="5" t="str">
        <f t="array" aca="1" ref="JY57" ca="1">IF(OR(JZ57:KF57&lt;&gt;"-"),TRUE,"-")</f>
        <v>-</v>
      </c>
      <c r="JZ57" s="19" t="str">
        <f t="shared" ca="1" si="476"/>
        <v>-</v>
      </c>
      <c r="KA57" s="19" t="str">
        <f t="shared" ca="1" si="476"/>
        <v>-</v>
      </c>
      <c r="KB57" s="19" t="str">
        <f t="shared" ca="1" si="476"/>
        <v>-</v>
      </c>
      <c r="KC57" s="19" t="str">
        <f t="shared" ca="1" si="476"/>
        <v>-</v>
      </c>
      <c r="KD57" s="19" t="str">
        <f t="shared" ca="1" si="476"/>
        <v>-</v>
      </c>
      <c r="KE57" s="19" t="str">
        <f t="shared" ca="1" si="476"/>
        <v>-</v>
      </c>
      <c r="KF57" s="19" t="str">
        <f t="shared" ca="1" si="476"/>
        <v>-</v>
      </c>
      <c r="KG57" s="19" t="b">
        <f t="shared" ca="1" si="476"/>
        <v>1</v>
      </c>
      <c r="KH57" s="144">
        <f t="shared" ca="1" si="457"/>
        <v>2</v>
      </c>
      <c r="KI57" s="19">
        <f t="shared" ca="1" si="476"/>
        <v>2</v>
      </c>
      <c r="KJ57" s="19" t="b">
        <f t="shared" ca="1" si="476"/>
        <v>0</v>
      </c>
      <c r="KK57" s="19" t="str">
        <f t="shared" ca="1" si="476"/>
        <v>-</v>
      </c>
      <c r="KL57" s="5" t="str">
        <f t="shared" ca="1" si="458"/>
        <v>-</v>
      </c>
      <c r="KM57" s="5" t="str">
        <f t="shared" ca="1" si="458"/>
        <v>-</v>
      </c>
      <c r="KN57" s="5" t="str">
        <f t="shared" ca="1" si="458"/>
        <v>-</v>
      </c>
      <c r="KO57" s="5" t="str">
        <f t="shared" ca="1" si="458"/>
        <v>-</v>
      </c>
      <c r="KP57" s="19" t="b">
        <f t="shared" ca="1" si="477"/>
        <v>0</v>
      </c>
      <c r="KQ57" s="19" t="str">
        <f t="shared" ca="1" si="477"/>
        <v>-</v>
      </c>
      <c r="KR57" s="19" t="str">
        <f t="shared" ca="1" si="477"/>
        <v>-</v>
      </c>
      <c r="KS57" s="19" t="b">
        <f t="shared" ca="1" si="477"/>
        <v>1</v>
      </c>
      <c r="KT57" s="19">
        <f t="shared" ca="1" si="477"/>
        <v>0.75</v>
      </c>
      <c r="KU57" s="19">
        <f t="shared" ca="1" si="477"/>
        <v>0.75</v>
      </c>
      <c r="KV57" s="19">
        <f t="shared" ca="1" si="477"/>
        <v>0.99</v>
      </c>
      <c r="KW57" s="19">
        <f t="shared" ca="1" si="477"/>
        <v>0.5</v>
      </c>
      <c r="KX57" s="19">
        <f t="shared" ca="1" si="477"/>
        <v>0</v>
      </c>
      <c r="KY57" s="19">
        <f t="shared" ca="1" si="477"/>
        <v>0</v>
      </c>
      <c r="KZ57" s="19" t="str">
        <f t="shared" ca="1" si="477"/>
        <v>-</v>
      </c>
      <c r="LA57" s="19" t="str">
        <f t="shared" ca="1" si="477"/>
        <v>-</v>
      </c>
      <c r="LB57" s="19" t="str">
        <f t="shared" ca="1" si="477"/>
        <v>-</v>
      </c>
      <c r="LC57" s="5">
        <f t="shared" ca="1" si="460"/>
        <v>1</v>
      </c>
      <c r="LD57" s="9"/>
      <c r="LE57" s="19">
        <f t="shared" ca="1" si="477"/>
        <v>70</v>
      </c>
      <c r="LF57" s="19">
        <f t="shared" ca="1" si="461"/>
        <v>50</v>
      </c>
      <c r="LG57" s="19">
        <f t="shared" ca="1" si="461"/>
        <v>80</v>
      </c>
      <c r="LH57" s="19">
        <f t="shared" ca="1" si="461"/>
        <v>50</v>
      </c>
      <c r="LI57" s="5" t="b" cm="1">
        <f t="array" aca="1" ref="LI57" ca="1">INDEX(i.meatgrid,$Q57,LI$7)</f>
        <v>1</v>
      </c>
      <c r="LJ57" s="5" t="b" cm="1">
        <f t="array" aca="1" ref="LJ57" ca="1">INDEX(i.meatgrid,$Q57,LJ$7)</f>
        <v>0</v>
      </c>
      <c r="LK57" s="19">
        <f t="shared" ca="1" si="462"/>
        <v>1</v>
      </c>
      <c r="LL57" s="5">
        <f t="shared" ca="1" si="463"/>
        <v>1</v>
      </c>
      <c r="LM57" s="5" cm="1">
        <f t="array" aca="1" ref="LM57" ca="1">INDEX(i.meatgrid,$Q57,LM$7)</f>
        <v>1</v>
      </c>
      <c r="LN57" s="5" cm="1">
        <f t="array" aca="1" ref="LN57" ca="1">INDEX(i.meatgrid,$Q57,LN$7)</f>
        <v>1</v>
      </c>
      <c r="LO57" s="5" cm="1">
        <f t="array" aca="1" ref="LO57" ca="1">INDEX(i.meatgrid,$Q57,LO$7)</f>
        <v>1</v>
      </c>
      <c r="LP57" s="5" cm="1">
        <f t="array" aca="1" ref="LP57" ca="1">INDEX(i.meatgrid,$Q57,LP$7)</f>
        <v>0</v>
      </c>
      <c r="LQ57" s="5" cm="1">
        <f t="array" aca="1" ref="LQ57" ca="1">INDEX(i.meatgrid,$Q57,LQ$7)</f>
        <v>1</v>
      </c>
      <c r="LR57" s="5" cm="1">
        <f t="array" aca="1" ref="LR57" ca="1">INDEX(i.meatgrid,$Q57,LR$7)</f>
        <v>1</v>
      </c>
      <c r="LS57" s="5" cm="1">
        <f t="array" aca="1" ref="LS57" ca="1">INDEX(i.meatgrid,$Q57,LS$7)</f>
        <v>1</v>
      </c>
      <c r="LT57" s="5" cm="1">
        <f t="array" aca="1" ref="LT57" ca="1">INDEX(i.meatgrid,$Q57,LT$7)</f>
        <v>1</v>
      </c>
      <c r="LU57" s="19">
        <f t="shared" ca="1" si="464"/>
        <v>1</v>
      </c>
      <c r="LV57" s="9"/>
      <c r="LW57" s="19" t="b">
        <f t="shared" ca="1" si="465"/>
        <v>0</v>
      </c>
      <c r="LX57" s="19" t="b">
        <f t="shared" ca="1" si="465"/>
        <v>0</v>
      </c>
      <c r="LY57" s="19">
        <f t="shared" ca="1" si="465"/>
        <v>1</v>
      </c>
      <c r="LZ57" s="19">
        <f t="shared" ca="1" si="465"/>
        <v>0.75</v>
      </c>
      <c r="MA57" s="19">
        <f t="shared" ca="1" si="465"/>
        <v>0.75</v>
      </c>
      <c r="MB57" s="19">
        <f t="shared" ca="1" si="465"/>
        <v>0.8</v>
      </c>
      <c r="MC57" s="19">
        <f t="shared" ca="1" si="465"/>
        <v>0.82499999999999996</v>
      </c>
      <c r="MD57" s="19">
        <f t="shared" ca="1" si="465"/>
        <v>0.875</v>
      </c>
      <c r="ME57" s="19">
        <f t="shared" ca="1" si="465"/>
        <v>0.9</v>
      </c>
      <c r="MF57" s="19">
        <f t="shared" ca="1" si="465"/>
        <v>1</v>
      </c>
      <c r="MG57" s="19">
        <f t="shared" ca="1" si="465"/>
        <v>0.875</v>
      </c>
      <c r="MH57" s="19" t="b">
        <f t="shared" ca="1" si="465"/>
        <v>1</v>
      </c>
      <c r="MI57" s="19">
        <f t="shared" ca="1" si="465"/>
        <v>74.989999999999995</v>
      </c>
      <c r="MJ57" s="19" t="str">
        <f t="shared" ca="1" si="465"/>
        <v>-</v>
      </c>
      <c r="MK57" s="19" t="str">
        <f t="shared" ca="1" si="465"/>
        <v>-</v>
      </c>
      <c r="ML57" s="19" t="str">
        <f t="shared" ca="1" si="465"/>
        <v>-</v>
      </c>
      <c r="MM57" s="19" t="str">
        <f t="shared" ca="1" si="466"/>
        <v>-</v>
      </c>
      <c r="MN57" s="19" t="str">
        <f t="shared" ca="1" si="466"/>
        <v>-</v>
      </c>
      <c r="MO57" s="19" t="str">
        <f t="shared" ca="1" si="466"/>
        <v>-</v>
      </c>
      <c r="MP57" s="19" t="str">
        <f t="shared" ca="1" si="466"/>
        <v>-</v>
      </c>
      <c r="MQ57" s="19">
        <f t="shared" ca="1" si="466"/>
        <v>36.99</v>
      </c>
      <c r="MR57" s="19">
        <f t="shared" ca="1" si="466"/>
        <v>36.99</v>
      </c>
      <c r="MS57" s="19" t="str">
        <f t="shared" ca="1" si="466"/>
        <v>-</v>
      </c>
      <c r="MT57" s="19" t="str">
        <f t="shared" ca="1" si="466"/>
        <v>-</v>
      </c>
      <c r="MU57" s="19" t="str">
        <f t="shared" ca="1" si="466"/>
        <v>-</v>
      </c>
      <c r="MV57" s="19" t="str">
        <f t="shared" ca="1" si="466"/>
        <v>-</v>
      </c>
      <c r="MW57" s="19" t="str">
        <f t="shared" ca="1" si="466"/>
        <v>-</v>
      </c>
      <c r="MX57" s="19">
        <f t="shared" ca="1" si="466"/>
        <v>49.99</v>
      </c>
      <c r="MY57" s="19">
        <f t="shared" ca="1" si="466"/>
        <v>49.99</v>
      </c>
      <c r="MZ57" s="19">
        <f t="shared" ca="1" si="466"/>
        <v>49.99</v>
      </c>
      <c r="NA57" s="19">
        <f t="shared" ca="1" si="466"/>
        <v>49.99</v>
      </c>
      <c r="NB57" s="19">
        <f t="shared" ca="1" si="466"/>
        <v>49.99</v>
      </c>
      <c r="NC57" s="19">
        <f t="shared" ca="1" si="466"/>
        <v>49.99</v>
      </c>
      <c r="ND57" s="19">
        <f t="shared" ca="1" si="466"/>
        <v>49.99</v>
      </c>
      <c r="NE57" s="19">
        <f t="shared" ca="1" si="466"/>
        <v>49.99</v>
      </c>
      <c r="NF57" s="19">
        <f t="shared" ca="1" si="466"/>
        <v>412.99</v>
      </c>
      <c r="NG57" s="19">
        <f t="shared" ca="1" si="466"/>
        <v>412.99</v>
      </c>
      <c r="NH57" s="19" t="str">
        <f t="shared" ca="1" si="466"/>
        <v>-</v>
      </c>
      <c r="NI57" s="19" t="str">
        <f t="shared" ca="1" si="466"/>
        <v>-</v>
      </c>
      <c r="NJ57" s="19" t="str">
        <f t="shared" ca="1" si="466"/>
        <v>-</v>
      </c>
      <c r="NK57" s="19" t="str">
        <f t="shared" ca="1" si="466"/>
        <v>-</v>
      </c>
      <c r="NL57" s="19" t="str">
        <f t="shared" ca="1" si="466"/>
        <v>-</v>
      </c>
      <c r="NM57" s="19">
        <f t="shared" ca="1" si="466"/>
        <v>6.8900000000000006</v>
      </c>
      <c r="NN57" s="19">
        <f t="shared" ca="1" si="466"/>
        <v>6.8900000000000006</v>
      </c>
      <c r="NO57" s="19">
        <f t="shared" ref="NO57:OB58" ca="1" si="489">OFFSET(NO$5,$B57,0)</f>
        <v>6.8900000000000006</v>
      </c>
      <c r="NP57" s="19">
        <f t="shared" ca="1" si="489"/>
        <v>6.8900000000000006</v>
      </c>
      <c r="NQ57" s="19">
        <f t="shared" ca="1" si="489"/>
        <v>6.8900000000000006</v>
      </c>
      <c r="NR57" s="19">
        <f t="shared" ca="1" si="489"/>
        <v>6.8900000000000006</v>
      </c>
      <c r="NS57" s="19">
        <f t="shared" ca="1" si="489"/>
        <v>6.8900000000000006</v>
      </c>
      <c r="NT57" s="19">
        <f t="shared" ca="1" si="489"/>
        <v>6.8900000000000006</v>
      </c>
      <c r="NU57" s="19">
        <f t="shared" ca="1" si="489"/>
        <v>346.99</v>
      </c>
      <c r="NV57" s="19">
        <f t="shared" ca="1" si="489"/>
        <v>346.99</v>
      </c>
      <c r="NW57" s="19" t="str">
        <f t="shared" ca="1" si="489"/>
        <v>-</v>
      </c>
      <c r="NX57" s="19" t="str">
        <f t="shared" ca="1" si="489"/>
        <v>-</v>
      </c>
      <c r="NY57" s="19" t="str">
        <f t="shared" ca="1" si="489"/>
        <v>-</v>
      </c>
      <c r="NZ57" s="19" t="str">
        <f t="shared" ca="1" si="489"/>
        <v>-</v>
      </c>
      <c r="OA57" s="19" t="str">
        <f t="shared" ca="1" si="489"/>
        <v>-</v>
      </c>
      <c r="OB57" s="19">
        <f t="shared" ca="1" si="489"/>
        <v>0</v>
      </c>
      <c r="OC57" s="24">
        <v>0</v>
      </c>
    </row>
    <row r="58" spans="1:39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IF($HY58=0," FWM","")&amp;IF($HY58=1," MWM","")&amp;IF($HY58=5," Mat","")&amp;IF($HZ58=TRUE,"&amp;BBT","    ")          &amp; " Day"&amp;INDEX(i.DOY,$N58,1)
&amp; " Scan"&amp;TEXT($O58,"0")        &amp;" "&amp; INDEX(DataMaster!$B$98:$B$103,$Q58,0)
&amp; " WP"&amp;TEXT($LK58*100,"000p")           &amp; " MP"&amp;TEXT($LL58*100,"000p")           &amp; " GP"&amp;TEXT($LU58*100,"000p")
&amp; " T_" &amp; IF(AND($CA58,$CC58),"TRUE ")        &amp; " (F"&amp;3+COUNTIF($CT58:$CW58,TRUE)&amp;3&amp;"N"&amp;$DK58&amp;$DL58&amp;")"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9"/>
      <c r="AV58" s="5" t="b">
        <f t="shared" ca="1" si="433"/>
        <v>1</v>
      </c>
      <c r="AW58" s="5" t="str">
        <f t="shared" ca="1" si="433"/>
        <v>-</v>
      </c>
      <c r="AX58" s="5" t="str">
        <f t="shared" ca="1" si="433"/>
        <v>-</v>
      </c>
      <c r="AY58" s="5" t="str">
        <f t="shared" ca="1" si="433"/>
        <v>-</v>
      </c>
      <c r="AZ58" s="5" t="b">
        <f t="shared" ca="1" si="433"/>
        <v>0</v>
      </c>
      <c r="BA58" s="144">
        <f t="shared" ca="1" si="433"/>
        <v>0.25</v>
      </c>
      <c r="BB58" s="19" t="b">
        <f t="shared" ca="1" si="434"/>
        <v>1</v>
      </c>
      <c r="BC58" s="9"/>
      <c r="BD58" s="5" t="str">
        <f t="shared" ca="1" si="435"/>
        <v>-</v>
      </c>
      <c r="BE58" s="19" t="str">
        <f t="shared" ca="1" si="436"/>
        <v>-</v>
      </c>
      <c r="BF58" s="19" t="str">
        <f t="shared" ca="1" si="436"/>
        <v>-</v>
      </c>
      <c r="BG58" s="19" t="str">
        <f t="shared" ca="1" si="436"/>
        <v>-</v>
      </c>
      <c r="BH58" s="5" t="str">
        <f t="shared" ca="1" si="437"/>
        <v>-</v>
      </c>
      <c r="BI58" s="19" t="str">
        <f t="shared" ca="1" si="438"/>
        <v>-</v>
      </c>
      <c r="BJ58" s="5" t="str">
        <f t="shared" ca="1" si="439"/>
        <v>-</v>
      </c>
      <c r="BK58" s="19" t="str">
        <f t="shared" ca="1" si="440"/>
        <v>-</v>
      </c>
      <c r="BL58" s="19" t="str">
        <f t="shared" ca="1" si="440"/>
        <v>-</v>
      </c>
      <c r="BM58" s="19" t="str">
        <f t="shared" ca="1" si="440"/>
        <v>-</v>
      </c>
      <c r="BN58" s="5" t="str">
        <f t="shared" ca="1" si="441"/>
        <v>-</v>
      </c>
      <c r="BO58" s="9"/>
      <c r="BP58" s="19" t="str">
        <f t="shared" ca="1" si="442"/>
        <v>-</v>
      </c>
      <c r="BQ58" s="19" t="str">
        <f t="shared" ca="1" si="442"/>
        <v>-</v>
      </c>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9"/>
      <c r="CA58" s="237" t="b">
        <f t="shared" ca="1" si="486"/>
        <v>1</v>
      </c>
      <c r="CB58" s="12" t="b">
        <v>1</v>
      </c>
      <c r="CC58" s="237" t="b">
        <f t="shared" ca="1" si="486"/>
        <v>1</v>
      </c>
      <c r="CD58" s="251">
        <f t="shared" ca="1" si="481"/>
        <v>2231106</v>
      </c>
      <c r="CE58" s="237" t="b">
        <f t="shared" ca="1" si="486"/>
        <v>0</v>
      </c>
      <c r="CF58" s="12" t="s">
        <v>34</v>
      </c>
      <c r="CG58" s="19" t="b">
        <f t="shared" ca="1" si="470"/>
        <v>1</v>
      </c>
      <c r="CH58" s="237">
        <f t="shared" ca="1" si="482"/>
        <v>2231107</v>
      </c>
      <c r="CI58" s="19" t="str">
        <f t="shared" ca="1" si="470"/>
        <v>-</v>
      </c>
      <c r="CJ58" s="19">
        <f t="shared" ca="1" si="470"/>
        <v>1</v>
      </c>
      <c r="CK58" s="19">
        <f t="shared" ca="1" si="470"/>
        <v>1</v>
      </c>
      <c r="CL58" s="9"/>
      <c r="CM58" s="444">
        <f t="shared" ca="1" si="444"/>
        <v>652</v>
      </c>
      <c r="CN58" s="444">
        <f t="shared" ca="1" si="444"/>
        <v>686</v>
      </c>
      <c r="CO58" s="444">
        <f t="shared" ca="1" si="444"/>
        <v>721</v>
      </c>
      <c r="CP58" s="152">
        <f t="shared" ca="1" si="445"/>
        <v>378</v>
      </c>
      <c r="CQ58" s="152">
        <f t="shared" ca="1" si="445"/>
        <v>413</v>
      </c>
      <c r="CR58" s="152">
        <f t="shared" ca="1" si="445"/>
        <v>448</v>
      </c>
      <c r="CS58" s="19" t="str">
        <f t="shared" ca="1" si="446"/>
        <v>-</v>
      </c>
      <c r="CT58" s="12" t="b">
        <v>0</v>
      </c>
      <c r="CU58" s="12" t="b">
        <v>0</v>
      </c>
      <c r="CV58" s="12" t="b">
        <v>1</v>
      </c>
      <c r="CW58" s="12" t="b">
        <v>0</v>
      </c>
      <c r="CX58" s="19" t="b">
        <f t="shared" ca="1" si="446"/>
        <v>1</v>
      </c>
      <c r="CY58" s="19">
        <f t="shared" ca="1" si="446"/>
        <v>0</v>
      </c>
      <c r="CZ58" s="19">
        <f t="shared" ca="1" si="446"/>
        <v>0</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7"/>
        <v>0</v>
      </c>
      <c r="DK58" s="12">
        <v>3</v>
      </c>
      <c r="DL58" s="12">
        <v>3</v>
      </c>
      <c r="DM58" s="19">
        <f t="shared" ca="1" si="483"/>
        <v>0</v>
      </c>
      <c r="DN58" s="12">
        <v>1</v>
      </c>
      <c r="DO58" s="12">
        <v>-1</v>
      </c>
      <c r="DP58" s="19" t="str">
        <f t="shared" ca="1" si="447"/>
        <v>-</v>
      </c>
      <c r="DQ58" s="19" t="str">
        <f t="shared" ca="1" si="447"/>
        <v>-</v>
      </c>
      <c r="DR58" s="19" t="str">
        <f t="shared" ca="1" si="447"/>
        <v>-</v>
      </c>
      <c r="DS58" s="251">
        <f t="shared" ca="1" si="471"/>
        <v>0</v>
      </c>
      <c r="DT58" s="251">
        <f t="shared" si="484"/>
        <v>1</v>
      </c>
      <c r="DU58" s="251">
        <f t="shared" si="472"/>
        <v>-1</v>
      </c>
      <c r="DV58" s="19">
        <f t="shared" ca="1" si="447"/>
        <v>0</v>
      </c>
      <c r="DW58" s="19">
        <f t="shared" ca="1" si="447"/>
        <v>0</v>
      </c>
      <c r="DX58" s="19">
        <f t="shared" ca="1" si="447"/>
        <v>0</v>
      </c>
      <c r="DY58" s="19">
        <f t="shared" ca="1" si="447"/>
        <v>0</v>
      </c>
      <c r="DZ58" s="19">
        <f t="shared" ca="1" si="447"/>
        <v>0</v>
      </c>
      <c r="EA58" s="19">
        <f t="shared" ca="1" si="447"/>
        <v>0</v>
      </c>
      <c r="EB58" s="19">
        <f t="shared" ca="1" si="447"/>
        <v>0</v>
      </c>
      <c r="EC58" s="19">
        <f t="shared" ca="1" si="447"/>
        <v>0</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8"/>
        <v>0</v>
      </c>
      <c r="EM58" s="19">
        <f t="shared" ca="1" si="448"/>
        <v>0</v>
      </c>
      <c r="EN58" s="19">
        <f t="shared" ca="1" si="448"/>
        <v>0</v>
      </c>
      <c r="EO58" s="19">
        <f t="shared" ca="1" si="448"/>
        <v>0</v>
      </c>
      <c r="EP58" s="19">
        <f t="shared" ca="1" si="448"/>
        <v>0</v>
      </c>
      <c r="EQ58" s="19">
        <f t="shared" ca="1" si="448"/>
        <v>0</v>
      </c>
      <c r="ER58" s="19">
        <f t="shared" ca="1" si="448"/>
        <v>0</v>
      </c>
      <c r="ES58" s="19">
        <f t="shared" ca="1" si="448"/>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88"/>
        <v>0</v>
      </c>
      <c r="FC58" s="19">
        <f t="shared" ca="1" si="488"/>
        <v>0</v>
      </c>
      <c r="FD58" s="19">
        <f t="shared" ca="1" si="488"/>
        <v>0</v>
      </c>
      <c r="FE58" s="19">
        <f t="shared" ca="1" si="488"/>
        <v>0</v>
      </c>
      <c r="FF58" s="19">
        <f t="shared" ca="1" si="488"/>
        <v>0</v>
      </c>
      <c r="FG58" s="19">
        <f t="shared" ca="1" si="488"/>
        <v>0</v>
      </c>
      <c r="FH58" s="19">
        <f t="shared" ca="1" si="488"/>
        <v>0</v>
      </c>
      <c r="FI58" s="19">
        <f t="shared" ca="1" si="48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ca="1" si="487"/>
        <v>0</v>
      </c>
      <c r="HQ58" s="19">
        <f t="shared" ca="1" si="487"/>
        <v>0</v>
      </c>
      <c r="HR58" s="19">
        <f t="shared" ca="1" si="487"/>
        <v>0</v>
      </c>
      <c r="HS58" s="19">
        <f t="shared" ca="1" si="487"/>
        <v>0</v>
      </c>
      <c r="HT58" s="19">
        <f t="shared" ca="1" si="487"/>
        <v>0</v>
      </c>
      <c r="HU58" s="19">
        <f t="shared" ca="1" si="487"/>
        <v>0</v>
      </c>
      <c r="HV58" s="19">
        <f t="shared" ca="1" si="487"/>
        <v>0</v>
      </c>
      <c r="HW58" s="5">
        <f t="shared" ca="1" si="451"/>
        <v>67</v>
      </c>
      <c r="HX58" s="9"/>
      <c r="HY58" s="5">
        <f t="shared" ca="1" si="452"/>
        <v>1</v>
      </c>
      <c r="HZ58" s="5" t="b">
        <f t="shared" ca="1" si="452"/>
        <v>0</v>
      </c>
      <c r="IA58" s="19">
        <f t="shared" ca="1" si="453"/>
        <v>0</v>
      </c>
      <c r="IB58" s="5">
        <f t="shared" ca="1" si="452"/>
        <v>55</v>
      </c>
      <c r="IC58" s="19">
        <f t="shared" ca="1" si="453"/>
        <v>1</v>
      </c>
      <c r="ID58" s="19">
        <f t="shared" ca="1" si="453"/>
        <v>0</v>
      </c>
      <c r="IE58" s="19">
        <f t="shared" ca="1" si="453"/>
        <v>0</v>
      </c>
      <c r="IF58" s="19">
        <f t="shared" ca="1" si="453"/>
        <v>0</v>
      </c>
      <c r="IG58" s="19">
        <f t="shared" ca="1" si="453"/>
        <v>0</v>
      </c>
      <c r="IH58" s="19">
        <f t="shared" ca="1" si="453"/>
        <v>0</v>
      </c>
      <c r="II58" s="19">
        <f t="shared" ca="1" si="453"/>
        <v>0</v>
      </c>
      <c r="IJ58" s="19">
        <f t="shared" ca="1" si="453"/>
        <v>0</v>
      </c>
      <c r="IK58" s="19">
        <f t="shared" ca="1" si="453"/>
        <v>0</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1</v>
      </c>
      <c r="IZ58" s="19">
        <f t="shared" ca="1" si="453"/>
        <v>0</v>
      </c>
      <c r="JA58" s="19">
        <f t="shared" ca="1" si="453"/>
        <v>1</v>
      </c>
      <c r="JB58" s="9"/>
      <c r="JC58" s="5" t="b">
        <f t="shared" ca="1" si="454"/>
        <v>0</v>
      </c>
      <c r="JD58" s="5" t="b">
        <f t="shared" ca="1" si="455"/>
        <v>0</v>
      </c>
      <c r="JE58" s="5" t="b">
        <f t="shared" ca="1" si="455"/>
        <v>0</v>
      </c>
      <c r="JF58" s="5" t="b">
        <f t="shared" ca="1" si="455"/>
        <v>1</v>
      </c>
      <c r="JG58" s="144">
        <f t="shared" ca="1" si="473"/>
        <v>1</v>
      </c>
      <c r="JH58" s="144">
        <f t="shared" ca="1" si="473"/>
        <v>1</v>
      </c>
      <c r="JI58" s="19" t="str">
        <f t="shared" ca="1" si="474"/>
        <v>-</v>
      </c>
      <c r="JJ58" s="19" t="str">
        <f t="shared" ca="1" si="474"/>
        <v>-</v>
      </c>
      <c r="JK58" s="19" t="str">
        <f t="shared" ca="1" si="474"/>
        <v>-</v>
      </c>
      <c r="JL58" s="19" t="str">
        <f t="shared" ca="1" si="474"/>
        <v>-</v>
      </c>
      <c r="JM58" s="19">
        <f t="shared" ca="1" si="474"/>
        <v>1</v>
      </c>
      <c r="JN58" s="19">
        <f t="shared" ca="1" si="474"/>
        <v>0.66</v>
      </c>
      <c r="JO58" s="19" t="str">
        <f t="shared" ca="1" si="474"/>
        <v>-</v>
      </c>
      <c r="JP58" s="5" t="b" cm="1">
        <f t="array" aca="1" ref="JP58" ca="1">IF(OR(JQ58:JX58&lt;&gt;"-"),TRUE,"-")</f>
        <v>1</v>
      </c>
      <c r="JQ58" s="237">
        <f t="shared" ca="1" si="485"/>
        <v>2</v>
      </c>
      <c r="JR58" s="237">
        <f t="shared" ca="1" si="485"/>
        <v>2</v>
      </c>
      <c r="JS58" s="237">
        <f t="shared" ca="1" si="485"/>
        <v>2</v>
      </c>
      <c r="JT58" s="237">
        <f t="shared" ca="1" si="485"/>
        <v>2</v>
      </c>
      <c r="JU58" s="237">
        <f t="shared" ca="1" si="485"/>
        <v>2</v>
      </c>
      <c r="JV58" s="237">
        <f t="shared" ca="1" si="485"/>
        <v>2</v>
      </c>
      <c r="JW58" s="237">
        <f t="shared" ca="1" si="485"/>
        <v>2</v>
      </c>
      <c r="JX58" s="237">
        <f t="shared" ca="1" si="485"/>
        <v>2</v>
      </c>
      <c r="JY58" s="5" t="str">
        <f t="array" aca="1" ref="JY58" ca="1">IF(OR(JZ58:KF58&lt;&gt;"-"),TRUE,"-")</f>
        <v>-</v>
      </c>
      <c r="JZ58" s="19" t="str">
        <f t="shared" ca="1" si="476"/>
        <v>-</v>
      </c>
      <c r="KA58" s="19" t="str">
        <f t="shared" ca="1" si="476"/>
        <v>-</v>
      </c>
      <c r="KB58" s="19" t="str">
        <f t="shared" ca="1" si="476"/>
        <v>-</v>
      </c>
      <c r="KC58" s="19" t="str">
        <f t="shared" ca="1" si="476"/>
        <v>-</v>
      </c>
      <c r="KD58" s="19" t="str">
        <f t="shared" ca="1" si="476"/>
        <v>-</v>
      </c>
      <c r="KE58" s="19" t="str">
        <f t="shared" ca="1" si="476"/>
        <v>-</v>
      </c>
      <c r="KF58" s="19" t="str">
        <f t="shared" ca="1" si="476"/>
        <v>-</v>
      </c>
      <c r="KG58" s="19" t="b">
        <f t="shared" ca="1" si="476"/>
        <v>1</v>
      </c>
      <c r="KH58" s="144">
        <f t="shared" ca="1" si="457"/>
        <v>2</v>
      </c>
      <c r="KI58" s="19">
        <f t="shared" ca="1" si="476"/>
        <v>2</v>
      </c>
      <c r="KJ58" s="19" t="b">
        <f t="shared" ca="1" si="476"/>
        <v>0</v>
      </c>
      <c r="KK58" s="19" t="str">
        <f t="shared" ca="1" si="476"/>
        <v>-</v>
      </c>
      <c r="KL58" s="5" t="str">
        <f t="shared" ca="1" si="458"/>
        <v>-</v>
      </c>
      <c r="KM58" s="5" t="str">
        <f t="shared" ca="1" si="458"/>
        <v>-</v>
      </c>
      <c r="KN58" s="5" t="str">
        <f t="shared" ca="1" si="458"/>
        <v>-</v>
      </c>
      <c r="KO58" s="5" t="str">
        <f t="shared" ca="1" si="458"/>
        <v>-</v>
      </c>
      <c r="KP58" s="19" t="b">
        <f t="shared" ca="1" si="477"/>
        <v>0</v>
      </c>
      <c r="KQ58" s="19" t="str">
        <f t="shared" ca="1" si="477"/>
        <v>-</v>
      </c>
      <c r="KR58" s="19" t="str">
        <f t="shared" ca="1" si="477"/>
        <v>-</v>
      </c>
      <c r="KS58" s="19" t="b">
        <f t="shared" ca="1" si="477"/>
        <v>1</v>
      </c>
      <c r="KT58" s="19">
        <f t="shared" ca="1" si="477"/>
        <v>0.75</v>
      </c>
      <c r="KU58" s="19">
        <f t="shared" ca="1" si="477"/>
        <v>0.75</v>
      </c>
      <c r="KV58" s="19">
        <f t="shared" ca="1" si="477"/>
        <v>0.99</v>
      </c>
      <c r="KW58" s="19">
        <f t="shared" ca="1" si="477"/>
        <v>0.5</v>
      </c>
      <c r="KX58" s="19">
        <f t="shared" ca="1" si="477"/>
        <v>0</v>
      </c>
      <c r="KY58" s="19">
        <f t="shared" ca="1" si="477"/>
        <v>0</v>
      </c>
      <c r="KZ58" s="19" t="str">
        <f t="shared" ca="1" si="477"/>
        <v>-</v>
      </c>
      <c r="LA58" s="19" t="str">
        <f t="shared" ca="1" si="477"/>
        <v>-</v>
      </c>
      <c r="LB58" s="19" t="str">
        <f t="shared" ca="1" si="477"/>
        <v>-</v>
      </c>
      <c r="LC58" s="5">
        <f t="shared" ca="1" si="460"/>
        <v>1</v>
      </c>
      <c r="LD58" s="9"/>
      <c r="LE58" s="19">
        <f t="shared" ca="1" si="477"/>
        <v>70</v>
      </c>
      <c r="LF58" s="19">
        <f t="shared" ca="1" si="461"/>
        <v>50</v>
      </c>
      <c r="LG58" s="19">
        <f t="shared" ca="1" si="461"/>
        <v>80</v>
      </c>
      <c r="LH58" s="19">
        <f t="shared" ca="1" si="461"/>
        <v>50</v>
      </c>
      <c r="LI58" s="5" t="b" cm="1">
        <f t="array" aca="1" ref="LI58" ca="1">INDEX(i.meatgrid,$Q58,LI$7)</f>
        <v>1</v>
      </c>
      <c r="LJ58" s="5" t="b" cm="1">
        <f t="array" aca="1" ref="LJ58" ca="1">INDEX(i.meatgrid,$Q58,LJ$7)</f>
        <v>0</v>
      </c>
      <c r="LK58" s="19">
        <f t="shared" ca="1" si="462"/>
        <v>1</v>
      </c>
      <c r="LL58" s="5">
        <f t="shared" ca="1" si="463"/>
        <v>1</v>
      </c>
      <c r="LM58" s="5" cm="1">
        <f t="array" aca="1" ref="LM58" ca="1">INDEX(i.meatgrid,$Q58,LM$7)</f>
        <v>1</v>
      </c>
      <c r="LN58" s="5" cm="1">
        <f t="array" aca="1" ref="LN58" ca="1">INDEX(i.meatgrid,$Q58,LN$7)</f>
        <v>1</v>
      </c>
      <c r="LO58" s="5" cm="1">
        <f t="array" aca="1" ref="LO58" ca="1">INDEX(i.meatgrid,$Q58,LO$7)</f>
        <v>1</v>
      </c>
      <c r="LP58" s="5" cm="1">
        <f t="array" aca="1" ref="LP58" ca="1">INDEX(i.meatgrid,$Q58,LP$7)</f>
        <v>0</v>
      </c>
      <c r="LQ58" s="5" cm="1">
        <f t="array" aca="1" ref="LQ58" ca="1">INDEX(i.meatgrid,$Q58,LQ$7)</f>
        <v>1</v>
      </c>
      <c r="LR58" s="5" cm="1">
        <f t="array" aca="1" ref="LR58" ca="1">INDEX(i.meatgrid,$Q58,LR$7)</f>
        <v>1</v>
      </c>
      <c r="LS58" s="5" cm="1">
        <f t="array" aca="1" ref="LS58" ca="1">INDEX(i.meatgrid,$Q58,LS$7)</f>
        <v>1</v>
      </c>
      <c r="LT58" s="5" cm="1">
        <f t="array" aca="1" ref="LT58" ca="1">INDEX(i.meatgrid,$Q58,LT$7)</f>
        <v>1</v>
      </c>
      <c r="LU58" s="19">
        <f t="shared" ca="1" si="464"/>
        <v>1</v>
      </c>
      <c r="LV58" s="9"/>
      <c r="LW58" s="19" t="b">
        <f t="shared" ca="1" si="465"/>
        <v>0</v>
      </c>
      <c r="LX58" s="19" t="b">
        <f t="shared" ca="1" si="465"/>
        <v>0</v>
      </c>
      <c r="LY58" s="19">
        <f t="shared" ca="1" si="465"/>
        <v>1</v>
      </c>
      <c r="LZ58" s="19">
        <f t="shared" ca="1" si="465"/>
        <v>0.75</v>
      </c>
      <c r="MA58" s="19">
        <f t="shared" ca="1" si="465"/>
        <v>0.75</v>
      </c>
      <c r="MB58" s="19">
        <f t="shared" ca="1" si="465"/>
        <v>0.8</v>
      </c>
      <c r="MC58" s="19">
        <f t="shared" ca="1" si="465"/>
        <v>0.82499999999999996</v>
      </c>
      <c r="MD58" s="19">
        <f t="shared" ca="1" si="465"/>
        <v>0.875</v>
      </c>
      <c r="ME58" s="19">
        <f t="shared" ca="1" si="465"/>
        <v>0.9</v>
      </c>
      <c r="MF58" s="19">
        <f t="shared" ca="1" si="465"/>
        <v>1</v>
      </c>
      <c r="MG58" s="19">
        <f t="shared" ca="1" si="465"/>
        <v>0.875</v>
      </c>
      <c r="MH58" s="19" t="b">
        <f t="shared" ca="1" si="465"/>
        <v>1</v>
      </c>
      <c r="MI58" s="19">
        <f t="shared" ca="1" si="465"/>
        <v>74.989999999999995</v>
      </c>
      <c r="MJ58" s="19" t="str">
        <f t="shared" ca="1" si="465"/>
        <v>-</v>
      </c>
      <c r="MK58" s="19" t="str">
        <f t="shared" ca="1" si="465"/>
        <v>-</v>
      </c>
      <c r="ML58" s="19" t="str">
        <f t="shared" ca="1" si="465"/>
        <v>-</v>
      </c>
      <c r="MM58" s="19" t="str">
        <f t="shared" ref="MM58:OB59" ca="1" si="490">OFFSET(MM$5,$B58,0)</f>
        <v>-</v>
      </c>
      <c r="MN58" s="19" t="str">
        <f t="shared" ca="1" si="490"/>
        <v>-</v>
      </c>
      <c r="MO58" s="19" t="str">
        <f t="shared" ca="1" si="490"/>
        <v>-</v>
      </c>
      <c r="MP58" s="19" t="str">
        <f t="shared" ca="1" si="490"/>
        <v>-</v>
      </c>
      <c r="MQ58" s="19">
        <f t="shared" ca="1" si="490"/>
        <v>36.99</v>
      </c>
      <c r="MR58" s="19">
        <f t="shared" ca="1" si="490"/>
        <v>36.99</v>
      </c>
      <c r="MS58" s="19" t="str">
        <f t="shared" ca="1" si="490"/>
        <v>-</v>
      </c>
      <c r="MT58" s="19" t="str">
        <f t="shared" ca="1" si="490"/>
        <v>-</v>
      </c>
      <c r="MU58" s="19" t="str">
        <f t="shared" ca="1" si="490"/>
        <v>-</v>
      </c>
      <c r="MV58" s="19" t="str">
        <f t="shared" ca="1" si="490"/>
        <v>-</v>
      </c>
      <c r="MW58" s="19" t="str">
        <f t="shared" ca="1" si="490"/>
        <v>-</v>
      </c>
      <c r="MX58" s="19">
        <f t="shared" ca="1" si="490"/>
        <v>49.99</v>
      </c>
      <c r="MY58" s="19">
        <f t="shared" ca="1" si="490"/>
        <v>49.99</v>
      </c>
      <c r="MZ58" s="19">
        <f t="shared" ca="1" si="490"/>
        <v>49.99</v>
      </c>
      <c r="NA58" s="19">
        <f t="shared" ca="1" si="490"/>
        <v>49.99</v>
      </c>
      <c r="NB58" s="19">
        <f t="shared" ca="1" si="490"/>
        <v>49.99</v>
      </c>
      <c r="NC58" s="19">
        <f t="shared" ca="1" si="490"/>
        <v>49.99</v>
      </c>
      <c r="ND58" s="19">
        <f t="shared" ca="1" si="490"/>
        <v>49.99</v>
      </c>
      <c r="NE58" s="19">
        <f t="shared" ca="1" si="490"/>
        <v>49.99</v>
      </c>
      <c r="NF58" s="19">
        <f t="shared" ca="1" si="490"/>
        <v>412.99</v>
      </c>
      <c r="NG58" s="19">
        <f t="shared" ca="1" si="490"/>
        <v>412.99</v>
      </c>
      <c r="NH58" s="19" t="str">
        <f t="shared" ca="1" si="490"/>
        <v>-</v>
      </c>
      <c r="NI58" s="19" t="str">
        <f t="shared" ca="1" si="490"/>
        <v>-</v>
      </c>
      <c r="NJ58" s="19" t="str">
        <f t="shared" ca="1" si="490"/>
        <v>-</v>
      </c>
      <c r="NK58" s="19" t="str">
        <f t="shared" ca="1" si="490"/>
        <v>-</v>
      </c>
      <c r="NL58" s="19" t="str">
        <f t="shared" ca="1" si="490"/>
        <v>-</v>
      </c>
      <c r="NM58" s="19">
        <f t="shared" ca="1" si="490"/>
        <v>6.8900000000000006</v>
      </c>
      <c r="NN58" s="19">
        <f t="shared" ca="1" si="490"/>
        <v>6.8900000000000006</v>
      </c>
      <c r="NO58" s="19">
        <f t="shared" ca="1" si="490"/>
        <v>6.8900000000000006</v>
      </c>
      <c r="NP58" s="19">
        <f t="shared" ca="1" si="490"/>
        <v>6.8900000000000006</v>
      </c>
      <c r="NQ58" s="19">
        <f t="shared" ca="1" si="490"/>
        <v>6.8900000000000006</v>
      </c>
      <c r="NR58" s="19">
        <f t="shared" ca="1" si="490"/>
        <v>6.8900000000000006</v>
      </c>
      <c r="NS58" s="19">
        <f t="shared" ca="1" si="490"/>
        <v>6.8900000000000006</v>
      </c>
      <c r="NT58" s="19">
        <f t="shared" ca="1" si="490"/>
        <v>6.8900000000000006</v>
      </c>
      <c r="NU58" s="19">
        <f t="shared" ca="1" si="490"/>
        <v>346.99</v>
      </c>
      <c r="NV58" s="19">
        <f t="shared" ca="1" si="490"/>
        <v>346.99</v>
      </c>
      <c r="NW58" s="19" t="str">
        <f t="shared" ca="1" si="490"/>
        <v>-</v>
      </c>
      <c r="NX58" s="19" t="str">
        <f t="shared" ca="1" si="490"/>
        <v>-</v>
      </c>
      <c r="NY58" s="19" t="str">
        <f t="shared" ca="1" si="490"/>
        <v>-</v>
      </c>
      <c r="NZ58" s="19" t="str">
        <f t="shared" ca="1" si="490"/>
        <v>-</v>
      </c>
      <c r="OA58" s="19" t="str">
        <f t="shared" ca="1" si="490"/>
        <v>-</v>
      </c>
      <c r="OB58" s="19">
        <f t="shared" ca="1" si="489"/>
        <v>0</v>
      </c>
      <c r="OC58" s="24">
        <v>0</v>
      </c>
    </row>
    <row r="59" spans="1:39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IF($HY59=0," FWM","")&amp;IF($HY59=1," MWM","")&amp;IF($HY59=5," Mat","")&amp;IF($HZ59=TRUE,"&amp;BBT","    ")          &amp; " Day"&amp;INDEX(i.DOY,$N59,1)
&amp; " Scan"&amp;TEXT($O59,"0")        &amp;" "&amp; INDEX(DataMaster!$B$98:$B$103,$Q59,0)
&amp; " WP"&amp;TEXT($LK59*100,"000p")           &amp; " MP"&amp;TEXT($LL59*100,"000p")           &amp; " GP"&amp;TEXT($LU59*100,"000p")
&amp; " T_" &amp; IF(AND($CA59,$CC59),"TRUE ")        &amp; " (F"&amp;3+COUNTIF($CT59:$CW59,TRUE)&amp;3&amp;"N"&amp;$DK59&amp;$DL59&amp;")"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9"/>
      <c r="AV59" s="5" t="b">
        <f t="shared" ca="1" si="433"/>
        <v>1</v>
      </c>
      <c r="AW59" s="5" t="str">
        <f t="shared" ca="1" si="433"/>
        <v>-</v>
      </c>
      <c r="AX59" s="5" t="str">
        <f t="shared" ca="1" si="433"/>
        <v>-</v>
      </c>
      <c r="AY59" s="5" t="str">
        <f t="shared" ca="1" si="433"/>
        <v>-</v>
      </c>
      <c r="AZ59" s="5" t="b">
        <f t="shared" ca="1" si="433"/>
        <v>0</v>
      </c>
      <c r="BA59" s="144">
        <f t="shared" ca="1" si="433"/>
        <v>0.25</v>
      </c>
      <c r="BB59" s="19" t="b">
        <f t="shared" ca="1" si="434"/>
        <v>1</v>
      </c>
      <c r="BC59" s="9"/>
      <c r="BD59" s="5" t="str">
        <f t="shared" ca="1" si="435"/>
        <v>-</v>
      </c>
      <c r="BE59" s="19" t="str">
        <f t="shared" ca="1" si="436"/>
        <v>-</v>
      </c>
      <c r="BF59" s="19" t="str">
        <f t="shared" ca="1" si="436"/>
        <v>-</v>
      </c>
      <c r="BG59" s="19" t="str">
        <f t="shared" ca="1" si="436"/>
        <v>-</v>
      </c>
      <c r="BH59" s="5" t="str">
        <f t="shared" ca="1" si="437"/>
        <v>-</v>
      </c>
      <c r="BI59" s="19" t="str">
        <f t="shared" ca="1" si="438"/>
        <v>-</v>
      </c>
      <c r="BJ59" s="5" t="str">
        <f t="shared" ca="1" si="439"/>
        <v>-</v>
      </c>
      <c r="BK59" s="19" t="str">
        <f t="shared" ca="1" si="440"/>
        <v>-</v>
      </c>
      <c r="BL59" s="19" t="str">
        <f t="shared" ca="1" si="440"/>
        <v>-</v>
      </c>
      <c r="BM59" s="19" t="str">
        <f t="shared" ca="1" si="440"/>
        <v>-</v>
      </c>
      <c r="BN59" s="5" t="str">
        <f t="shared" ca="1" si="441"/>
        <v>-</v>
      </c>
      <c r="BO59" s="9"/>
      <c r="BP59" s="19" t="str">
        <f t="shared" ca="1" si="442"/>
        <v>-</v>
      </c>
      <c r="BQ59" s="19" t="str">
        <f t="shared" ca="1" si="442"/>
        <v>-</v>
      </c>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9"/>
      <c r="CA59" s="237" t="b">
        <f t="shared" ca="1" si="486"/>
        <v>1</v>
      </c>
      <c r="CB59" s="12" t="b">
        <v>1</v>
      </c>
      <c r="CC59" s="237" t="b">
        <f t="shared" ca="1" si="486"/>
        <v>1</v>
      </c>
      <c r="CD59" s="251">
        <f t="shared" ca="1" si="481"/>
        <v>2231107</v>
      </c>
      <c r="CE59" s="12" t="b">
        <v>1</v>
      </c>
      <c r="CF59" s="12">
        <v>0</v>
      </c>
      <c r="CG59" s="12" t="b">
        <v>0</v>
      </c>
      <c r="CH59" s="237">
        <f t="shared" ca="1" si="482"/>
        <v>2231108</v>
      </c>
      <c r="CI59" s="19" t="str">
        <f t="shared" ca="1" si="470"/>
        <v>-</v>
      </c>
      <c r="CJ59" s="12">
        <v>1</v>
      </c>
      <c r="CK59" s="12">
        <v>1</v>
      </c>
      <c r="CL59" s="9"/>
      <c r="CM59" s="444">
        <f t="shared" ca="1" si="444"/>
        <v>652</v>
      </c>
      <c r="CN59" s="444">
        <f t="shared" ca="1" si="444"/>
        <v>686</v>
      </c>
      <c r="CO59" s="444">
        <f t="shared" ca="1" si="444"/>
        <v>721</v>
      </c>
      <c r="CP59" s="152">
        <f t="shared" ca="1" si="445"/>
        <v>378</v>
      </c>
      <c r="CQ59" s="152">
        <f t="shared" ca="1" si="445"/>
        <v>413</v>
      </c>
      <c r="CR59" s="152">
        <f t="shared" ca="1" si="445"/>
        <v>448</v>
      </c>
      <c r="CS59" s="19" t="str">
        <f t="shared" ca="1" si="446"/>
        <v>-</v>
      </c>
      <c r="CT59" s="19" t="str">
        <f t="shared" ca="1" si="446"/>
        <v>-</v>
      </c>
      <c r="CU59" s="19" t="str">
        <f t="shared" ca="1" si="446"/>
        <v>-</v>
      </c>
      <c r="CV59" s="19" t="str">
        <f t="shared" ca="1" si="446"/>
        <v>-</v>
      </c>
      <c r="CW59" s="19" t="str">
        <f t="shared" ca="1" si="446"/>
        <v>-</v>
      </c>
      <c r="CX59" s="19" t="b">
        <f t="shared" ca="1" si="446"/>
        <v>1</v>
      </c>
      <c r="CY59" s="19">
        <f t="shared" ca="1" si="446"/>
        <v>0</v>
      </c>
      <c r="CZ59" s="19">
        <f t="shared" ca="1" si="446"/>
        <v>0</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7"/>
        <v>0</v>
      </c>
      <c r="DK59" s="12">
        <v>1</v>
      </c>
      <c r="DL59" s="12">
        <v>1</v>
      </c>
      <c r="DM59" s="19">
        <f t="shared" ca="1" si="483"/>
        <v>0</v>
      </c>
      <c r="DN59" s="19" t="str">
        <f t="shared" ca="1" si="483"/>
        <v>-</v>
      </c>
      <c r="DO59" s="19" t="str">
        <f t="shared" ca="1" si="483"/>
        <v>-</v>
      </c>
      <c r="DP59" s="19" t="str">
        <f t="shared" ca="1" si="483"/>
        <v>-</v>
      </c>
      <c r="DQ59" s="19" t="str">
        <f t="shared" ca="1" si="447"/>
        <v>-</v>
      </c>
      <c r="DR59" s="19" t="str">
        <f t="shared" ca="1" si="447"/>
        <v>-</v>
      </c>
      <c r="DS59" s="19">
        <f t="shared" ca="1" si="447"/>
        <v>0</v>
      </c>
      <c r="DT59" s="19" t="str">
        <f t="shared" ca="1" si="447"/>
        <v>-</v>
      </c>
      <c r="DU59" s="19" t="str">
        <f t="shared" ca="1" si="447"/>
        <v>-</v>
      </c>
      <c r="DV59" s="19">
        <f t="shared" ca="1" si="447"/>
        <v>0</v>
      </c>
      <c r="DW59" s="19">
        <f t="shared" ca="1" si="447"/>
        <v>0</v>
      </c>
      <c r="DX59" s="19">
        <f t="shared" ca="1" si="447"/>
        <v>0</v>
      </c>
      <c r="DY59" s="124">
        <f t="shared" ref="DY59:EP59" ca="1" si="492">IF(AND($K59=DY$9,$N59=DY$11,$AB59=DY$8,$AI59=DY$12),INDEX(i.FS_Strategy,$AC59+1,$AB59),0)</f>
        <v>0</v>
      </c>
      <c r="DZ59" s="124">
        <f t="shared" ca="1" si="492"/>
        <v>0</v>
      </c>
      <c r="EA59" s="124">
        <f t="shared" ca="1" si="492"/>
        <v>0</v>
      </c>
      <c r="EB59" s="124">
        <f t="shared" ca="1" si="492"/>
        <v>0</v>
      </c>
      <c r="EC59" s="124">
        <f t="shared" ca="1" si="492"/>
        <v>0</v>
      </c>
      <c r="ED59" s="124">
        <f t="shared" ca="1" si="492"/>
        <v>0</v>
      </c>
      <c r="EE59" s="124">
        <f t="shared" ca="1" si="492"/>
        <v>0</v>
      </c>
      <c r="EF59" s="124">
        <f t="shared" ca="1" si="492"/>
        <v>0</v>
      </c>
      <c r="EG59" s="124">
        <f t="shared" ca="1" si="492"/>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554">
        <f ca="1">IF(AND($K59=EQ$9,$N59=EQ$11,$AB59=EQ$8),INDEX(i.FS_Strategy,$AD59+1,$AB59),0)</f>
        <v>0</v>
      </c>
      <c r="ER59" s="554">
        <f ca="1">IF(AND($K59=ER$9,$N59=ER$11,$AB59=ER$8),INDEX(i.FS_Strategy,$AD59+1,$AB59),0)</f>
        <v>0</v>
      </c>
      <c r="ES59" s="554">
        <f ca="1">IF(AND($K59=ES$9,$N59=ES$11,$AB59=ES$8),INDEX(i.FS_Strategy,$AD59+1,$AB59),0)</f>
        <v>0</v>
      </c>
      <c r="ET59" s="125">
        <f t="shared" ref="ET59:FF59" ca="1" si="493">IF(AND($K59=ET$9,$N59=ET$11,$AB59=ET$8),INDEX(i.FS_Strategy,$AE59+1,$AB59),0)</f>
        <v>0</v>
      </c>
      <c r="EU59" s="125">
        <f t="shared" ca="1" si="493"/>
        <v>0</v>
      </c>
      <c r="EV59" s="125">
        <f t="shared" ca="1" si="493"/>
        <v>0</v>
      </c>
      <c r="EW59" s="125">
        <f t="shared" ca="1" si="493"/>
        <v>0</v>
      </c>
      <c r="EX59" s="125">
        <f t="shared" ca="1" si="493"/>
        <v>0</v>
      </c>
      <c r="EY59" s="125">
        <f t="shared" ca="1" si="493"/>
        <v>0</v>
      </c>
      <c r="EZ59" s="125">
        <f t="shared" ca="1" si="493"/>
        <v>0</v>
      </c>
      <c r="FA59" s="125">
        <f t="shared" ca="1" si="493"/>
        <v>0</v>
      </c>
      <c r="FB59" s="125">
        <f t="shared" ca="1" si="493"/>
        <v>0</v>
      </c>
      <c r="FC59" s="125">
        <f t="shared" ca="1" si="493"/>
        <v>0</v>
      </c>
      <c r="FD59" s="125">
        <f t="shared" ca="1" si="493"/>
        <v>0</v>
      </c>
      <c r="FE59" s="125">
        <f t="shared" ca="1" si="493"/>
        <v>0</v>
      </c>
      <c r="FF59" s="125">
        <f t="shared" ca="1" si="493"/>
        <v>0</v>
      </c>
      <c r="FG59" s="124">
        <f t="shared" ref="FG59:FX59" ca="1" si="494">IF(AND($K59=FG$9,$N59=FG$11,$AB59=FG$8,$AI59=FG$12),INDEX(i.FS_Strategy,$AC59+1,$AB59),0)</f>
        <v>0</v>
      </c>
      <c r="FH59" s="124">
        <f t="shared" ca="1" si="494"/>
        <v>0</v>
      </c>
      <c r="FI59" s="124">
        <f t="shared" ca="1" si="494"/>
        <v>0</v>
      </c>
      <c r="FJ59" s="124">
        <f t="shared" ca="1" si="494"/>
        <v>0</v>
      </c>
      <c r="FK59" s="124">
        <f t="shared" ca="1" si="494"/>
        <v>0</v>
      </c>
      <c r="FL59" s="124">
        <f t="shared" ca="1" si="494"/>
        <v>0</v>
      </c>
      <c r="FM59" s="124">
        <f t="shared" ca="1" si="494"/>
        <v>0</v>
      </c>
      <c r="FN59" s="124">
        <f t="shared" ca="1" si="494"/>
        <v>0</v>
      </c>
      <c r="FO59" s="124">
        <f t="shared" ca="1" si="494"/>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554">
        <f ca="1">IF(AND($K59=FY$9,$N59=FY$11,$AB59=FY$8),INDEX(i.FS_Strategy,$AD59+1,$AB59),0)</f>
        <v>0</v>
      </c>
      <c r="FZ59" s="554">
        <f ca="1">IF(AND($K59=FZ$9,$N59=FZ$11,$AB59=FZ$8),INDEX(i.FS_Strategy,$AD59+1,$AB59),0)</f>
        <v>0</v>
      </c>
      <c r="GA59" s="554">
        <f ca="1">IF(AND($K59=GA$9,$N59=GA$11,$AB59=GA$8),INDEX(i.FS_Strategy,$AD59+1,$AB59),0)</f>
        <v>0</v>
      </c>
      <c r="GB59" s="125">
        <f t="shared" ref="GB59:GN59" ca="1" si="495">IF(AND($K59=GB$9,$N59=GB$11,$AB59=GB$8),INDEX(i.FS_Strategy,$AE59+1,$AB59),0)</f>
        <v>0</v>
      </c>
      <c r="GC59" s="125">
        <f t="shared" ca="1" si="495"/>
        <v>0</v>
      </c>
      <c r="GD59" s="125">
        <f t="shared" ca="1" si="495"/>
        <v>0</v>
      </c>
      <c r="GE59" s="125">
        <f t="shared" ca="1" si="495"/>
        <v>0</v>
      </c>
      <c r="GF59" s="125">
        <f t="shared" ca="1" si="495"/>
        <v>0</v>
      </c>
      <c r="GG59" s="125">
        <f t="shared" ca="1" si="495"/>
        <v>0</v>
      </c>
      <c r="GH59" s="125">
        <f t="shared" ca="1" si="495"/>
        <v>0</v>
      </c>
      <c r="GI59" s="125">
        <f t="shared" ca="1" si="495"/>
        <v>0</v>
      </c>
      <c r="GJ59" s="125">
        <f t="shared" ca="1" si="495"/>
        <v>0</v>
      </c>
      <c r="GK59" s="125">
        <f t="shared" ca="1" si="495"/>
        <v>0</v>
      </c>
      <c r="GL59" s="125">
        <f t="shared" ca="1" si="495"/>
        <v>0</v>
      </c>
      <c r="GM59" s="125">
        <f t="shared" ca="1" si="495"/>
        <v>0</v>
      </c>
      <c r="GN59" s="125">
        <f t="shared" ca="1" si="495"/>
        <v>0</v>
      </c>
      <c r="GO59" s="124">
        <f t="shared" ref="GO59:HF59" ca="1" si="496">IF(AND($K59=GO$9,$N59=GO$11,$AB59=GO$8,$AI59=GO$12),INDEX(i.FS_Strategy,$AC59+1,$AB59),0)</f>
        <v>0</v>
      </c>
      <c r="GP59" s="124">
        <f t="shared" ca="1" si="496"/>
        <v>0</v>
      </c>
      <c r="GQ59" s="124">
        <f t="shared" ca="1" si="496"/>
        <v>0</v>
      </c>
      <c r="GR59" s="124">
        <f t="shared" ca="1" si="496"/>
        <v>0</v>
      </c>
      <c r="GS59" s="124">
        <f t="shared" ca="1" si="496"/>
        <v>0</v>
      </c>
      <c r="GT59" s="124">
        <f t="shared" ca="1" si="496"/>
        <v>0</v>
      </c>
      <c r="GU59" s="124">
        <f t="shared" ca="1" si="496"/>
        <v>0</v>
      </c>
      <c r="GV59" s="124">
        <f t="shared" ca="1" si="496"/>
        <v>0</v>
      </c>
      <c r="GW59" s="124">
        <f t="shared" ca="1" si="496"/>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554">
        <f ca="1">IF(AND($K59=HG$9,$N59=HG$11,$AB59=HG$8),INDEX(i.FS_Strategy,$AD59+1,$AB59),0)</f>
        <v>0</v>
      </c>
      <c r="HH59" s="554">
        <f ca="1">IF(AND($K59=HH$9,$N59=HH$11,$AB59=HH$8),INDEX(i.FS_Strategy,$AD59+1,$AB59),0)</f>
        <v>0</v>
      </c>
      <c r="HI59" s="554">
        <f ca="1">IF(AND($K59=HI$9,$N59=HI$11,$AB59=HI$8),INDEX(i.FS_Strategy,$AD59+1,$AB59),0)</f>
        <v>0</v>
      </c>
      <c r="HJ59" s="125">
        <f t="shared" ref="HJ59:HV59" ca="1" si="497">IF(AND($K59=HJ$9,$N59=HJ$11,$AB59=HJ$8),INDEX(i.FS_Strategy,$AE59+1,$AB59),0)</f>
        <v>0</v>
      </c>
      <c r="HK59" s="125">
        <f t="shared" ca="1" si="497"/>
        <v>0</v>
      </c>
      <c r="HL59" s="125">
        <f t="shared" ca="1" si="497"/>
        <v>0</v>
      </c>
      <c r="HM59" s="125">
        <f t="shared" ca="1" si="497"/>
        <v>0</v>
      </c>
      <c r="HN59" s="125">
        <f t="shared" ca="1" si="497"/>
        <v>0</v>
      </c>
      <c r="HO59" s="125">
        <f t="shared" ca="1" si="497"/>
        <v>0</v>
      </c>
      <c r="HP59" s="125">
        <f t="shared" ca="1" si="497"/>
        <v>0</v>
      </c>
      <c r="HQ59" s="125">
        <f t="shared" ca="1" si="497"/>
        <v>0</v>
      </c>
      <c r="HR59" s="125">
        <f t="shared" ca="1" si="497"/>
        <v>0</v>
      </c>
      <c r="HS59" s="125">
        <f t="shared" ca="1" si="497"/>
        <v>0</v>
      </c>
      <c r="HT59" s="125">
        <f t="shared" ca="1" si="497"/>
        <v>0</v>
      </c>
      <c r="HU59" s="125">
        <f t="shared" ca="1" si="497"/>
        <v>0</v>
      </c>
      <c r="HV59" s="125">
        <f t="shared" ca="1" si="497"/>
        <v>0</v>
      </c>
      <c r="HW59" s="5">
        <f t="shared" ca="1" si="451"/>
        <v>67</v>
      </c>
      <c r="HX59" s="9"/>
      <c r="HY59" s="5">
        <f t="shared" ca="1" si="452"/>
        <v>1</v>
      </c>
      <c r="HZ59" s="5" t="b">
        <f t="shared" ca="1" si="452"/>
        <v>0</v>
      </c>
      <c r="IA59" s="19">
        <f t="shared" ca="1" si="453"/>
        <v>0</v>
      </c>
      <c r="IB59" s="5">
        <f t="shared" ca="1" si="452"/>
        <v>55</v>
      </c>
      <c r="IC59" s="19">
        <f t="shared" ca="1" si="453"/>
        <v>1</v>
      </c>
      <c r="ID59" s="19">
        <f t="shared" ca="1" si="453"/>
        <v>0</v>
      </c>
      <c r="IE59" s="19">
        <f t="shared" ca="1" si="453"/>
        <v>0</v>
      </c>
      <c r="IF59" s="19">
        <f t="shared" ca="1" si="453"/>
        <v>0</v>
      </c>
      <c r="IG59" s="19">
        <f t="shared" ca="1" si="453"/>
        <v>0</v>
      </c>
      <c r="IH59" s="19">
        <f t="shared" ca="1" si="453"/>
        <v>0</v>
      </c>
      <c r="II59" s="19">
        <f t="shared" ca="1" si="453"/>
        <v>0</v>
      </c>
      <c r="IJ59" s="19">
        <f t="shared" ca="1" si="453"/>
        <v>0</v>
      </c>
      <c r="IK59" s="19">
        <f t="shared" ca="1" si="453"/>
        <v>0</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1</v>
      </c>
      <c r="IZ59" s="19">
        <f t="shared" ca="1" si="453"/>
        <v>0</v>
      </c>
      <c r="JA59" s="19">
        <f t="shared" ca="1" si="453"/>
        <v>1</v>
      </c>
      <c r="JB59" s="9"/>
      <c r="JC59" s="5" t="b">
        <f t="shared" ca="1" si="454"/>
        <v>0</v>
      </c>
      <c r="JD59" s="5" t="b">
        <f t="shared" ca="1" si="455"/>
        <v>0</v>
      </c>
      <c r="JE59" s="5" t="b">
        <f t="shared" ca="1" si="455"/>
        <v>0</v>
      </c>
      <c r="JF59" s="5" t="b">
        <f t="shared" ca="1" si="455"/>
        <v>1</v>
      </c>
      <c r="JG59" s="144">
        <f t="shared" ca="1" si="473"/>
        <v>1</v>
      </c>
      <c r="JH59" s="144">
        <f t="shared" ca="1" si="473"/>
        <v>1</v>
      </c>
      <c r="JI59" s="19" t="str">
        <f t="shared" ca="1" si="474"/>
        <v>-</v>
      </c>
      <c r="JJ59" s="19" t="str">
        <f t="shared" ca="1" si="474"/>
        <v>-</v>
      </c>
      <c r="JK59" s="19" t="str">
        <f t="shared" ca="1" si="474"/>
        <v>-</v>
      </c>
      <c r="JL59" s="19" t="str">
        <f t="shared" ca="1" si="474"/>
        <v>-</v>
      </c>
      <c r="JM59" s="19">
        <f t="shared" ca="1" si="474"/>
        <v>1</v>
      </c>
      <c r="JN59" s="19">
        <f t="shared" ca="1" si="474"/>
        <v>0.66</v>
      </c>
      <c r="JO59" s="19" t="str">
        <f t="shared" ca="1" si="474"/>
        <v>-</v>
      </c>
      <c r="JP59" s="5" t="b" cm="1">
        <f t="array" aca="1" ref="JP59" ca="1">IF(OR(JQ59:JX59&lt;&gt;"-"),TRUE,"-")</f>
        <v>1</v>
      </c>
      <c r="JQ59" s="237">
        <f t="shared" ca="1" si="485"/>
        <v>2</v>
      </c>
      <c r="JR59" s="237">
        <f t="shared" ca="1" si="485"/>
        <v>2</v>
      </c>
      <c r="JS59" s="237">
        <f t="shared" ca="1" si="485"/>
        <v>2</v>
      </c>
      <c r="JT59" s="237">
        <f t="shared" ca="1" si="485"/>
        <v>2</v>
      </c>
      <c r="JU59" s="237">
        <f t="shared" ca="1" si="485"/>
        <v>2</v>
      </c>
      <c r="JV59" s="237">
        <f t="shared" ca="1" si="485"/>
        <v>2</v>
      </c>
      <c r="JW59" s="237">
        <f t="shared" ca="1" si="485"/>
        <v>2</v>
      </c>
      <c r="JX59" s="237">
        <f t="shared" ca="1" si="485"/>
        <v>2</v>
      </c>
      <c r="JY59" s="5" t="str">
        <f t="array" aca="1" ref="JY59" ca="1">IF(OR(JZ59:KF59&lt;&gt;"-"),TRUE,"-")</f>
        <v>-</v>
      </c>
      <c r="JZ59" s="19" t="str">
        <f t="shared" ca="1" si="476"/>
        <v>-</v>
      </c>
      <c r="KA59" s="19" t="str">
        <f t="shared" ca="1" si="476"/>
        <v>-</v>
      </c>
      <c r="KB59" s="19" t="str">
        <f t="shared" ca="1" si="476"/>
        <v>-</v>
      </c>
      <c r="KC59" s="19" t="str">
        <f t="shared" ca="1" si="476"/>
        <v>-</v>
      </c>
      <c r="KD59" s="19" t="str">
        <f t="shared" ca="1" si="476"/>
        <v>-</v>
      </c>
      <c r="KE59" s="19" t="str">
        <f t="shared" ca="1" si="476"/>
        <v>-</v>
      </c>
      <c r="KF59" s="19" t="str">
        <f t="shared" ca="1" si="476"/>
        <v>-</v>
      </c>
      <c r="KG59" s="19" t="b">
        <f t="shared" ca="1" si="476"/>
        <v>1</v>
      </c>
      <c r="KH59" s="144">
        <f t="shared" ca="1" si="457"/>
        <v>2</v>
      </c>
      <c r="KI59" s="19">
        <f t="shared" ca="1" si="476"/>
        <v>2</v>
      </c>
      <c r="KJ59" s="19" t="b">
        <f t="shared" ca="1" si="476"/>
        <v>0</v>
      </c>
      <c r="KK59" s="19" t="str">
        <f t="shared" ca="1" si="476"/>
        <v>-</v>
      </c>
      <c r="KL59" s="5" t="str">
        <f t="shared" ca="1" si="458"/>
        <v>-</v>
      </c>
      <c r="KM59" s="5" t="str">
        <f t="shared" ca="1" si="458"/>
        <v>-</v>
      </c>
      <c r="KN59" s="5" t="str">
        <f t="shared" ca="1" si="458"/>
        <v>-</v>
      </c>
      <c r="KO59" s="5" t="str">
        <f t="shared" ca="1" si="458"/>
        <v>-</v>
      </c>
      <c r="KP59" s="19" t="b">
        <f t="shared" ca="1" si="477"/>
        <v>0</v>
      </c>
      <c r="KQ59" s="19" t="str">
        <f t="shared" ca="1" si="477"/>
        <v>-</v>
      </c>
      <c r="KR59" s="19" t="str">
        <f t="shared" ca="1" si="477"/>
        <v>-</v>
      </c>
      <c r="KS59" s="19" t="b">
        <f t="shared" ca="1" si="477"/>
        <v>1</v>
      </c>
      <c r="KT59" s="19">
        <f t="shared" ca="1" si="477"/>
        <v>0.75</v>
      </c>
      <c r="KU59" s="19">
        <f t="shared" ca="1" si="477"/>
        <v>0.75</v>
      </c>
      <c r="KV59" s="19">
        <f t="shared" ca="1" si="477"/>
        <v>0.99</v>
      </c>
      <c r="KW59" s="19">
        <f t="shared" ca="1" si="477"/>
        <v>0.5</v>
      </c>
      <c r="KX59" s="19">
        <f t="shared" ca="1" si="477"/>
        <v>0</v>
      </c>
      <c r="KY59" s="19">
        <f t="shared" ca="1" si="477"/>
        <v>0</v>
      </c>
      <c r="KZ59" s="19" t="str">
        <f t="shared" ca="1" si="477"/>
        <v>-</v>
      </c>
      <c r="LA59" s="19" t="str">
        <f t="shared" ca="1" si="477"/>
        <v>-</v>
      </c>
      <c r="LB59" s="19" t="str">
        <f t="shared" ca="1" si="477"/>
        <v>-</v>
      </c>
      <c r="LC59" s="5">
        <f t="shared" ca="1" si="460"/>
        <v>1</v>
      </c>
      <c r="LD59" s="9"/>
      <c r="LE59" s="19">
        <f t="shared" ca="1" si="477"/>
        <v>70</v>
      </c>
      <c r="LF59" s="19">
        <f t="shared" ca="1" si="461"/>
        <v>50</v>
      </c>
      <c r="LG59" s="19">
        <f t="shared" ca="1" si="461"/>
        <v>80</v>
      </c>
      <c r="LH59" s="19">
        <f t="shared" ca="1" si="461"/>
        <v>50</v>
      </c>
      <c r="LI59" s="5" t="b" cm="1">
        <f t="array" aca="1" ref="LI59" ca="1">INDEX(i.meatgrid,$Q59,LI$7)</f>
        <v>1</v>
      </c>
      <c r="LJ59" s="5" t="b" cm="1">
        <f t="array" aca="1" ref="LJ59" ca="1">INDEX(i.meatgrid,$Q59,LJ$7)</f>
        <v>0</v>
      </c>
      <c r="LK59" s="19">
        <f t="shared" ca="1" si="462"/>
        <v>1</v>
      </c>
      <c r="LL59" s="5">
        <f t="shared" ca="1" si="463"/>
        <v>1</v>
      </c>
      <c r="LM59" s="5" cm="1">
        <f t="array" aca="1" ref="LM59" ca="1">INDEX(i.meatgrid,$Q59,LM$7)</f>
        <v>1</v>
      </c>
      <c r="LN59" s="5" cm="1">
        <f t="array" aca="1" ref="LN59" ca="1">INDEX(i.meatgrid,$Q59,LN$7)</f>
        <v>1</v>
      </c>
      <c r="LO59" s="5" cm="1">
        <f t="array" aca="1" ref="LO59" ca="1">INDEX(i.meatgrid,$Q59,LO$7)</f>
        <v>1</v>
      </c>
      <c r="LP59" s="5" cm="1">
        <f t="array" aca="1" ref="LP59" ca="1">INDEX(i.meatgrid,$Q59,LP$7)</f>
        <v>0</v>
      </c>
      <c r="LQ59" s="5" cm="1">
        <f t="array" aca="1" ref="LQ59" ca="1">INDEX(i.meatgrid,$Q59,LQ$7)</f>
        <v>1</v>
      </c>
      <c r="LR59" s="5" cm="1">
        <f t="array" aca="1" ref="LR59" ca="1">INDEX(i.meatgrid,$Q59,LR$7)</f>
        <v>1</v>
      </c>
      <c r="LS59" s="5" cm="1">
        <f t="array" aca="1" ref="LS59" ca="1">INDEX(i.meatgrid,$Q59,LS$7)</f>
        <v>1</v>
      </c>
      <c r="LT59" s="5" cm="1">
        <f t="array" aca="1" ref="LT59" ca="1">INDEX(i.meatgrid,$Q59,LT$7)</f>
        <v>1</v>
      </c>
      <c r="LU59" s="19">
        <f t="shared" ca="1" si="464"/>
        <v>1</v>
      </c>
      <c r="LV59" s="9"/>
      <c r="LW59" s="19" t="b">
        <f t="shared" ca="1" si="465"/>
        <v>0</v>
      </c>
      <c r="LX59" s="19" t="b">
        <f t="shared" ca="1" si="465"/>
        <v>0</v>
      </c>
      <c r="LY59" s="19">
        <f t="shared" ca="1" si="465"/>
        <v>1</v>
      </c>
      <c r="LZ59" s="19">
        <f t="shared" ca="1" si="465"/>
        <v>0.75</v>
      </c>
      <c r="MA59" s="19">
        <f t="shared" ca="1" si="465"/>
        <v>0.75</v>
      </c>
      <c r="MB59" s="19">
        <f t="shared" ca="1" si="465"/>
        <v>0.8</v>
      </c>
      <c r="MC59" s="19">
        <f t="shared" ca="1" si="465"/>
        <v>0.82499999999999996</v>
      </c>
      <c r="MD59" s="19">
        <f t="shared" ca="1" si="465"/>
        <v>0.875</v>
      </c>
      <c r="ME59" s="19">
        <f t="shared" ca="1" si="465"/>
        <v>0.9</v>
      </c>
      <c r="MF59" s="19">
        <f t="shared" ca="1" si="465"/>
        <v>1</v>
      </c>
      <c r="MG59" s="19">
        <f t="shared" ca="1" si="465"/>
        <v>0.875</v>
      </c>
      <c r="MH59" s="19" t="b">
        <f t="shared" ca="1" si="465"/>
        <v>1</v>
      </c>
      <c r="MI59" s="19">
        <f t="shared" ca="1" si="465"/>
        <v>74.989999999999995</v>
      </c>
      <c r="MJ59" s="19" t="str">
        <f t="shared" ca="1" si="465"/>
        <v>-</v>
      </c>
      <c r="MK59" s="19" t="str">
        <f t="shared" ca="1" si="465"/>
        <v>-</v>
      </c>
      <c r="ML59" s="19" t="str">
        <f t="shared" ca="1" si="465"/>
        <v>-</v>
      </c>
      <c r="MM59" s="19" t="str">
        <f t="shared" ca="1" si="490"/>
        <v>-</v>
      </c>
      <c r="MN59" s="19" t="str">
        <f t="shared" ca="1" si="490"/>
        <v>-</v>
      </c>
      <c r="MO59" s="19" t="str">
        <f t="shared" ca="1" si="490"/>
        <v>-</v>
      </c>
      <c r="MP59" s="19" t="str">
        <f t="shared" ca="1" si="490"/>
        <v>-</v>
      </c>
      <c r="MQ59" s="19">
        <f t="shared" ca="1" si="490"/>
        <v>36.99</v>
      </c>
      <c r="MR59" s="19">
        <f t="shared" ca="1" si="490"/>
        <v>36.99</v>
      </c>
      <c r="MS59" s="19" t="str">
        <f t="shared" ca="1" si="490"/>
        <v>-</v>
      </c>
      <c r="MT59" s="19" t="str">
        <f t="shared" ca="1" si="490"/>
        <v>-</v>
      </c>
      <c r="MU59" s="19" t="str">
        <f t="shared" ca="1" si="490"/>
        <v>-</v>
      </c>
      <c r="MV59" s="19" t="str">
        <f t="shared" ca="1" si="490"/>
        <v>-</v>
      </c>
      <c r="MW59" s="19" t="str">
        <f t="shared" ca="1" si="490"/>
        <v>-</v>
      </c>
      <c r="MX59" s="19">
        <f t="shared" ca="1" si="490"/>
        <v>49.99</v>
      </c>
      <c r="MY59" s="19">
        <f t="shared" ca="1" si="490"/>
        <v>49.99</v>
      </c>
      <c r="MZ59" s="19">
        <f t="shared" ca="1" si="490"/>
        <v>49.99</v>
      </c>
      <c r="NA59" s="19">
        <f t="shared" ca="1" si="490"/>
        <v>49.99</v>
      </c>
      <c r="NB59" s="19">
        <f t="shared" ca="1" si="490"/>
        <v>49.99</v>
      </c>
      <c r="NC59" s="19">
        <f t="shared" ca="1" si="490"/>
        <v>49.99</v>
      </c>
      <c r="ND59" s="19">
        <f t="shared" ca="1" si="490"/>
        <v>49.99</v>
      </c>
      <c r="NE59" s="19">
        <f t="shared" ca="1" si="490"/>
        <v>49.99</v>
      </c>
      <c r="NF59" s="19">
        <f t="shared" ca="1" si="490"/>
        <v>412.99</v>
      </c>
      <c r="NG59" s="19">
        <f t="shared" ca="1" si="490"/>
        <v>412.99</v>
      </c>
      <c r="NH59" s="19" t="str">
        <f t="shared" ca="1" si="490"/>
        <v>-</v>
      </c>
      <c r="NI59" s="19" t="str">
        <f t="shared" ca="1" si="490"/>
        <v>-</v>
      </c>
      <c r="NJ59" s="19" t="str">
        <f t="shared" ca="1" si="490"/>
        <v>-</v>
      </c>
      <c r="NK59" s="19" t="str">
        <f t="shared" ca="1" si="490"/>
        <v>-</v>
      </c>
      <c r="NL59" s="19" t="str">
        <f t="shared" ca="1" si="490"/>
        <v>-</v>
      </c>
      <c r="NM59" s="19">
        <f t="shared" ca="1" si="490"/>
        <v>6.8900000000000006</v>
      </c>
      <c r="NN59" s="19">
        <f t="shared" ca="1" si="490"/>
        <v>6.8900000000000006</v>
      </c>
      <c r="NO59" s="19">
        <f t="shared" ca="1" si="490"/>
        <v>6.8900000000000006</v>
      </c>
      <c r="NP59" s="19">
        <f t="shared" ca="1" si="490"/>
        <v>6.8900000000000006</v>
      </c>
      <c r="NQ59" s="19">
        <f t="shared" ca="1" si="490"/>
        <v>6.8900000000000006</v>
      </c>
      <c r="NR59" s="19">
        <f t="shared" ca="1" si="490"/>
        <v>6.8900000000000006</v>
      </c>
      <c r="NS59" s="19">
        <f t="shared" ca="1" si="490"/>
        <v>6.8900000000000006</v>
      </c>
      <c r="NT59" s="19">
        <f t="shared" ca="1" si="490"/>
        <v>6.8900000000000006</v>
      </c>
      <c r="NU59" s="19">
        <f t="shared" ca="1" si="490"/>
        <v>346.99</v>
      </c>
      <c r="NV59" s="19">
        <f t="shared" ca="1" si="490"/>
        <v>346.99</v>
      </c>
      <c r="NW59" s="19" t="str">
        <f t="shared" ca="1" si="490"/>
        <v>-</v>
      </c>
      <c r="NX59" s="19" t="str">
        <f t="shared" ca="1" si="490"/>
        <v>-</v>
      </c>
      <c r="NY59" s="19" t="str">
        <f t="shared" ca="1" si="490"/>
        <v>-</v>
      </c>
      <c r="NZ59" s="19" t="str">
        <f t="shared" ca="1" si="490"/>
        <v>-</v>
      </c>
      <c r="OA59" s="19" t="str">
        <f t="shared" ca="1" si="490"/>
        <v>-</v>
      </c>
      <c r="OB59" s="19">
        <f t="shared" ca="1" si="490"/>
        <v>0</v>
      </c>
      <c r="OC59" s="24">
        <v>0</v>
      </c>
    </row>
    <row r="60" spans="1:39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0.417</v>
      </c>
      <c r="AM60" s="9" t="str">
        <f ca="1">IF(COUNTIF(AL$5:AL60,AL60)=1,"-","Dup")</f>
        <v>-</v>
      </c>
      <c r="AN60" s="9"/>
      <c r="AO60" s="14"/>
      <c r="AP60" s="14"/>
      <c r="AQ60" s="14"/>
      <c r="AR60" s="14"/>
      <c r="AS60" s="14"/>
      <c r="AT60" s="14"/>
      <c r="AU60" s="9"/>
      <c r="AV60" s="14"/>
      <c r="AW60" s="14"/>
      <c r="AX60" s="14"/>
      <c r="AY60" s="14"/>
      <c r="AZ60" s="14"/>
      <c r="BA60" s="14"/>
      <c r="BB60" s="14"/>
      <c r="BC60" s="9"/>
      <c r="BD60" s="14"/>
      <c r="BE60" s="14"/>
      <c r="BF60" s="14"/>
      <c r="BG60" s="14"/>
      <c r="BH60" s="14"/>
      <c r="BI60" s="14"/>
      <c r="BJ60" s="14"/>
      <c r="BK60" s="14"/>
      <c r="BL60" s="14"/>
      <c r="BM60" s="14"/>
      <c r="BN60" s="14"/>
      <c r="BO60" s="9"/>
      <c r="BP60" s="14"/>
      <c r="BQ60" s="14"/>
      <c r="BR60" s="14"/>
      <c r="BS60" s="14"/>
      <c r="BT60" s="14"/>
      <c r="BU60" s="14"/>
      <c r="BV60" s="14"/>
      <c r="BW60" s="14"/>
      <c r="BX60" s="14"/>
      <c r="BY60" s="14"/>
      <c r="BZ60" s="9"/>
      <c r="CA60" s="14"/>
      <c r="CB60" s="14"/>
      <c r="CC60" s="14"/>
      <c r="CD60" s="14"/>
      <c r="CE60" s="14"/>
      <c r="CF60" s="14"/>
      <c r="CG60" s="14"/>
      <c r="CH60" s="14"/>
      <c r="CI60" s="14"/>
      <c r="CJ60" s="14"/>
      <c r="CK60" s="14"/>
      <c r="CL60" s="9"/>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9"/>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14"/>
      <c r="JB60" s="9"/>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9"/>
      <c r="LE60" s="14"/>
      <c r="LF60" s="14"/>
      <c r="LG60" s="14"/>
      <c r="LH60" s="14"/>
      <c r="LI60" s="14"/>
      <c r="LJ60" s="14"/>
      <c r="LK60" s="14"/>
      <c r="LL60" s="14"/>
      <c r="LM60" s="14"/>
      <c r="LN60" s="14"/>
      <c r="LO60" s="14"/>
      <c r="LP60" s="14"/>
      <c r="LQ60" s="14"/>
      <c r="LR60" s="14"/>
      <c r="LS60" s="14"/>
      <c r="LT60" s="14"/>
      <c r="LU60" s="14"/>
      <c r="LV60" s="9"/>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24">
        <v>0</v>
      </c>
    </row>
    <row r="61" spans="1:39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9"/>
      <c r="AV61" s="515"/>
      <c r="AW61" s="515"/>
      <c r="AX61" s="515"/>
      <c r="AY61" s="515"/>
      <c r="AZ61" s="515"/>
      <c r="BA61" s="515"/>
      <c r="BB61" s="515"/>
      <c r="BC61" s="9"/>
      <c r="BD61" s="515"/>
      <c r="BE61" s="515"/>
      <c r="BF61" s="515"/>
      <c r="BG61" s="515"/>
      <c r="BH61" s="515"/>
      <c r="BI61" s="515"/>
      <c r="BJ61" s="515"/>
      <c r="BK61" s="515"/>
      <c r="BL61" s="515"/>
      <c r="BM61" s="515"/>
      <c r="BN61" s="515"/>
      <c r="BO61" s="9"/>
      <c r="BP61" s="515"/>
      <c r="BQ61" s="515"/>
      <c r="BR61" s="515"/>
      <c r="BS61" s="515"/>
      <c r="BT61" s="515"/>
      <c r="BU61" s="515"/>
      <c r="BV61" s="515"/>
      <c r="BW61" s="515"/>
      <c r="BX61" s="515"/>
      <c r="BY61" s="515"/>
      <c r="BZ61" s="9"/>
      <c r="CA61" s="515"/>
      <c r="CB61" s="515"/>
      <c r="CC61" s="515"/>
      <c r="CD61" s="515"/>
      <c r="CE61" s="515"/>
      <c r="CF61" s="515"/>
      <c r="CG61" s="515"/>
      <c r="CH61" s="515"/>
      <c r="CI61" s="515"/>
      <c r="CJ61" s="515"/>
      <c r="CK61" s="515"/>
      <c r="CL61" s="9"/>
      <c r="CM61" s="515"/>
      <c r="CN61" s="515"/>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6"/>
      <c r="DW61" s="515"/>
      <c r="DX61" s="515"/>
      <c r="DY61" s="515"/>
      <c r="DZ61" s="515"/>
      <c r="EA61" s="515"/>
      <c r="EB61" s="515"/>
      <c r="EC61" s="515"/>
      <c r="ED61" s="515"/>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9"/>
      <c r="HY61" s="515"/>
      <c r="HZ61" s="515"/>
      <c r="IA61" s="515"/>
      <c r="IB61" s="515"/>
      <c r="IC61" s="515"/>
      <c r="ID61" s="515"/>
      <c r="IE61" s="515"/>
      <c r="IF61" s="515"/>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9"/>
      <c r="JC61" s="515"/>
      <c r="JD61" s="515"/>
      <c r="JE61" s="515"/>
      <c r="JF61" s="515"/>
      <c r="JG61" s="515"/>
      <c r="JH61" s="515"/>
      <c r="JI61" s="515"/>
      <c r="JJ61" s="515"/>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9"/>
      <c r="LE61" s="515"/>
      <c r="LF61" s="515"/>
      <c r="LG61" s="515"/>
      <c r="LH61" s="515"/>
      <c r="LI61" s="515"/>
      <c r="LJ61" s="515"/>
      <c r="LK61" s="515"/>
      <c r="LL61" s="515"/>
      <c r="LM61" s="515"/>
      <c r="LN61" s="515"/>
      <c r="LO61" s="515"/>
      <c r="LP61" s="515"/>
      <c r="LQ61" s="515"/>
      <c r="LR61" s="515"/>
      <c r="LS61" s="515"/>
      <c r="LT61" s="515"/>
      <c r="LU61" s="515"/>
      <c r="LV61" s="9"/>
      <c r="LW61" s="515"/>
      <c r="LX61" s="515"/>
      <c r="LY61" s="515"/>
      <c r="LZ61" s="515"/>
      <c r="MA61" s="515"/>
      <c r="MB61" s="515"/>
      <c r="MC61" s="515"/>
      <c r="MD61" s="515"/>
      <c r="ME61" s="515"/>
      <c r="MF61" s="515"/>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24">
        <v>0</v>
      </c>
    </row>
    <row r="62" spans="1:39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1825</v>
      </c>
      <c r="AM62" s="9" t="str">
        <f ca="1">IF(COUNTIF(AL$5:AL62,AL62)=1,"-","Dup")</f>
        <v>Dup</v>
      </c>
      <c r="AN62" s="9"/>
      <c r="AO62" s="14"/>
      <c r="AP62" s="14"/>
      <c r="AQ62" s="14"/>
      <c r="AR62" s="14"/>
      <c r="AS62" s="14"/>
      <c r="AT62" s="14"/>
      <c r="AU62" s="9"/>
      <c r="AV62" s="14"/>
      <c r="AW62" s="14"/>
      <c r="AX62" s="14"/>
      <c r="AY62" s="14"/>
      <c r="AZ62" s="14"/>
      <c r="BA62" s="14"/>
      <c r="BB62" s="14"/>
      <c r="BC62" s="9"/>
      <c r="BD62" s="14"/>
      <c r="BE62" s="14"/>
      <c r="BF62" s="14"/>
      <c r="BG62" s="14"/>
      <c r="BH62" s="14"/>
      <c r="BI62" s="14"/>
      <c r="BJ62" s="14"/>
      <c r="BK62" s="14"/>
      <c r="BL62" s="14"/>
      <c r="BM62" s="14"/>
      <c r="BN62" s="14"/>
      <c r="BO62" s="9"/>
      <c r="BP62" s="14"/>
      <c r="BQ62" s="14"/>
      <c r="BR62" s="14"/>
      <c r="BS62" s="14"/>
      <c r="BT62" s="14"/>
      <c r="BU62" s="14"/>
      <c r="BV62" s="14"/>
      <c r="BW62" s="14"/>
      <c r="BX62" s="14"/>
      <c r="BY62" s="14"/>
      <c r="BZ62" s="9"/>
      <c r="CA62" s="14"/>
      <c r="CB62" s="14"/>
      <c r="CC62" s="14"/>
      <c r="CD62" s="14"/>
      <c r="CE62" s="14"/>
      <c r="CF62" s="153"/>
      <c r="CG62" s="14"/>
      <c r="CH62" s="14"/>
      <c r="CI62" s="14"/>
      <c r="CJ62" s="14"/>
      <c r="CK62" s="14"/>
      <c r="CL62" s="9"/>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322"/>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9"/>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14"/>
      <c r="IW62" s="14"/>
      <c r="IX62" s="14"/>
      <c r="IY62" s="14"/>
      <c r="IZ62" s="14"/>
      <c r="JA62" s="14"/>
      <c r="JB62" s="9"/>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9"/>
      <c r="LE62" s="14"/>
      <c r="LF62" s="14"/>
      <c r="LG62" s="14"/>
      <c r="LH62" s="14"/>
      <c r="LI62" s="14"/>
      <c r="LJ62" s="14"/>
      <c r="LK62" s="14"/>
      <c r="LL62" s="14"/>
      <c r="LM62" s="14"/>
      <c r="LN62" s="14"/>
      <c r="LO62" s="14"/>
      <c r="LP62" s="14"/>
      <c r="LQ62" s="14"/>
      <c r="LR62" s="14"/>
      <c r="LS62" s="14"/>
      <c r="LT62" s="14"/>
      <c r="LU62" s="14"/>
      <c r="LV62" s="9"/>
      <c r="LW62" s="14"/>
      <c r="LX62" s="14"/>
      <c r="LY62" s="14"/>
      <c r="LZ62" s="14"/>
      <c r="MA62" s="14"/>
      <c r="MB62" s="14"/>
      <c r="MC62" s="14"/>
      <c r="MD62" s="14"/>
      <c r="ME62" s="14"/>
      <c r="MF62" s="14"/>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24">
        <v>0</v>
      </c>
    </row>
    <row r="63" spans="1:393" outlineLevel="1">
      <c r="A63" s="21">
        <f t="shared" si="156"/>
        <v>58</v>
      </c>
      <c r="B63" s="29">
        <f>$A$14</f>
        <v>9</v>
      </c>
      <c r="C63">
        <f>202</f>
        <v>202</v>
      </c>
      <c r="D63" s="144" t="str">
        <f t="shared" ref="D63:D70" si="498">INDEX(i.Region_Desc,$K63,1)</f>
        <v>GSM</v>
      </c>
      <c r="E63" t="b">
        <f t="shared" ref="E63:E69" si="499">$M63&lt;&gt;3</f>
        <v>1</v>
      </c>
      <c r="F63" t="b">
        <v>0</v>
      </c>
      <c r="G63" t="b">
        <f t="shared" ref="G63:G70" si="500">E63</f>
        <v>1</v>
      </c>
      <c r="H63" s="325">
        <v>1</v>
      </c>
      <c r="I63" s="325">
        <v>1</v>
      </c>
      <c r="J63" s="29" t="str">
        <f>""</f>
        <v/>
      </c>
      <c r="K63" s="29">
        <f>d.Region</f>
        <v>2</v>
      </c>
      <c r="L63" s="29">
        <v>2</v>
      </c>
      <c r="M63" s="29">
        <v>2</v>
      </c>
      <c r="N63" s="325">
        <v>3</v>
      </c>
      <c r="O63" s="325">
        <v>1</v>
      </c>
      <c r="P63" s="29">
        <v>1</v>
      </c>
      <c r="Q63" s="29">
        <v>3</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70" si="501">INDEX(i.FlkStrctr,$M63,AG$7)</f>
        <v>2</v>
      </c>
      <c r="AH63" s="5">
        <f t="shared" si="501"/>
        <v>0</v>
      </c>
      <c r="AI63" s="5">
        <f t="shared" ref="AI63:AI70" si="502">INDEX(i.StdELMan,($K63-1)*12+($M63-1)*3+$N63,AI$7)</f>
        <v>1</v>
      </c>
      <c r="AJ63">
        <f t="shared" ref="AJ63:AJ70" si="503">IFERROR(MOD($CD63,100),0)</f>
        <v>11</v>
      </c>
      <c r="AL63" s="235" t="str">
        <f ca="1">TEXT(LEFT(OFFSET(AL63,-1,0),5)+1,"00000")&amp;MID(OFFSET(AL63,-1,0),6,FIND(" ",OFFSET(AL63,-1,0),7)-5)
&amp; $D63           &amp; IF($HY63=0," FWM","")&amp;IF($HY63=1," MWM","")&amp;IF($HY63=5," Mat","")&amp;IF($HZ63=TRUE,"&amp;BBT","    ")          &amp; " Day"&amp;INDEX(i.DOY,$N63,1)
&amp; " Scan"&amp;TEXT($O63,"0")        &amp;" "&amp; INDEX(DataMaster!$B$98:$B$103,$Q63,0)
&amp; " WP"&amp;TEXT($LK63*100,"000p")           &amp; " MP"&amp;TEXT($LL63*100,"000p")           &amp; " GP"&amp;TEXT($LU63*100,"000p")
&amp; " T_" &amp; IF(AND($CA63,$CC63),"TRUE ")        &amp; " (F"&amp;3+COUNTIF($CT63:$CW63,TRUE)&amp;3&amp;"N"&amp;$DK63&amp;$DL63&amp;")"</f>
        <v>00001 FeedSupplySE GSM MWM     Day204 Scan1 No export WP100p MP100p GP100p T_FALSE (F33N11)</v>
      </c>
      <c r="AM63" s="9" t="str">
        <f ca="1">IF(COUNTIF(AL$5:AL63,AL63)=1,"-","Dup")</f>
        <v>-</v>
      </c>
      <c r="AN63" s="9"/>
      <c r="AO63" s="12" t="b">
        <v>1</v>
      </c>
      <c r="AP63" s="12" t="b">
        <v>1</v>
      </c>
      <c r="AQ63" s="12" t="b">
        <v>1</v>
      </c>
      <c r="AR63" s="12" t="b">
        <v>1</v>
      </c>
      <c r="AS63" s="12" t="b">
        <v>1</v>
      </c>
      <c r="AT63" s="12" t="b">
        <v>1</v>
      </c>
      <c r="AU63" s="9"/>
      <c r="AV63" s="5" t="b">
        <f t="shared" ref="AV63:BA70" si="504">INDEX(i.model_structure,$H63,AV$7)</f>
        <v>1</v>
      </c>
      <c r="AW63" s="5" t="str">
        <f t="shared" si="504"/>
        <v>-</v>
      </c>
      <c r="AX63" s="5" t="str">
        <f t="shared" si="504"/>
        <v>-</v>
      </c>
      <c r="AY63" s="5" t="str">
        <f t="shared" si="504"/>
        <v>-</v>
      </c>
      <c r="AZ63" s="5" t="b">
        <f t="shared" si="504"/>
        <v>0</v>
      </c>
      <c r="BA63" s="144">
        <f t="shared" si="504"/>
        <v>0.25</v>
      </c>
      <c r="BB63" s="19" t="b">
        <f t="shared" ref="BB63:BB70" ca="1" si="505">OFFSET(BB$5,$B63,0)</f>
        <v>1</v>
      </c>
      <c r="BC63" s="9"/>
      <c r="BD63" s="5" t="str">
        <f t="shared" ref="BD63:BD70" ca="1" si="506">IF($M63&lt;&gt;4,OFFSET(BD$5,$B63,0),1)</f>
        <v>-</v>
      </c>
      <c r="BE63" s="19" t="str">
        <f t="shared" ref="BE63:BG70" ca="1" si="507">OFFSET(BE$5,$B63,0)</f>
        <v>-</v>
      </c>
      <c r="BF63" s="19" t="str">
        <f t="shared" ca="1" si="507"/>
        <v>-</v>
      </c>
      <c r="BG63" s="19" t="str">
        <f t="shared" ca="1" si="507"/>
        <v>-</v>
      </c>
      <c r="BH63" s="5" t="str">
        <f t="shared" ref="BH63:BH70" ca="1" si="508">IF($M63&lt;&gt;4,OFFSET(BH$5,$B63,0),1)</f>
        <v>-</v>
      </c>
      <c r="BI63" s="19" t="str">
        <f t="shared" ref="BI63:BI70" ca="1" si="509">OFFSET(BI$5,$B63,0)</f>
        <v>-</v>
      </c>
      <c r="BJ63" s="5" t="str">
        <f t="shared" ref="BJ63:BJ70" ca="1" si="510">IF($M63&lt;&gt;4,OFFSET(BJ$5,$B63,0),1)</f>
        <v>-</v>
      </c>
      <c r="BK63" s="19" t="str">
        <f t="shared" ref="BK63:BM70" ca="1" si="511">OFFSET(BK$5,$B63,0)</f>
        <v>-</v>
      </c>
      <c r="BL63" s="19" t="str">
        <f t="shared" ca="1" si="511"/>
        <v>-</v>
      </c>
      <c r="BM63" s="19" t="str">
        <f t="shared" ca="1" si="511"/>
        <v>-</v>
      </c>
      <c r="BN63" s="5" t="str">
        <f t="shared" ref="BN63:BN70" ca="1" si="512">IF($M63&lt;&gt;4,OFFSET(BN$5,$B63,0),1)</f>
        <v>-</v>
      </c>
      <c r="BO63" s="9"/>
      <c r="BP63" s="19" t="str">
        <f t="shared" ref="BP63:BY70" ca="1" si="513">OFFSET(BP$5,$B63,0)</f>
        <v>-</v>
      </c>
      <c r="BQ63" s="19" t="str">
        <f t="shared" ca="1" si="513"/>
        <v>-</v>
      </c>
      <c r="BR63" s="19" t="str">
        <f t="shared" ca="1" si="513"/>
        <v>-</v>
      </c>
      <c r="BS63" s="19" t="str">
        <f t="shared" ca="1" si="513"/>
        <v>-</v>
      </c>
      <c r="BT63" s="19" t="str">
        <f t="shared" ca="1" si="513"/>
        <v>-</v>
      </c>
      <c r="BU63" s="19" t="str">
        <f t="shared" ca="1" si="513"/>
        <v>-</v>
      </c>
      <c r="BV63" s="19" t="str">
        <f t="shared" ca="1" si="513"/>
        <v>-</v>
      </c>
      <c r="BW63" s="19" t="str">
        <f t="shared" ca="1" si="513"/>
        <v>-</v>
      </c>
      <c r="BX63" s="19" t="str">
        <f t="shared" ca="1" si="513"/>
        <v>-</v>
      </c>
      <c r="BY63" s="19" t="str">
        <f t="shared" ca="1" si="513"/>
        <v>-</v>
      </c>
      <c r="BZ63" s="9"/>
      <c r="CA63" s="12" t="b">
        <v>0</v>
      </c>
      <c r="CB63" s="12" t="b">
        <v>0</v>
      </c>
      <c r="CC63" s="12" t="b">
        <v>0</v>
      </c>
      <c r="CD63" s="12">
        <f>VALUE($K63&amp;$M63&amp;$N63&amp;$O63&amp;"1")</f>
        <v>22311</v>
      </c>
      <c r="CE63" s="144" t="b">
        <f>NOT(CC63)</f>
        <v>1</v>
      </c>
      <c r="CF63" s="12" t="s">
        <v>34</v>
      </c>
      <c r="CG63" s="12" t="b">
        <v>1</v>
      </c>
      <c r="CH63" s="12">
        <f>VALUE($K63&amp;$M63&amp;$N63&amp;$Q63&amp;$S63&amp;"01")</f>
        <v>2233101</v>
      </c>
      <c r="CI63" s="19" t="str">
        <f t="shared" ref="CI63:CK63" ca="1" si="514">OFFSET(CI$5,$B63,0)</f>
        <v>-</v>
      </c>
      <c r="CJ63" s="19">
        <f t="shared" ca="1" si="514"/>
        <v>1</v>
      </c>
      <c r="CK63" s="19">
        <f t="shared" ca="1" si="514"/>
        <v>1</v>
      </c>
      <c r="CL63" s="9"/>
      <c r="CM63" s="444">
        <f t="shared" ref="CM63:CO70" si="515">INDEX(i.UserPeriod0,$AI63,CM$7)</f>
        <v>652</v>
      </c>
      <c r="CN63" s="444">
        <f t="shared" si="515"/>
        <v>686</v>
      </c>
      <c r="CO63" s="444">
        <f t="shared" si="515"/>
        <v>721</v>
      </c>
      <c r="CP63" s="152">
        <f t="shared" ref="CP63:CR70" si="516">7*INDEX(i.end_joining,1,CP$7+($AI63-1)*3)</f>
        <v>378</v>
      </c>
      <c r="CQ63" s="152">
        <f t="shared" si="516"/>
        <v>413</v>
      </c>
      <c r="CR63" s="152">
        <f t="shared" si="516"/>
        <v>448</v>
      </c>
      <c r="CS63" s="19" t="str">
        <f t="shared" ref="CS63:DI70" ca="1" si="517">OFFSET(CS$5,$B63,0)</f>
        <v>-</v>
      </c>
      <c r="CT63" s="19" t="str">
        <f t="shared" ca="1" si="517"/>
        <v>-</v>
      </c>
      <c r="CU63" s="19" t="str">
        <f t="shared" ca="1" si="517"/>
        <v>-</v>
      </c>
      <c r="CV63" s="19" t="str">
        <f t="shared" ca="1" si="517"/>
        <v>-</v>
      </c>
      <c r="CW63" s="19" t="str">
        <f t="shared" ca="1" si="517"/>
        <v>-</v>
      </c>
      <c r="CX63" s="19" t="b">
        <f t="shared" ca="1" si="517"/>
        <v>1</v>
      </c>
      <c r="CY63" s="19">
        <f t="shared" ca="1" si="517"/>
        <v>0</v>
      </c>
      <c r="CZ63" s="19">
        <f t="shared" ca="1" si="517"/>
        <v>0</v>
      </c>
      <c r="DA63" s="19">
        <f t="shared" ca="1" si="517"/>
        <v>0</v>
      </c>
      <c r="DB63" s="19">
        <f t="shared" ca="1" si="517"/>
        <v>0</v>
      </c>
      <c r="DC63" s="19">
        <f t="shared" ca="1" si="517"/>
        <v>0</v>
      </c>
      <c r="DD63" s="19">
        <f t="shared" ca="1" si="517"/>
        <v>0</v>
      </c>
      <c r="DE63" s="19">
        <f t="shared" ca="1" si="517"/>
        <v>0</v>
      </c>
      <c r="DF63" s="19">
        <f t="shared" ca="1" si="517"/>
        <v>0</v>
      </c>
      <c r="DG63" s="19">
        <f t="shared" ca="1" si="517"/>
        <v>0</v>
      </c>
      <c r="DH63" s="19">
        <f t="shared" ca="1" si="517"/>
        <v>0</v>
      </c>
      <c r="DI63" s="19">
        <f t="shared" ca="1" si="517"/>
        <v>0</v>
      </c>
      <c r="DJ63" s="19">
        <f t="shared" ref="DJ63:EK70" ca="1" si="518">OFFSET(DJ$5,$B63,0)</f>
        <v>0</v>
      </c>
      <c r="DK63" s="19">
        <f t="shared" ca="1" si="518"/>
        <v>1</v>
      </c>
      <c r="DL63" s="19">
        <f t="shared" ca="1" si="518"/>
        <v>1</v>
      </c>
      <c r="DM63" s="19">
        <f t="shared" ca="1" si="518"/>
        <v>0</v>
      </c>
      <c r="DN63" s="19" t="str">
        <f t="shared" ca="1" si="518"/>
        <v>-</v>
      </c>
      <c r="DO63" s="19" t="str">
        <f t="shared" ca="1" si="518"/>
        <v>-</v>
      </c>
      <c r="DP63" s="19" t="str">
        <f t="shared" ca="1" si="518"/>
        <v>-</v>
      </c>
      <c r="DQ63" s="19" t="str">
        <f t="shared" ca="1" si="518"/>
        <v>-</v>
      </c>
      <c r="DR63" s="19" t="str">
        <f t="shared" ca="1" si="518"/>
        <v>-</v>
      </c>
      <c r="DS63" s="19">
        <f t="shared" ca="1" si="518"/>
        <v>0</v>
      </c>
      <c r="DT63" s="19" t="str">
        <f t="shared" ca="1" si="518"/>
        <v>-</v>
      </c>
      <c r="DU63" s="19" t="str">
        <f t="shared" ca="1" si="518"/>
        <v>-</v>
      </c>
      <c r="DV63" s="19">
        <f t="shared" ca="1" si="518"/>
        <v>0</v>
      </c>
      <c r="DW63" s="19">
        <f t="shared" ca="1" si="518"/>
        <v>0</v>
      </c>
      <c r="DX63" s="19">
        <f t="shared" ca="1" si="518"/>
        <v>0</v>
      </c>
      <c r="DY63" s="19">
        <f t="shared" ca="1" si="518"/>
        <v>0</v>
      </c>
      <c r="DZ63" s="19">
        <f t="shared" ca="1" si="518"/>
        <v>0</v>
      </c>
      <c r="EA63" s="19">
        <f t="shared" ca="1" si="518"/>
        <v>0</v>
      </c>
      <c r="EB63" s="19">
        <f t="shared" ca="1" si="518"/>
        <v>0</v>
      </c>
      <c r="EC63" s="19">
        <f t="shared" ca="1" si="518"/>
        <v>0</v>
      </c>
      <c r="ED63" s="19">
        <f t="shared" ca="1" si="518"/>
        <v>0</v>
      </c>
      <c r="EE63" s="19">
        <f t="shared" ca="1" si="518"/>
        <v>0</v>
      </c>
      <c r="EF63" s="19">
        <f t="shared" ca="1" si="518"/>
        <v>0</v>
      </c>
      <c r="EG63" s="19">
        <f t="shared" ca="1" si="518"/>
        <v>0</v>
      </c>
      <c r="EH63" s="19">
        <f t="shared" ca="1" si="518"/>
        <v>0</v>
      </c>
      <c r="EI63" s="19">
        <f t="shared" ca="1" si="518"/>
        <v>0</v>
      </c>
      <c r="EJ63" s="19">
        <f t="shared" ca="1" si="518"/>
        <v>0</v>
      </c>
      <c r="EK63" s="19">
        <f t="shared" ca="1" si="518"/>
        <v>0</v>
      </c>
      <c r="EL63" s="19">
        <f t="shared" ref="EL63:FA69" ca="1" si="519">OFFSET(EL$5,$B63,0)</f>
        <v>0</v>
      </c>
      <c r="EM63" s="19">
        <f t="shared" ca="1" si="519"/>
        <v>0</v>
      </c>
      <c r="EN63" s="19">
        <f t="shared" ca="1" si="519"/>
        <v>0</v>
      </c>
      <c r="EO63" s="19">
        <f t="shared" ca="1" si="519"/>
        <v>0</v>
      </c>
      <c r="EP63" s="19">
        <f t="shared" ca="1" si="519"/>
        <v>0</v>
      </c>
      <c r="EQ63" s="19">
        <f t="shared" ca="1" si="519"/>
        <v>0</v>
      </c>
      <c r="ER63" s="19">
        <f t="shared" ca="1" si="519"/>
        <v>0</v>
      </c>
      <c r="ES63" s="19">
        <f t="shared" ca="1" si="519"/>
        <v>0</v>
      </c>
      <c r="ET63" s="19">
        <f t="shared" ca="1" si="519"/>
        <v>0</v>
      </c>
      <c r="EU63" s="19">
        <f t="shared" ca="1" si="519"/>
        <v>0</v>
      </c>
      <c r="EV63" s="19">
        <f t="shared" ca="1" si="519"/>
        <v>0</v>
      </c>
      <c r="EW63" s="19">
        <f t="shared" ca="1" si="519"/>
        <v>0</v>
      </c>
      <c r="EX63" s="19">
        <f t="shared" ca="1" si="519"/>
        <v>0</v>
      </c>
      <c r="EY63" s="19">
        <f t="shared" ca="1" si="519"/>
        <v>0</v>
      </c>
      <c r="EZ63" s="19">
        <f t="shared" ca="1" si="519"/>
        <v>0</v>
      </c>
      <c r="FA63" s="19">
        <f t="shared" ca="1" si="519"/>
        <v>0</v>
      </c>
      <c r="FB63" s="19">
        <f t="shared" ref="FB63:HC67" ca="1" si="520">OFFSET(FB$5,$B63,0)</f>
        <v>0</v>
      </c>
      <c r="FC63" s="19">
        <f t="shared" ca="1" si="520"/>
        <v>0</v>
      </c>
      <c r="FD63" s="19">
        <f t="shared" ca="1" si="520"/>
        <v>0</v>
      </c>
      <c r="FE63" s="19">
        <f t="shared" ca="1" si="520"/>
        <v>0</v>
      </c>
      <c r="FF63" s="19">
        <f t="shared" ca="1" si="520"/>
        <v>0</v>
      </c>
      <c r="FG63" s="19">
        <f t="shared" ca="1" si="520"/>
        <v>0</v>
      </c>
      <c r="FH63" s="19">
        <f t="shared" ca="1" si="520"/>
        <v>0</v>
      </c>
      <c r="FI63" s="19">
        <f t="shared" ca="1" si="520"/>
        <v>0</v>
      </c>
      <c r="FJ63" s="19">
        <f t="shared" ca="1" si="520"/>
        <v>0</v>
      </c>
      <c r="FK63" s="19">
        <f t="shared" ca="1" si="520"/>
        <v>0</v>
      </c>
      <c r="FL63" s="19">
        <f t="shared" ca="1" si="520"/>
        <v>0</v>
      </c>
      <c r="FM63" s="19">
        <f t="shared" ca="1" si="520"/>
        <v>0</v>
      </c>
      <c r="FN63" s="19">
        <f t="shared" ca="1" si="520"/>
        <v>0</v>
      </c>
      <c r="FO63" s="19">
        <f t="shared" ca="1" si="520"/>
        <v>0</v>
      </c>
      <c r="FP63" s="19">
        <f t="shared" ca="1" si="520"/>
        <v>0</v>
      </c>
      <c r="FQ63" s="19">
        <f t="shared" ca="1" si="520"/>
        <v>0</v>
      </c>
      <c r="FR63" s="19">
        <f t="shared" ca="1" si="520"/>
        <v>0</v>
      </c>
      <c r="FS63" s="19">
        <f t="shared" ca="1" si="520"/>
        <v>0</v>
      </c>
      <c r="FT63" s="19">
        <f t="shared" ca="1" si="520"/>
        <v>0</v>
      </c>
      <c r="FU63" s="19">
        <f t="shared" ca="1" si="520"/>
        <v>0</v>
      </c>
      <c r="FV63" s="19">
        <f t="shared" ca="1" si="520"/>
        <v>0</v>
      </c>
      <c r="FW63" s="19">
        <f t="shared" ca="1" si="520"/>
        <v>0</v>
      </c>
      <c r="FX63" s="19">
        <f t="shared" ca="1" si="520"/>
        <v>0</v>
      </c>
      <c r="FY63" s="19">
        <f t="shared" ca="1" si="520"/>
        <v>0</v>
      </c>
      <c r="FZ63" s="19">
        <f t="shared" ca="1" si="520"/>
        <v>0</v>
      </c>
      <c r="GA63" s="19">
        <f t="shared" ca="1" si="520"/>
        <v>0</v>
      </c>
      <c r="GB63" s="19">
        <f t="shared" ca="1" si="520"/>
        <v>0</v>
      </c>
      <c r="GC63" s="19">
        <f t="shared" ca="1" si="520"/>
        <v>0</v>
      </c>
      <c r="GD63" s="19">
        <f t="shared" ca="1" si="520"/>
        <v>0</v>
      </c>
      <c r="GE63" s="19">
        <f t="shared" ca="1" si="520"/>
        <v>0</v>
      </c>
      <c r="GF63" s="19">
        <f t="shared" ca="1" si="520"/>
        <v>0</v>
      </c>
      <c r="GG63" s="19">
        <f t="shared" ca="1" si="520"/>
        <v>0</v>
      </c>
      <c r="GH63" s="19">
        <f t="shared" ca="1" si="520"/>
        <v>0</v>
      </c>
      <c r="GI63" s="19">
        <f t="shared" ca="1" si="520"/>
        <v>0</v>
      </c>
      <c r="GJ63" s="19">
        <f t="shared" ca="1" si="520"/>
        <v>0</v>
      </c>
      <c r="GK63" s="19">
        <f t="shared" ca="1" si="520"/>
        <v>0</v>
      </c>
      <c r="GL63" s="19">
        <f t="shared" ca="1" si="520"/>
        <v>0</v>
      </c>
      <c r="GM63" s="19">
        <f t="shared" ca="1" si="520"/>
        <v>0</v>
      </c>
      <c r="GN63" s="19">
        <f t="shared" ca="1" si="520"/>
        <v>0</v>
      </c>
      <c r="GO63" s="19">
        <f t="shared" ca="1" si="520"/>
        <v>0</v>
      </c>
      <c r="GP63" s="19">
        <f t="shared" ca="1" si="520"/>
        <v>0</v>
      </c>
      <c r="GQ63" s="19">
        <f t="shared" ca="1" si="520"/>
        <v>0</v>
      </c>
      <c r="GR63" s="19">
        <f t="shared" ca="1" si="520"/>
        <v>0</v>
      </c>
      <c r="GS63" s="19">
        <f t="shared" ca="1" si="520"/>
        <v>0</v>
      </c>
      <c r="GT63" s="19">
        <f t="shared" ca="1" si="520"/>
        <v>0</v>
      </c>
      <c r="GU63" s="19">
        <f t="shared" ca="1" si="520"/>
        <v>0</v>
      </c>
      <c r="GV63" s="19">
        <f t="shared" ca="1" si="520"/>
        <v>0</v>
      </c>
      <c r="GW63" s="19">
        <f t="shared" ca="1" si="520"/>
        <v>0</v>
      </c>
      <c r="GX63" s="19">
        <f t="shared" ca="1" si="520"/>
        <v>0</v>
      </c>
      <c r="GY63" s="19">
        <f t="shared" ca="1" si="520"/>
        <v>0</v>
      </c>
      <c r="GZ63" s="19">
        <f t="shared" ca="1" si="520"/>
        <v>0</v>
      </c>
      <c r="HA63" s="19">
        <f t="shared" ca="1" si="520"/>
        <v>0</v>
      </c>
      <c r="HB63" s="19">
        <f t="shared" ca="1" si="520"/>
        <v>0</v>
      </c>
      <c r="HC63" s="19">
        <f t="shared" ca="1" si="520"/>
        <v>0</v>
      </c>
      <c r="HD63" s="19">
        <f t="shared" ref="HD63:HV66" ca="1" si="521">OFFSET(HD$5,$B63,0)</f>
        <v>0</v>
      </c>
      <c r="HE63" s="19">
        <f t="shared" ca="1" si="521"/>
        <v>0</v>
      </c>
      <c r="HF63" s="19">
        <f t="shared" ca="1" si="521"/>
        <v>0</v>
      </c>
      <c r="HG63" s="19">
        <f t="shared" ca="1" si="521"/>
        <v>0</v>
      </c>
      <c r="HH63" s="19">
        <f t="shared" ca="1" si="521"/>
        <v>0</v>
      </c>
      <c r="HI63" s="19">
        <f t="shared" ca="1" si="521"/>
        <v>0</v>
      </c>
      <c r="HJ63" s="19">
        <f t="shared" ca="1" si="521"/>
        <v>0</v>
      </c>
      <c r="HK63" s="19">
        <f t="shared" ca="1" si="521"/>
        <v>0</v>
      </c>
      <c r="HL63" s="19">
        <f t="shared" ca="1" si="521"/>
        <v>0</v>
      </c>
      <c r="HM63" s="19">
        <f t="shared" ca="1" si="521"/>
        <v>0</v>
      </c>
      <c r="HN63" s="19">
        <f t="shared" ca="1" si="521"/>
        <v>0</v>
      </c>
      <c r="HO63" s="19">
        <f t="shared" ca="1" si="521"/>
        <v>0</v>
      </c>
      <c r="HP63" s="19">
        <f t="shared" ca="1" si="521"/>
        <v>0</v>
      </c>
      <c r="HQ63" s="19">
        <f t="shared" ca="1" si="521"/>
        <v>0</v>
      </c>
      <c r="HR63" s="19">
        <f t="shared" ca="1" si="521"/>
        <v>0</v>
      </c>
      <c r="HS63" s="19">
        <f t="shared" ca="1" si="521"/>
        <v>0</v>
      </c>
      <c r="HT63" s="19">
        <f t="shared" ca="1" si="521"/>
        <v>0</v>
      </c>
      <c r="HU63" s="19">
        <f t="shared" ca="1" si="521"/>
        <v>0</v>
      </c>
      <c r="HV63" s="19">
        <f t="shared" ca="1" si="521"/>
        <v>0</v>
      </c>
      <c r="HW63" s="5">
        <f t="shared" ref="HW63:HW70" si="522">INDEX(i.TOL,$N63,HW$7)</f>
        <v>67</v>
      </c>
      <c r="HX63" s="9"/>
      <c r="HY63" s="5">
        <f t="shared" ref="HY63:IB70" si="523">INDEX(i.FlkStrctr,$M63,HY$7)</f>
        <v>1</v>
      </c>
      <c r="HZ63" s="5" t="b">
        <f t="shared" si="523"/>
        <v>0</v>
      </c>
      <c r="IA63" s="19">
        <f t="shared" ref="IA63:JA70" ca="1" si="524">OFFSET(IA$5,$B63,0)</f>
        <v>0</v>
      </c>
      <c r="IB63" s="5">
        <f t="shared" si="523"/>
        <v>55</v>
      </c>
      <c r="IC63" s="19">
        <f t="shared" ca="1" si="524"/>
        <v>1</v>
      </c>
      <c r="ID63" s="19">
        <f t="shared" ca="1" si="524"/>
        <v>0</v>
      </c>
      <c r="IE63" s="19">
        <f t="shared" ca="1" si="524"/>
        <v>0</v>
      </c>
      <c r="IF63" s="19">
        <f t="shared" ca="1" si="524"/>
        <v>0</v>
      </c>
      <c r="IG63" s="19">
        <f t="shared" ca="1" si="524"/>
        <v>0</v>
      </c>
      <c r="IH63" s="19">
        <f t="shared" ca="1" si="524"/>
        <v>0</v>
      </c>
      <c r="II63" s="19">
        <f t="shared" ca="1" si="524"/>
        <v>0</v>
      </c>
      <c r="IJ63" s="19">
        <f t="shared" ca="1" si="524"/>
        <v>0</v>
      </c>
      <c r="IK63" s="19">
        <f t="shared" ca="1" si="524"/>
        <v>0</v>
      </c>
      <c r="IL63" s="19">
        <f t="shared" ca="1" si="524"/>
        <v>0</v>
      </c>
      <c r="IM63" s="19">
        <f t="shared" ca="1" si="524"/>
        <v>0</v>
      </c>
      <c r="IN63" s="19">
        <f t="shared" ca="1" si="524"/>
        <v>0</v>
      </c>
      <c r="IO63" s="19">
        <f t="shared" ca="1" si="524"/>
        <v>0</v>
      </c>
      <c r="IP63" s="19">
        <f t="shared" ca="1" si="524"/>
        <v>0</v>
      </c>
      <c r="IQ63" s="19">
        <f t="shared" ca="1" si="524"/>
        <v>0</v>
      </c>
      <c r="IR63" s="19">
        <f t="shared" ca="1" si="524"/>
        <v>0</v>
      </c>
      <c r="IS63" s="19">
        <f t="shared" ca="1" si="524"/>
        <v>0</v>
      </c>
      <c r="IT63" s="19">
        <f t="shared" ca="1" si="524"/>
        <v>0</v>
      </c>
      <c r="IU63" s="19">
        <f t="shared" ca="1" si="524"/>
        <v>0</v>
      </c>
      <c r="IV63" s="19">
        <f t="shared" ca="1" si="524"/>
        <v>0</v>
      </c>
      <c r="IW63" s="19">
        <f t="shared" ca="1" si="524"/>
        <v>0</v>
      </c>
      <c r="IX63" s="19">
        <f t="shared" ca="1" si="524"/>
        <v>0</v>
      </c>
      <c r="IY63" s="19">
        <f t="shared" ca="1" si="524"/>
        <v>1</v>
      </c>
      <c r="IZ63" s="19">
        <f t="shared" ca="1" si="524"/>
        <v>0</v>
      </c>
      <c r="JA63" s="19">
        <f t="shared" ca="1" si="524"/>
        <v>1</v>
      </c>
      <c r="JB63" s="9"/>
      <c r="JC63" s="5" t="b">
        <f t="shared" ref="JC63:JC70" ca="1" si="525">IF($L63&lt;&gt;0,INDEX(i.cropgraze_inc,$L63,JC$7),OFFSET(JC$5,$B63,0))</f>
        <v>0</v>
      </c>
      <c r="JD63" s="5" t="b">
        <f t="shared" ref="JD63:JF70" si="526">($N63=JD$11)</f>
        <v>0</v>
      </c>
      <c r="JE63" s="5" t="b">
        <f t="shared" si="526"/>
        <v>0</v>
      </c>
      <c r="JF63" s="5" t="b">
        <f t="shared" si="526"/>
        <v>1</v>
      </c>
      <c r="JG63" s="144">
        <f>$O63</f>
        <v>1</v>
      </c>
      <c r="JH63" s="144">
        <f t="shared" ref="JH63" si="527">$O63</f>
        <v>1</v>
      </c>
      <c r="JI63" s="12" t="s">
        <v>34</v>
      </c>
      <c r="JJ63" s="12" t="s">
        <v>34</v>
      </c>
      <c r="JK63" s="12" t="s">
        <v>34</v>
      </c>
      <c r="JL63" s="12" t="s">
        <v>34</v>
      </c>
      <c r="JM63" s="12">
        <v>1</v>
      </c>
      <c r="JN63" s="12">
        <v>0.66</v>
      </c>
      <c r="JO63" s="244" t="s">
        <v>34</v>
      </c>
      <c r="JP63" s="5" t="b" cm="1">
        <f t="array" ref="JP63">IF(OR(JQ63:JX63&lt;&gt;"-"),TRUE,"-")</f>
        <v>1</v>
      </c>
      <c r="JQ63" s="12">
        <v>2</v>
      </c>
      <c r="JR63" s="12">
        <v>2</v>
      </c>
      <c r="JS63" s="12">
        <v>2</v>
      </c>
      <c r="JT63" s="12">
        <v>2</v>
      </c>
      <c r="JU63" s="12">
        <v>2</v>
      </c>
      <c r="JV63" s="12">
        <v>2</v>
      </c>
      <c r="JW63" s="12">
        <v>2</v>
      </c>
      <c r="JX63" s="12">
        <v>2</v>
      </c>
      <c r="JY63" s="5" t="str">
        <f t="array" ref="JY63">IF(OR(JZ63:KF63&lt;&gt;"-"),TRUE,"-")</f>
        <v>-</v>
      </c>
      <c r="JZ63" s="12" t="s">
        <v>34</v>
      </c>
      <c r="KA63" s="12" t="s">
        <v>34</v>
      </c>
      <c r="KB63" s="12" t="s">
        <v>34</v>
      </c>
      <c r="KC63" s="12" t="s">
        <v>34</v>
      </c>
      <c r="KD63" s="12" t="s">
        <v>34</v>
      </c>
      <c r="KE63" s="12" t="s">
        <v>34</v>
      </c>
      <c r="KF63" s="12" t="s">
        <v>34</v>
      </c>
      <c r="KG63" s="12" t="b">
        <v>1</v>
      </c>
      <c r="KH63" s="144">
        <f t="shared" ref="KH63:KH70" si="528">IF($AI63=6,0,$KI63)</f>
        <v>2</v>
      </c>
      <c r="KI63" s="12">
        <v>2</v>
      </c>
      <c r="KJ63" s="12" t="b">
        <v>0</v>
      </c>
      <c r="KK63" s="12" t="s">
        <v>34</v>
      </c>
      <c r="KL63" s="5" t="str">
        <f t="shared" ref="KL63:KO70" si="529">INDEX(i.FlkStrctr,$M63,KL$7)</f>
        <v>-</v>
      </c>
      <c r="KM63" s="5" t="str">
        <f t="shared" si="529"/>
        <v>-</v>
      </c>
      <c r="KN63" s="5" t="str">
        <f t="shared" si="529"/>
        <v>-</v>
      </c>
      <c r="KO63" s="5" t="str">
        <f t="shared" si="529"/>
        <v>-</v>
      </c>
      <c r="KP63" s="12" t="b">
        <v>0</v>
      </c>
      <c r="KQ63" s="244" t="s">
        <v>34</v>
      </c>
      <c r="KR63" s="244" t="s">
        <v>34</v>
      </c>
      <c r="KS63" s="12" t="b">
        <v>1</v>
      </c>
      <c r="KT63" s="12">
        <v>0.75</v>
      </c>
      <c r="KU63" s="144">
        <f>KT63</f>
        <v>0.75</v>
      </c>
      <c r="KV63" s="12">
        <v>0.99</v>
      </c>
      <c r="KW63" s="12">
        <v>0.5</v>
      </c>
      <c r="KX63" s="12">
        <v>0</v>
      </c>
      <c r="KY63" s="12">
        <v>0</v>
      </c>
      <c r="KZ63" s="12" t="s">
        <v>34</v>
      </c>
      <c r="LA63" s="19" t="str">
        <f t="shared" ref="LA63:LB63" ca="1" si="530">OFFSET(LA$5,$B63,0)</f>
        <v>-</v>
      </c>
      <c r="LB63" s="19" t="str">
        <f t="shared" ca="1" si="530"/>
        <v>-</v>
      </c>
      <c r="LC63" s="5">
        <f t="shared" ref="LC63:LC70" si="531">INDEX(i.conservation,$W63+1,$N63)</f>
        <v>1</v>
      </c>
      <c r="LD63" s="9"/>
      <c r="LE63" s="19">
        <f t="shared" ref="LE63:LK70" ca="1" si="532">OFFSET(LE$5,$B63,0)</f>
        <v>70</v>
      </c>
      <c r="LF63" s="19">
        <f t="shared" ca="1" si="532"/>
        <v>50</v>
      </c>
      <c r="LG63" s="19">
        <f t="shared" ca="1" si="532"/>
        <v>80</v>
      </c>
      <c r="LH63" s="19">
        <f t="shared" ca="1" si="532"/>
        <v>50</v>
      </c>
      <c r="LI63" s="5" t="b" cm="1">
        <f t="array" ref="LI63">INDEX(i.meatgrid,$Q63,LI$7)</f>
        <v>1</v>
      </c>
      <c r="LJ63" s="5" t="b" cm="1">
        <f t="array" ref="LJ63">INDEX(i.meatgrid,$Q63,LJ$7)</f>
        <v>0</v>
      </c>
      <c r="LK63" s="19">
        <f t="shared" ref="LK63:LQ70" ca="1" si="533">OFFSET(LK$5,$B63,0)</f>
        <v>1</v>
      </c>
      <c r="LL63" s="5">
        <f t="shared" ref="LL63:LL70" si="534">INDEX(i.MeatPrices,$S63,LL$7)</f>
        <v>1</v>
      </c>
      <c r="LM63" s="5" cm="1">
        <f t="array" ref="LM63">INDEX(i.meatgrid,$Q63,LM$7)</f>
        <v>1</v>
      </c>
      <c r="LN63" s="5" cm="1">
        <f t="array" ref="LN63">INDEX(i.meatgrid,$Q63,LN$7)</f>
        <v>1</v>
      </c>
      <c r="LO63" s="5" cm="1">
        <f t="array" ref="LO63">INDEX(i.meatgrid,$Q63,LO$7)</f>
        <v>1</v>
      </c>
      <c r="LP63" s="5" cm="1">
        <f t="array" ref="LP63">INDEX(i.meatgrid,$Q63,LP$7)</f>
        <v>0</v>
      </c>
      <c r="LQ63" s="5" cm="1">
        <f t="array" ref="LQ63">INDEX(i.meatgrid,$Q63,LQ$7)</f>
        <v>0</v>
      </c>
      <c r="LR63" s="5" cm="1">
        <f t="array" ref="LR63">INDEX(i.meatgrid,$Q63,LR$7)</f>
        <v>1</v>
      </c>
      <c r="LS63" s="5" cm="1">
        <f t="array" ref="LS63">INDEX(i.meatgrid,$Q63,LS$7)</f>
        <v>1</v>
      </c>
      <c r="LT63" s="5" cm="1">
        <f t="array" ref="LT63">INDEX(i.meatgrid,$Q63,LT$7)</f>
        <v>1</v>
      </c>
      <c r="LU63" s="19">
        <f t="shared" ref="LU63:LU70" ca="1" si="535">OFFSET(LU$5,$B63,0)</f>
        <v>1</v>
      </c>
      <c r="LV63" s="9"/>
      <c r="LW63" s="19" t="b">
        <f t="shared" ref="LW63:ML70" ca="1" si="536">OFFSET(LW$5,$B63,0)</f>
        <v>0</v>
      </c>
      <c r="LX63" s="19" t="b">
        <f t="shared" ca="1" si="536"/>
        <v>0</v>
      </c>
      <c r="LY63" s="19">
        <f ca="1">OFFSET(LY$5,$B63,0)</f>
        <v>1</v>
      </c>
      <c r="LZ63" s="19">
        <f t="shared" ref="LZ63:OB68" ca="1" si="537">OFFSET(LZ$5,$B63,0)</f>
        <v>0.75</v>
      </c>
      <c r="MA63" s="19">
        <f t="shared" ca="1" si="537"/>
        <v>0.75</v>
      </c>
      <c r="MB63" s="19">
        <f t="shared" ca="1" si="537"/>
        <v>0.8</v>
      </c>
      <c r="MC63" s="19">
        <f t="shared" ca="1" si="537"/>
        <v>0.82499999999999996</v>
      </c>
      <c r="MD63" s="19">
        <f t="shared" ca="1" si="537"/>
        <v>0.875</v>
      </c>
      <c r="ME63" s="19">
        <f t="shared" ca="1" si="537"/>
        <v>0.9</v>
      </c>
      <c r="MF63" s="19">
        <f t="shared" ca="1" si="537"/>
        <v>1</v>
      </c>
      <c r="MG63" s="19">
        <f t="shared" ca="1" si="537"/>
        <v>0.875</v>
      </c>
      <c r="MH63" s="19" t="b">
        <f t="shared" ca="1" si="537"/>
        <v>1</v>
      </c>
      <c r="MI63" s="19">
        <f t="shared" ca="1" si="537"/>
        <v>74.989999999999995</v>
      </c>
      <c r="MJ63" s="19" t="str">
        <f t="shared" ca="1" si="537"/>
        <v>-</v>
      </c>
      <c r="MK63" s="19" t="str">
        <f t="shared" ca="1" si="537"/>
        <v>-</v>
      </c>
      <c r="ML63" s="19" t="str">
        <f t="shared" ca="1" si="537"/>
        <v>-</v>
      </c>
      <c r="MM63" s="19" t="str">
        <f t="shared" ca="1" si="537"/>
        <v>-</v>
      </c>
      <c r="MN63" s="19" t="str">
        <f t="shared" ca="1" si="537"/>
        <v>-</v>
      </c>
      <c r="MO63" s="19" t="str">
        <f t="shared" ca="1" si="537"/>
        <v>-</v>
      </c>
      <c r="MP63" s="19" t="str">
        <f t="shared" ca="1" si="537"/>
        <v>-</v>
      </c>
      <c r="MQ63" s="19">
        <f t="shared" ca="1" si="537"/>
        <v>36.99</v>
      </c>
      <c r="MR63" s="19">
        <f t="shared" ca="1" si="537"/>
        <v>36.99</v>
      </c>
      <c r="MS63" s="19" t="str">
        <f t="shared" ca="1" si="537"/>
        <v>-</v>
      </c>
      <c r="MT63" s="19" t="str">
        <f t="shared" ca="1" si="537"/>
        <v>-</v>
      </c>
      <c r="MU63" s="19" t="str">
        <f t="shared" ca="1" si="537"/>
        <v>-</v>
      </c>
      <c r="MV63" s="19" t="str">
        <f t="shared" ca="1" si="537"/>
        <v>-</v>
      </c>
      <c r="MW63" s="19" t="str">
        <f t="shared" ca="1" si="537"/>
        <v>-</v>
      </c>
      <c r="MX63" s="19">
        <f t="shared" ca="1" si="537"/>
        <v>49.99</v>
      </c>
      <c r="MY63" s="19">
        <f t="shared" ca="1" si="537"/>
        <v>49.99</v>
      </c>
      <c r="MZ63" s="19">
        <f t="shared" ca="1" si="537"/>
        <v>49.99</v>
      </c>
      <c r="NA63" s="19">
        <f t="shared" ca="1" si="537"/>
        <v>49.99</v>
      </c>
      <c r="NB63" s="19">
        <f t="shared" ca="1" si="537"/>
        <v>49.99</v>
      </c>
      <c r="NC63" s="19">
        <f t="shared" ca="1" si="537"/>
        <v>49.99</v>
      </c>
      <c r="ND63" s="19">
        <f t="shared" ca="1" si="537"/>
        <v>49.99</v>
      </c>
      <c r="NE63" s="19">
        <f t="shared" ca="1" si="537"/>
        <v>49.99</v>
      </c>
      <c r="NF63" s="19">
        <f t="shared" ca="1" si="537"/>
        <v>412.99</v>
      </c>
      <c r="NG63" s="19">
        <f t="shared" ca="1" si="537"/>
        <v>412.99</v>
      </c>
      <c r="NH63" s="19" t="str">
        <f t="shared" ca="1" si="537"/>
        <v>-</v>
      </c>
      <c r="NI63" s="19" t="str">
        <f t="shared" ca="1" si="537"/>
        <v>-</v>
      </c>
      <c r="NJ63" s="19" t="str">
        <f t="shared" ca="1" si="537"/>
        <v>-</v>
      </c>
      <c r="NK63" s="19" t="str">
        <f t="shared" ca="1" si="537"/>
        <v>-</v>
      </c>
      <c r="NL63" s="19" t="str">
        <f t="shared" ca="1" si="537"/>
        <v>-</v>
      </c>
      <c r="NM63" s="19">
        <f t="shared" ca="1" si="537"/>
        <v>6.8900000000000006</v>
      </c>
      <c r="NN63" s="19">
        <f t="shared" ca="1" si="537"/>
        <v>6.8900000000000006</v>
      </c>
      <c r="NO63" s="19">
        <f t="shared" ca="1" si="537"/>
        <v>6.8900000000000006</v>
      </c>
      <c r="NP63" s="19">
        <f t="shared" ca="1" si="537"/>
        <v>6.8900000000000006</v>
      </c>
      <c r="NQ63" s="19">
        <f t="shared" ca="1" si="537"/>
        <v>6.8900000000000006</v>
      </c>
      <c r="NR63" s="19">
        <f t="shared" ca="1" si="537"/>
        <v>6.8900000000000006</v>
      </c>
      <c r="NS63" s="19">
        <f t="shared" ca="1" si="537"/>
        <v>6.8900000000000006</v>
      </c>
      <c r="NT63" s="19">
        <f t="shared" ca="1" si="537"/>
        <v>6.8900000000000006</v>
      </c>
      <c r="NU63" s="19">
        <f t="shared" ca="1" si="537"/>
        <v>346.99</v>
      </c>
      <c r="NV63" s="19">
        <f t="shared" ca="1" si="537"/>
        <v>346.99</v>
      </c>
      <c r="NW63" s="19" t="str">
        <f t="shared" ca="1" si="537"/>
        <v>-</v>
      </c>
      <c r="NX63" s="19" t="str">
        <f t="shared" ca="1" si="537"/>
        <v>-</v>
      </c>
      <c r="NY63" s="19" t="str">
        <f t="shared" ca="1" si="537"/>
        <v>-</v>
      </c>
      <c r="NZ63" s="19" t="str">
        <f t="shared" ca="1" si="537"/>
        <v>-</v>
      </c>
      <c r="OA63" s="19" t="str">
        <f t="shared" ca="1" si="537"/>
        <v>-</v>
      </c>
      <c r="OB63" s="19">
        <f t="shared" ca="1" si="537"/>
        <v>0</v>
      </c>
      <c r="OC63" s="24">
        <v>0</v>
      </c>
    </row>
    <row r="64" spans="1:393" outlineLevel="2">
      <c r="A64" s="21">
        <f t="shared" si="156"/>
        <v>59</v>
      </c>
      <c r="B64" s="29">
        <f ca="1">OFFSET(B64,-1,-1)</f>
        <v>58</v>
      </c>
      <c r="C64">
        <f>202</f>
        <v>202</v>
      </c>
      <c r="D64" s="144" t="str">
        <f t="shared" ca="1" si="498"/>
        <v>GSM</v>
      </c>
      <c r="E64" t="b">
        <f t="shared" ca="1" si="499"/>
        <v>1</v>
      </c>
      <c r="F64" t="b">
        <v>0</v>
      </c>
      <c r="G64" t="b">
        <f t="shared" ca="1" si="500"/>
        <v>1</v>
      </c>
      <c r="H64" s="237">
        <f ca="1">OFFSET(H64,-1,0)</f>
        <v>1</v>
      </c>
      <c r="I64" s="237">
        <f t="shared" ref="I64:T70" ca="1" si="538">OFFSET(I64,-1,0)</f>
        <v>1</v>
      </c>
      <c r="J64" s="237" t="str">
        <f t="shared" ca="1" si="538"/>
        <v/>
      </c>
      <c r="K64" s="237">
        <f t="shared" ca="1" si="538"/>
        <v>2</v>
      </c>
      <c r="L64" s="237">
        <f t="shared" ca="1" si="538"/>
        <v>2</v>
      </c>
      <c r="M64" s="237">
        <f t="shared" ca="1" si="538"/>
        <v>2</v>
      </c>
      <c r="N64" s="237">
        <f t="shared" ca="1" si="538"/>
        <v>3</v>
      </c>
      <c r="O64" s="237">
        <f t="shared" ca="1" si="538"/>
        <v>1</v>
      </c>
      <c r="P64" s="237">
        <f t="shared" ca="1" si="538"/>
        <v>1</v>
      </c>
      <c r="Q64" s="237">
        <f t="shared" ca="1" si="538"/>
        <v>3</v>
      </c>
      <c r="R64" s="237">
        <f t="shared" ca="1" si="538"/>
        <v>1</v>
      </c>
      <c r="S64" s="237">
        <f t="shared" ca="1" si="538"/>
        <v>1</v>
      </c>
      <c r="T64" s="237">
        <f t="shared" ca="1" si="538"/>
        <v>1</v>
      </c>
      <c r="U64" s="275"/>
      <c r="V64" s="275"/>
      <c r="W64" s="237">
        <f t="shared" ref="W64:W70" ca="1" si="539">OFFSET(W64,-1,0)</f>
        <v>0</v>
      </c>
      <c r="X64" s="275"/>
      <c r="Y64" s="275">
        <f t="shared" ref="Y64:AE69" ca="1" si="540">OFFSET(Y64,-1,0)</f>
        <v>0</v>
      </c>
      <c r="Z64" s="275">
        <f t="shared" ca="1" si="540"/>
        <v>0</v>
      </c>
      <c r="AA64" s="275">
        <f t="shared" ca="1" si="540"/>
        <v>0</v>
      </c>
      <c r="AB64" s="275">
        <f t="shared" ca="1" si="540"/>
        <v>0</v>
      </c>
      <c r="AC64" s="275">
        <f t="shared" ca="1" si="540"/>
        <v>0</v>
      </c>
      <c r="AD64" s="275">
        <f t="shared" ca="1" si="540"/>
        <v>0</v>
      </c>
      <c r="AE64" s="275">
        <f t="shared" ca="1" si="540"/>
        <v>0</v>
      </c>
      <c r="AF64" s="144">
        <f ca="1">INDEX(CHOOSE($N64,DataAutumn!i.AdultDrys,DataWinter!i.AdultDrys,DataSpring!i.AdultDrys),1,$M64)</f>
        <v>3</v>
      </c>
      <c r="AG64" s="5">
        <f t="shared" ca="1" si="501"/>
        <v>2</v>
      </c>
      <c r="AH64" s="5">
        <f t="shared" ca="1" si="501"/>
        <v>0</v>
      </c>
      <c r="AI64" s="5">
        <f t="shared" ca="1" si="502"/>
        <v>1</v>
      </c>
      <c r="AJ64">
        <f t="shared" ca="1" si="503"/>
        <v>1</v>
      </c>
      <c r="AL64" s="231" t="str">
        <f ca="1">TEXT(LEFT(OFFSET(AL64,-1,0),5)+1,"00000")&amp;MID(OFFSET(AL64,-1,0),6,FIND(" ",OFFSET(AL64,-1,0),7)-5)
&amp; $D64           &amp; IF($HY64=0," FWM","")&amp;IF($HY64=1," MWM","")&amp;IF($HY64=5," Mat","")&amp;IF($HZ64=TRUE,"&amp;BBT","    ")          &amp; " Day"&amp;INDEX(i.DOY,$N64,1)
&amp; " Scan"&amp;TEXT($O64,"0")        &amp;" "&amp; INDEX(DataMaster!$B$98:$B$103,$Q64,0)
&amp; " WP"&amp;TEXT($LK64*100,"000p")           &amp; " MP"&amp;TEXT($LL64*100,"000p")           &amp; " GP"&amp;TEXT($LU64*100,"000p")
&amp; " T_" &amp; IF(AND($CA64,$CC64),"TRUE ")        &amp; " (F"&amp;3+COUNTIF($CT64:$CW64,TRUE)&amp;3&amp;"N"&amp;$DK64&amp;$DL64&amp;")"</f>
        <v>00002 FeedSupplySE GSM MWM     Day204 Scan1 No export WP100p MP100p GP100p T_TRUE  (F43N33)</v>
      </c>
      <c r="AM64" s="9" t="str">
        <f ca="1">IF(COUNTIF(AL$5:AL64,AL64)=1,"-","Dup")</f>
        <v>-</v>
      </c>
      <c r="AN64" s="9"/>
      <c r="AO64" s="12" t="s">
        <v>34</v>
      </c>
      <c r="AP64" s="12" t="s">
        <v>34</v>
      </c>
      <c r="AQ64" s="12" t="s">
        <v>34</v>
      </c>
      <c r="AR64" s="12" t="s">
        <v>34</v>
      </c>
      <c r="AS64" s="12" t="s">
        <v>34</v>
      </c>
      <c r="AT64" s="12" t="s">
        <v>34</v>
      </c>
      <c r="AU64" s="9"/>
      <c r="AV64" s="5" t="b">
        <f t="shared" ca="1" si="504"/>
        <v>1</v>
      </c>
      <c r="AW64" s="5" t="str">
        <f t="shared" ca="1" si="504"/>
        <v>-</v>
      </c>
      <c r="AX64" s="5" t="str">
        <f t="shared" ca="1" si="504"/>
        <v>-</v>
      </c>
      <c r="AY64" s="5" t="str">
        <f t="shared" ca="1" si="504"/>
        <v>-</v>
      </c>
      <c r="AZ64" s="5" t="b">
        <f t="shared" ca="1" si="504"/>
        <v>0</v>
      </c>
      <c r="BA64" s="144">
        <f t="shared" ca="1" si="504"/>
        <v>0.25</v>
      </c>
      <c r="BB64" s="19" t="b">
        <f t="shared" ca="1" si="505"/>
        <v>1</v>
      </c>
      <c r="BC64" s="9"/>
      <c r="BD64" s="5" t="str">
        <f t="shared" ca="1" si="506"/>
        <v>-</v>
      </c>
      <c r="BE64" s="19" t="str">
        <f t="shared" ca="1" si="507"/>
        <v>-</v>
      </c>
      <c r="BF64" s="19" t="str">
        <f t="shared" ca="1" si="507"/>
        <v>-</v>
      </c>
      <c r="BG64" s="19" t="str">
        <f t="shared" ca="1" si="507"/>
        <v>-</v>
      </c>
      <c r="BH64" s="5" t="str">
        <f t="shared" ca="1" si="508"/>
        <v>-</v>
      </c>
      <c r="BI64" s="19" t="str">
        <f t="shared" ca="1" si="509"/>
        <v>-</v>
      </c>
      <c r="BJ64" s="5" t="str">
        <f t="shared" ca="1" si="510"/>
        <v>-</v>
      </c>
      <c r="BK64" s="19" t="str">
        <f t="shared" ca="1" si="511"/>
        <v>-</v>
      </c>
      <c r="BL64" s="19" t="str">
        <f t="shared" ca="1" si="511"/>
        <v>-</v>
      </c>
      <c r="BM64" s="19" t="str">
        <f t="shared" ca="1" si="511"/>
        <v>-</v>
      </c>
      <c r="BN64" s="5" t="str">
        <f t="shared" ca="1" si="512"/>
        <v>-</v>
      </c>
      <c r="BO64" s="9"/>
      <c r="BP64" s="19" t="str">
        <f t="shared" ca="1" si="513"/>
        <v>-</v>
      </c>
      <c r="BQ64" s="19" t="str">
        <f t="shared" ca="1" si="513"/>
        <v>-</v>
      </c>
      <c r="BR64" s="19" t="str">
        <f t="shared" ca="1" si="513"/>
        <v>-</v>
      </c>
      <c r="BS64" s="19" t="str">
        <f t="shared" ca="1" si="513"/>
        <v>-</v>
      </c>
      <c r="BT64" s="19" t="str">
        <f t="shared" ca="1" si="513"/>
        <v>-</v>
      </c>
      <c r="BU64" s="19" t="str">
        <f t="shared" ca="1" si="513"/>
        <v>-</v>
      </c>
      <c r="BV64" s="19" t="str">
        <f t="shared" ca="1" si="513"/>
        <v>-</v>
      </c>
      <c r="BW64" s="19" t="str">
        <f t="shared" ca="1" si="513"/>
        <v>-</v>
      </c>
      <c r="BX64" s="19" t="str">
        <f t="shared" ca="1" si="513"/>
        <v>-</v>
      </c>
      <c r="BY64" s="19" t="str">
        <f t="shared" ca="1" si="513"/>
        <v>-</v>
      </c>
      <c r="BZ64" s="9"/>
      <c r="CA64" s="12" t="b">
        <v>1</v>
      </c>
      <c r="CB64" s="12" t="b">
        <v>0</v>
      </c>
      <c r="CC64" s="12" t="b">
        <v>1</v>
      </c>
      <c r="CD64" s="12">
        <f ca="1">VALUE($K64&amp;$M64&amp;$N64&amp;$Q64&amp;$S64&amp;"01")</f>
        <v>2233101</v>
      </c>
      <c r="CE64" s="12" t="b">
        <v>0</v>
      </c>
      <c r="CF64" s="12" t="s">
        <v>34</v>
      </c>
      <c r="CG64" s="19" t="b">
        <f t="shared" ref="CG64:CK70" ca="1" si="541">OFFSET(CG$5,$B64,0)</f>
        <v>1</v>
      </c>
      <c r="CH64" s="12">
        <f ca="1">VALUE($K64&amp;$M64&amp;$N64&amp;$Q64&amp;$S64&amp;"02")</f>
        <v>2233102</v>
      </c>
      <c r="CI64" s="19" t="str">
        <f t="shared" ca="1" si="541"/>
        <v>-</v>
      </c>
      <c r="CJ64" s="19">
        <f t="shared" ca="1" si="541"/>
        <v>1</v>
      </c>
      <c r="CK64" s="19">
        <f t="shared" ca="1" si="541"/>
        <v>1</v>
      </c>
      <c r="CL64" s="9"/>
      <c r="CM64" s="444">
        <f t="shared" ca="1" si="515"/>
        <v>652</v>
      </c>
      <c r="CN64" s="444">
        <f t="shared" ca="1" si="515"/>
        <v>686</v>
      </c>
      <c r="CO64" s="444">
        <f t="shared" ca="1" si="515"/>
        <v>721</v>
      </c>
      <c r="CP64" s="152">
        <f t="shared" ca="1" si="516"/>
        <v>378</v>
      </c>
      <c r="CQ64" s="152">
        <f t="shared" ca="1" si="516"/>
        <v>413</v>
      </c>
      <c r="CR64" s="152">
        <f t="shared" ca="1" si="516"/>
        <v>448</v>
      </c>
      <c r="CS64" s="19" t="str">
        <f t="shared" ca="1" si="517"/>
        <v>-</v>
      </c>
      <c r="CT64" s="12" t="b">
        <v>1</v>
      </c>
      <c r="CU64" s="12" t="b">
        <v>0</v>
      </c>
      <c r="CV64" s="12" t="b">
        <v>0</v>
      </c>
      <c r="CW64" s="12" t="b">
        <v>0</v>
      </c>
      <c r="CX64" s="19" t="b">
        <f t="shared" ca="1" si="517"/>
        <v>1</v>
      </c>
      <c r="CY64" s="19">
        <f t="shared" ca="1" si="517"/>
        <v>0</v>
      </c>
      <c r="CZ64" s="19">
        <f t="shared" ca="1" si="517"/>
        <v>0</v>
      </c>
      <c r="DA64" s="19">
        <f t="shared" ca="1" si="517"/>
        <v>0</v>
      </c>
      <c r="DB64" s="19">
        <f t="shared" ca="1" si="517"/>
        <v>0</v>
      </c>
      <c r="DC64" s="19">
        <f t="shared" ca="1" si="517"/>
        <v>0</v>
      </c>
      <c r="DD64" s="19">
        <f t="shared" ca="1" si="517"/>
        <v>0</v>
      </c>
      <c r="DE64" s="19">
        <f t="shared" ca="1" si="517"/>
        <v>0</v>
      </c>
      <c r="DF64" s="19">
        <f t="shared" ca="1" si="517"/>
        <v>0</v>
      </c>
      <c r="DG64" s="19">
        <f t="shared" ca="1" si="517"/>
        <v>0</v>
      </c>
      <c r="DH64" s="19">
        <f t="shared" ca="1" si="517"/>
        <v>0</v>
      </c>
      <c r="DI64" s="19">
        <f t="shared" ca="1" si="517"/>
        <v>0</v>
      </c>
      <c r="DJ64" s="19">
        <f t="shared" ca="1" si="518"/>
        <v>0</v>
      </c>
      <c r="DK64" s="12">
        <v>3</v>
      </c>
      <c r="DL64" s="12">
        <v>3</v>
      </c>
      <c r="DM64" s="12">
        <v>0</v>
      </c>
      <c r="DN64" s="12">
        <v>2</v>
      </c>
      <c r="DO64" s="12">
        <v>-2</v>
      </c>
      <c r="DP64" s="19" t="str">
        <f t="shared" ca="1" si="518"/>
        <v>-</v>
      </c>
      <c r="DQ64" s="19" t="str">
        <f t="shared" ca="1" si="518"/>
        <v>-</v>
      </c>
      <c r="DR64" s="19" t="str">
        <f t="shared" ca="1" si="518"/>
        <v>-</v>
      </c>
      <c r="DS64" s="251">
        <f t="shared" ref="DS64:DS69" si="542">DM64</f>
        <v>0</v>
      </c>
      <c r="DT64" s="251">
        <f>DN64</f>
        <v>2</v>
      </c>
      <c r="DU64" s="251">
        <f t="shared" ref="DU64:DU69" si="543">DO64</f>
        <v>-2</v>
      </c>
      <c r="DV64" s="19">
        <f t="shared" ca="1" si="518"/>
        <v>0</v>
      </c>
      <c r="DW64" s="19">
        <f t="shared" ca="1" si="518"/>
        <v>0</v>
      </c>
      <c r="DX64" s="19">
        <f t="shared" ca="1" si="518"/>
        <v>0</v>
      </c>
      <c r="DY64" s="19">
        <f t="shared" ca="1" si="518"/>
        <v>0</v>
      </c>
      <c r="DZ64" s="19">
        <f t="shared" ca="1" si="518"/>
        <v>0</v>
      </c>
      <c r="EA64" s="19">
        <f t="shared" ca="1" si="518"/>
        <v>0</v>
      </c>
      <c r="EB64" s="19">
        <f t="shared" ca="1" si="518"/>
        <v>0</v>
      </c>
      <c r="EC64" s="19">
        <f t="shared" ca="1" si="518"/>
        <v>0</v>
      </c>
      <c r="ED64" s="19">
        <f t="shared" ca="1" si="518"/>
        <v>0</v>
      </c>
      <c r="EE64" s="19">
        <f t="shared" ca="1" si="518"/>
        <v>0</v>
      </c>
      <c r="EF64" s="19">
        <f t="shared" ca="1" si="518"/>
        <v>0</v>
      </c>
      <c r="EG64" s="19">
        <f t="shared" ca="1" si="518"/>
        <v>0</v>
      </c>
      <c r="EH64" s="19">
        <f t="shared" ca="1" si="518"/>
        <v>0</v>
      </c>
      <c r="EI64" s="19">
        <f t="shared" ca="1" si="518"/>
        <v>0</v>
      </c>
      <c r="EJ64" s="19">
        <f t="shared" ca="1" si="518"/>
        <v>0</v>
      </c>
      <c r="EK64" s="19">
        <f t="shared" ca="1" si="518"/>
        <v>0</v>
      </c>
      <c r="EL64" s="19">
        <f t="shared" ca="1" si="519"/>
        <v>0</v>
      </c>
      <c r="EM64" s="19">
        <f t="shared" ca="1" si="519"/>
        <v>0</v>
      </c>
      <c r="EN64" s="19">
        <f t="shared" ca="1" si="519"/>
        <v>0</v>
      </c>
      <c r="EO64" s="19">
        <f t="shared" ca="1" si="519"/>
        <v>0</v>
      </c>
      <c r="EP64" s="19">
        <f t="shared" ca="1" si="519"/>
        <v>0</v>
      </c>
      <c r="EQ64" s="19">
        <f t="shared" ca="1" si="519"/>
        <v>0</v>
      </c>
      <c r="ER64" s="19">
        <f t="shared" ca="1" si="519"/>
        <v>0</v>
      </c>
      <c r="ES64" s="19">
        <f t="shared" ca="1" si="519"/>
        <v>0</v>
      </c>
      <c r="ET64" s="19">
        <f t="shared" ca="1" si="519"/>
        <v>0</v>
      </c>
      <c r="EU64" s="19">
        <f t="shared" ca="1" si="519"/>
        <v>0</v>
      </c>
      <c r="EV64" s="19">
        <f t="shared" ca="1" si="519"/>
        <v>0</v>
      </c>
      <c r="EW64" s="19">
        <f t="shared" ca="1" si="519"/>
        <v>0</v>
      </c>
      <c r="EX64" s="19">
        <f t="shared" ca="1" si="519"/>
        <v>0</v>
      </c>
      <c r="EY64" s="19">
        <f t="shared" ca="1" si="519"/>
        <v>0</v>
      </c>
      <c r="EZ64" s="19">
        <f t="shared" ca="1" si="519"/>
        <v>0</v>
      </c>
      <c r="FA64" s="19">
        <f t="shared" ca="1" si="519"/>
        <v>0</v>
      </c>
      <c r="FB64" s="19">
        <f t="shared" ca="1" si="520"/>
        <v>0</v>
      </c>
      <c r="FC64" s="19">
        <f t="shared" ca="1" si="520"/>
        <v>0</v>
      </c>
      <c r="FD64" s="19">
        <f t="shared" ca="1" si="520"/>
        <v>0</v>
      </c>
      <c r="FE64" s="19">
        <f t="shared" ca="1" si="520"/>
        <v>0</v>
      </c>
      <c r="FF64" s="19">
        <f t="shared" ca="1" si="520"/>
        <v>0</v>
      </c>
      <c r="FG64" s="19">
        <f t="shared" ca="1" si="520"/>
        <v>0</v>
      </c>
      <c r="FH64" s="19">
        <f t="shared" ca="1" si="520"/>
        <v>0</v>
      </c>
      <c r="FI64" s="19">
        <f t="shared" ca="1" si="520"/>
        <v>0</v>
      </c>
      <c r="FJ64" s="19">
        <f t="shared" ca="1" si="520"/>
        <v>0</v>
      </c>
      <c r="FK64" s="19">
        <f t="shared" ca="1" si="520"/>
        <v>0</v>
      </c>
      <c r="FL64" s="19">
        <f t="shared" ca="1" si="520"/>
        <v>0</v>
      </c>
      <c r="FM64" s="19">
        <f t="shared" ca="1" si="520"/>
        <v>0</v>
      </c>
      <c r="FN64" s="19">
        <f t="shared" ca="1" si="520"/>
        <v>0</v>
      </c>
      <c r="FO64" s="19">
        <f t="shared" ca="1" si="520"/>
        <v>0</v>
      </c>
      <c r="FP64" s="19">
        <f t="shared" ca="1" si="520"/>
        <v>0</v>
      </c>
      <c r="FQ64" s="19">
        <f t="shared" ca="1" si="520"/>
        <v>0</v>
      </c>
      <c r="FR64" s="19">
        <f t="shared" ca="1" si="520"/>
        <v>0</v>
      </c>
      <c r="FS64" s="19">
        <f t="shared" ca="1" si="520"/>
        <v>0</v>
      </c>
      <c r="FT64" s="19">
        <f t="shared" ca="1" si="520"/>
        <v>0</v>
      </c>
      <c r="FU64" s="19">
        <f t="shared" ca="1" si="520"/>
        <v>0</v>
      </c>
      <c r="FV64" s="19">
        <f t="shared" ca="1" si="520"/>
        <v>0</v>
      </c>
      <c r="FW64" s="19">
        <f t="shared" ca="1" si="520"/>
        <v>0</v>
      </c>
      <c r="FX64" s="19">
        <f t="shared" ca="1" si="520"/>
        <v>0</v>
      </c>
      <c r="FY64" s="19">
        <f t="shared" ca="1" si="520"/>
        <v>0</v>
      </c>
      <c r="FZ64" s="19">
        <f t="shared" ca="1" si="520"/>
        <v>0</v>
      </c>
      <c r="GA64" s="19">
        <f t="shared" ca="1" si="520"/>
        <v>0</v>
      </c>
      <c r="GB64" s="19">
        <f t="shared" ca="1" si="520"/>
        <v>0</v>
      </c>
      <c r="GC64" s="19">
        <f t="shared" ca="1" si="520"/>
        <v>0</v>
      </c>
      <c r="GD64" s="19">
        <f t="shared" ca="1" si="520"/>
        <v>0</v>
      </c>
      <c r="GE64" s="19">
        <f t="shared" ca="1" si="520"/>
        <v>0</v>
      </c>
      <c r="GF64" s="19">
        <f t="shared" ca="1" si="520"/>
        <v>0</v>
      </c>
      <c r="GG64" s="19">
        <f t="shared" ca="1" si="520"/>
        <v>0</v>
      </c>
      <c r="GH64" s="19">
        <f t="shared" ca="1" si="520"/>
        <v>0</v>
      </c>
      <c r="GI64" s="19">
        <f t="shared" ca="1" si="520"/>
        <v>0</v>
      </c>
      <c r="GJ64" s="19">
        <f t="shared" ca="1" si="520"/>
        <v>0</v>
      </c>
      <c r="GK64" s="19">
        <f t="shared" ca="1" si="520"/>
        <v>0</v>
      </c>
      <c r="GL64" s="19">
        <f t="shared" ca="1" si="520"/>
        <v>0</v>
      </c>
      <c r="GM64" s="19">
        <f t="shared" ca="1" si="520"/>
        <v>0</v>
      </c>
      <c r="GN64" s="19">
        <f t="shared" ca="1" si="520"/>
        <v>0</v>
      </c>
      <c r="GO64" s="19">
        <f t="shared" ca="1" si="520"/>
        <v>0</v>
      </c>
      <c r="GP64" s="19">
        <f t="shared" ca="1" si="520"/>
        <v>0</v>
      </c>
      <c r="GQ64" s="19">
        <f t="shared" ca="1" si="520"/>
        <v>0</v>
      </c>
      <c r="GR64" s="19">
        <f t="shared" ca="1" si="520"/>
        <v>0</v>
      </c>
      <c r="GS64" s="19">
        <f t="shared" ca="1" si="520"/>
        <v>0</v>
      </c>
      <c r="GT64" s="19">
        <f t="shared" ca="1" si="520"/>
        <v>0</v>
      </c>
      <c r="GU64" s="19">
        <f t="shared" ca="1" si="520"/>
        <v>0</v>
      </c>
      <c r="GV64" s="19">
        <f t="shared" ca="1" si="520"/>
        <v>0</v>
      </c>
      <c r="GW64" s="19">
        <f t="shared" ca="1" si="520"/>
        <v>0</v>
      </c>
      <c r="GX64" s="19">
        <f t="shared" ca="1" si="520"/>
        <v>0</v>
      </c>
      <c r="GY64" s="19">
        <f t="shared" ca="1" si="520"/>
        <v>0</v>
      </c>
      <c r="GZ64" s="19">
        <f t="shared" ca="1" si="520"/>
        <v>0</v>
      </c>
      <c r="HA64" s="19">
        <f t="shared" ca="1" si="520"/>
        <v>0</v>
      </c>
      <c r="HB64" s="19">
        <f t="shared" ca="1" si="520"/>
        <v>0</v>
      </c>
      <c r="HC64" s="19">
        <f t="shared" ca="1" si="520"/>
        <v>0</v>
      </c>
      <c r="HD64" s="19">
        <f t="shared" ca="1" si="521"/>
        <v>0</v>
      </c>
      <c r="HE64" s="19">
        <f t="shared" ca="1" si="521"/>
        <v>0</v>
      </c>
      <c r="HF64" s="19">
        <f t="shared" ca="1" si="521"/>
        <v>0</v>
      </c>
      <c r="HG64" s="19">
        <f t="shared" ca="1" si="521"/>
        <v>0</v>
      </c>
      <c r="HH64" s="19">
        <f t="shared" ca="1" si="521"/>
        <v>0</v>
      </c>
      <c r="HI64" s="19">
        <f t="shared" ca="1" si="521"/>
        <v>0</v>
      </c>
      <c r="HJ64" s="19">
        <f t="shared" ca="1" si="521"/>
        <v>0</v>
      </c>
      <c r="HK64" s="19">
        <f t="shared" ca="1" si="521"/>
        <v>0</v>
      </c>
      <c r="HL64" s="19">
        <f t="shared" ca="1" si="521"/>
        <v>0</v>
      </c>
      <c r="HM64" s="19">
        <f t="shared" ca="1" si="521"/>
        <v>0</v>
      </c>
      <c r="HN64" s="19">
        <f t="shared" ca="1" si="521"/>
        <v>0</v>
      </c>
      <c r="HO64" s="19">
        <f t="shared" ca="1" si="521"/>
        <v>0</v>
      </c>
      <c r="HP64" s="19">
        <f t="shared" ca="1" si="521"/>
        <v>0</v>
      </c>
      <c r="HQ64" s="19">
        <f t="shared" ca="1" si="521"/>
        <v>0</v>
      </c>
      <c r="HR64" s="19">
        <f t="shared" ca="1" si="521"/>
        <v>0</v>
      </c>
      <c r="HS64" s="19">
        <f t="shared" ca="1" si="521"/>
        <v>0</v>
      </c>
      <c r="HT64" s="19">
        <f t="shared" ca="1" si="521"/>
        <v>0</v>
      </c>
      <c r="HU64" s="19">
        <f t="shared" ca="1" si="521"/>
        <v>0</v>
      </c>
      <c r="HV64" s="19">
        <f t="shared" ca="1" si="521"/>
        <v>0</v>
      </c>
      <c r="HW64" s="5">
        <f t="shared" ca="1" si="522"/>
        <v>67</v>
      </c>
      <c r="HX64" s="9"/>
      <c r="HY64" s="5">
        <f t="shared" ca="1" si="523"/>
        <v>1</v>
      </c>
      <c r="HZ64" s="5" t="b">
        <f t="shared" ca="1" si="523"/>
        <v>0</v>
      </c>
      <c r="IA64" s="19">
        <f t="shared" ca="1" si="524"/>
        <v>0</v>
      </c>
      <c r="IB64" s="5">
        <f t="shared" ca="1" si="523"/>
        <v>55</v>
      </c>
      <c r="IC64" s="19">
        <f t="shared" ca="1" si="524"/>
        <v>1</v>
      </c>
      <c r="ID64" s="19">
        <f t="shared" ca="1" si="524"/>
        <v>0</v>
      </c>
      <c r="IE64" s="19">
        <f t="shared" ca="1" si="524"/>
        <v>0</v>
      </c>
      <c r="IF64" s="19">
        <f t="shared" ca="1" si="524"/>
        <v>0</v>
      </c>
      <c r="IG64" s="19">
        <f t="shared" ca="1" si="524"/>
        <v>0</v>
      </c>
      <c r="IH64" s="19">
        <f t="shared" ca="1" si="524"/>
        <v>0</v>
      </c>
      <c r="II64" s="19">
        <f t="shared" ca="1" si="524"/>
        <v>0</v>
      </c>
      <c r="IJ64" s="19">
        <f t="shared" ca="1" si="524"/>
        <v>0</v>
      </c>
      <c r="IK64" s="19">
        <f t="shared" ca="1" si="524"/>
        <v>0</v>
      </c>
      <c r="IL64" s="19">
        <f t="shared" ca="1" si="524"/>
        <v>0</v>
      </c>
      <c r="IM64" s="19">
        <f t="shared" ca="1" si="524"/>
        <v>0</v>
      </c>
      <c r="IN64" s="19">
        <f t="shared" ca="1" si="524"/>
        <v>0</v>
      </c>
      <c r="IO64" s="19">
        <f t="shared" ca="1" si="524"/>
        <v>0</v>
      </c>
      <c r="IP64" s="19">
        <f t="shared" ca="1" si="524"/>
        <v>0</v>
      </c>
      <c r="IQ64" s="19">
        <f t="shared" ca="1" si="524"/>
        <v>0</v>
      </c>
      <c r="IR64" s="19">
        <f t="shared" ca="1" si="524"/>
        <v>0</v>
      </c>
      <c r="IS64" s="19">
        <f t="shared" ca="1" si="524"/>
        <v>0</v>
      </c>
      <c r="IT64" s="19">
        <f t="shared" ca="1" si="524"/>
        <v>0</v>
      </c>
      <c r="IU64" s="19">
        <f t="shared" ca="1" si="524"/>
        <v>0</v>
      </c>
      <c r="IV64" s="19">
        <f t="shared" ca="1" si="524"/>
        <v>0</v>
      </c>
      <c r="IW64" s="19">
        <f t="shared" ca="1" si="524"/>
        <v>0</v>
      </c>
      <c r="IX64" s="19">
        <f t="shared" ca="1" si="524"/>
        <v>0</v>
      </c>
      <c r="IY64" s="19">
        <f t="shared" ca="1" si="524"/>
        <v>1</v>
      </c>
      <c r="IZ64" s="19">
        <f t="shared" ca="1" si="524"/>
        <v>0</v>
      </c>
      <c r="JA64" s="19">
        <f t="shared" ca="1" si="524"/>
        <v>1</v>
      </c>
      <c r="JB64" s="9"/>
      <c r="JC64" s="5" t="b">
        <f t="shared" ca="1" si="525"/>
        <v>0</v>
      </c>
      <c r="JD64" s="5" t="b">
        <f t="shared" ca="1" si="526"/>
        <v>0</v>
      </c>
      <c r="JE64" s="5" t="b">
        <f t="shared" ca="1" si="526"/>
        <v>0</v>
      </c>
      <c r="JF64" s="5" t="b">
        <f t="shared" ca="1" si="526"/>
        <v>1</v>
      </c>
      <c r="JG64" s="144">
        <f t="shared" ref="JG64:JH70" ca="1" si="544">$O64</f>
        <v>1</v>
      </c>
      <c r="JH64" s="144">
        <f t="shared" ca="1" si="544"/>
        <v>1</v>
      </c>
      <c r="JI64" s="19" t="str">
        <f t="shared" ref="JI64:JO70" ca="1" si="545">OFFSET(JI$5,$B64,0)</f>
        <v>-</v>
      </c>
      <c r="JJ64" s="19" t="str">
        <f t="shared" ca="1" si="545"/>
        <v>-</v>
      </c>
      <c r="JK64" s="19" t="str">
        <f t="shared" ca="1" si="545"/>
        <v>-</v>
      </c>
      <c r="JL64" s="19" t="str">
        <f t="shared" ca="1" si="545"/>
        <v>-</v>
      </c>
      <c r="JM64" s="19">
        <f t="shared" ca="1" si="545"/>
        <v>1</v>
      </c>
      <c r="JN64" s="19">
        <f t="shared" ca="1" si="545"/>
        <v>0.66</v>
      </c>
      <c r="JO64" s="19" t="str">
        <f t="shared" ca="1" si="545"/>
        <v>-</v>
      </c>
      <c r="JP64" s="5" t="b" cm="1">
        <f t="array" aca="1" ref="JP64" ca="1">IF(OR(JQ64:JX64&lt;&gt;"-"),TRUE,"-")</f>
        <v>1</v>
      </c>
      <c r="JQ64" s="237">
        <f ca="1">OFFSET(JQ64,-1,0)</f>
        <v>2</v>
      </c>
      <c r="JR64" s="237">
        <f t="shared" ref="JR64:JX64" ca="1" si="546">OFFSET(JR64,-1,0)</f>
        <v>2</v>
      </c>
      <c r="JS64" s="237">
        <f t="shared" ca="1" si="546"/>
        <v>2</v>
      </c>
      <c r="JT64" s="237">
        <f t="shared" ca="1" si="546"/>
        <v>2</v>
      </c>
      <c r="JU64" s="237">
        <f t="shared" ca="1" si="546"/>
        <v>2</v>
      </c>
      <c r="JV64" s="237">
        <f t="shared" ca="1" si="546"/>
        <v>2</v>
      </c>
      <c r="JW64" s="237">
        <f t="shared" ca="1" si="546"/>
        <v>2</v>
      </c>
      <c r="JX64" s="237">
        <f t="shared" ca="1" si="546"/>
        <v>2</v>
      </c>
      <c r="JY64" s="5" t="str">
        <f t="array" aca="1" ref="JY64" ca="1">IF(OR(JZ64:KF64&lt;&gt;"-"),TRUE,"-")</f>
        <v>-</v>
      </c>
      <c r="JZ64" s="19" t="str">
        <f t="shared" ref="JZ64:KK70" ca="1" si="547">OFFSET(JZ$5,$B64,0)</f>
        <v>-</v>
      </c>
      <c r="KA64" s="19" t="str">
        <f t="shared" ca="1" si="547"/>
        <v>-</v>
      </c>
      <c r="KB64" s="19" t="str">
        <f t="shared" ca="1" si="547"/>
        <v>-</v>
      </c>
      <c r="KC64" s="19" t="str">
        <f t="shared" ca="1" si="547"/>
        <v>-</v>
      </c>
      <c r="KD64" s="19" t="str">
        <f t="shared" ca="1" si="547"/>
        <v>-</v>
      </c>
      <c r="KE64" s="19" t="str">
        <f t="shared" ca="1" si="547"/>
        <v>-</v>
      </c>
      <c r="KF64" s="19" t="str">
        <f t="shared" ca="1" si="547"/>
        <v>-</v>
      </c>
      <c r="KG64" s="19" t="b">
        <f t="shared" ca="1" si="547"/>
        <v>1</v>
      </c>
      <c r="KH64" s="144">
        <f t="shared" ca="1" si="528"/>
        <v>2</v>
      </c>
      <c r="KI64" s="19">
        <f t="shared" ca="1" si="547"/>
        <v>2</v>
      </c>
      <c r="KJ64" s="19" t="b">
        <f t="shared" ca="1" si="547"/>
        <v>0</v>
      </c>
      <c r="KK64" s="19" t="str">
        <f t="shared" ca="1" si="547"/>
        <v>-</v>
      </c>
      <c r="KL64" s="5" t="str">
        <f t="shared" ca="1" si="529"/>
        <v>-</v>
      </c>
      <c r="KM64" s="5" t="str">
        <f t="shared" ca="1" si="529"/>
        <v>-</v>
      </c>
      <c r="KN64" s="5" t="str">
        <f t="shared" ca="1" si="529"/>
        <v>-</v>
      </c>
      <c r="KO64" s="5" t="str">
        <f t="shared" ca="1" si="529"/>
        <v>-</v>
      </c>
      <c r="KP64" s="19" t="b">
        <f t="shared" ref="KP64:LE70" ca="1" si="548">OFFSET(KP$5,$B64,0)</f>
        <v>0</v>
      </c>
      <c r="KQ64" s="19" t="str">
        <f t="shared" ca="1" si="548"/>
        <v>-</v>
      </c>
      <c r="KR64" s="19" t="str">
        <f ca="1">OFFSET(KR$5,$B64,0)</f>
        <v>-</v>
      </c>
      <c r="KS64" s="19" t="b">
        <f ca="1">OFFSET(KS$5,$B64,0)</f>
        <v>1</v>
      </c>
      <c r="KT64" s="19">
        <f t="shared" ca="1" si="548"/>
        <v>0.75</v>
      </c>
      <c r="KU64" s="19">
        <f t="shared" ca="1" si="548"/>
        <v>0.75</v>
      </c>
      <c r="KV64" s="19">
        <f t="shared" ca="1" si="548"/>
        <v>0.99</v>
      </c>
      <c r="KW64" s="19">
        <f t="shared" ca="1" si="548"/>
        <v>0.5</v>
      </c>
      <c r="KX64" s="19">
        <f t="shared" ca="1" si="548"/>
        <v>0</v>
      </c>
      <c r="KY64" s="19">
        <f t="shared" ca="1" si="548"/>
        <v>0</v>
      </c>
      <c r="KZ64" s="19" t="str">
        <f t="shared" ca="1" si="548"/>
        <v>-</v>
      </c>
      <c r="LA64" s="19" t="str">
        <f t="shared" ca="1" si="548"/>
        <v>-</v>
      </c>
      <c r="LB64" s="19" t="str">
        <f t="shared" ca="1" si="548"/>
        <v>-</v>
      </c>
      <c r="LC64" s="5">
        <f t="shared" ca="1" si="531"/>
        <v>1</v>
      </c>
      <c r="LD64" s="9"/>
      <c r="LE64" s="19">
        <f t="shared" ca="1" si="548"/>
        <v>70</v>
      </c>
      <c r="LF64" s="19">
        <f t="shared" ca="1" si="532"/>
        <v>50</v>
      </c>
      <c r="LG64" s="19">
        <f t="shared" ca="1" si="532"/>
        <v>80</v>
      </c>
      <c r="LH64" s="19">
        <f t="shared" ca="1" si="532"/>
        <v>50</v>
      </c>
      <c r="LI64" s="5" t="b" cm="1">
        <f t="array" aca="1" ref="LI64" ca="1">INDEX(i.meatgrid,$Q64,LI$7)</f>
        <v>1</v>
      </c>
      <c r="LJ64" s="5" t="b" cm="1">
        <f t="array" aca="1" ref="LJ64" ca="1">INDEX(i.meatgrid,$Q64,LJ$7)</f>
        <v>0</v>
      </c>
      <c r="LK64" s="19">
        <f t="shared" ca="1" si="533"/>
        <v>1</v>
      </c>
      <c r="LL64" s="5">
        <f t="shared" ca="1" si="534"/>
        <v>1</v>
      </c>
      <c r="LM64" s="5" cm="1">
        <f t="array" aca="1" ref="LM64" ca="1">INDEX(i.meatgrid,$Q64,LM$7)</f>
        <v>1</v>
      </c>
      <c r="LN64" s="5" cm="1">
        <f t="array" aca="1" ref="LN64" ca="1">INDEX(i.meatgrid,$Q64,LN$7)</f>
        <v>1</v>
      </c>
      <c r="LO64" s="5" cm="1">
        <f t="array" aca="1" ref="LO64" ca="1">INDEX(i.meatgrid,$Q64,LO$7)</f>
        <v>1</v>
      </c>
      <c r="LP64" s="5" cm="1">
        <f t="array" aca="1" ref="LP64" ca="1">INDEX(i.meatgrid,$Q64,LP$7)</f>
        <v>0</v>
      </c>
      <c r="LQ64" s="5" cm="1">
        <f t="array" aca="1" ref="LQ64" ca="1">INDEX(i.meatgrid,$Q64,LQ$7)</f>
        <v>0</v>
      </c>
      <c r="LR64" s="5" cm="1">
        <f t="array" aca="1" ref="LR64" ca="1">INDEX(i.meatgrid,$Q64,LR$7)</f>
        <v>1</v>
      </c>
      <c r="LS64" s="5" cm="1">
        <f t="array" aca="1" ref="LS64" ca="1">INDEX(i.meatgrid,$Q64,LS$7)</f>
        <v>1</v>
      </c>
      <c r="LT64" s="5" cm="1">
        <f t="array" aca="1" ref="LT64" ca="1">INDEX(i.meatgrid,$Q64,LT$7)</f>
        <v>1</v>
      </c>
      <c r="LU64" s="19">
        <f t="shared" ca="1" si="535"/>
        <v>1</v>
      </c>
      <c r="LV64" s="9"/>
      <c r="LW64" s="19" t="b">
        <f t="shared" ca="1" si="536"/>
        <v>0</v>
      </c>
      <c r="LX64" s="19" t="b">
        <f t="shared" ca="1" si="536"/>
        <v>0</v>
      </c>
      <c r="LY64" s="19">
        <f t="shared" ca="1" si="536"/>
        <v>1</v>
      </c>
      <c r="LZ64" s="19">
        <f t="shared" ca="1" si="536"/>
        <v>0.75</v>
      </c>
      <c r="MA64" s="19">
        <f t="shared" ca="1" si="536"/>
        <v>0.75</v>
      </c>
      <c r="MB64" s="19">
        <f t="shared" ca="1" si="536"/>
        <v>0.8</v>
      </c>
      <c r="MC64" s="19">
        <f t="shared" ca="1" si="536"/>
        <v>0.82499999999999996</v>
      </c>
      <c r="MD64" s="19">
        <f t="shared" ca="1" si="536"/>
        <v>0.875</v>
      </c>
      <c r="ME64" s="19">
        <f t="shared" ca="1" si="536"/>
        <v>0.9</v>
      </c>
      <c r="MF64" s="19">
        <f t="shared" ca="1" si="536"/>
        <v>1</v>
      </c>
      <c r="MG64" s="19">
        <f t="shared" ca="1" si="536"/>
        <v>0.875</v>
      </c>
      <c r="MH64" s="19" t="b">
        <f t="shared" ca="1" si="536"/>
        <v>1</v>
      </c>
      <c r="MI64" s="19">
        <f t="shared" ca="1" si="537"/>
        <v>74.989999999999995</v>
      </c>
      <c r="MJ64" s="19" t="str">
        <f t="shared" ca="1" si="537"/>
        <v>-</v>
      </c>
      <c r="MK64" s="19" t="str">
        <f t="shared" ca="1" si="537"/>
        <v>-</v>
      </c>
      <c r="ML64" s="19" t="str">
        <f t="shared" ca="1" si="537"/>
        <v>-</v>
      </c>
      <c r="MM64" s="19" t="str">
        <f t="shared" ca="1" si="537"/>
        <v>-</v>
      </c>
      <c r="MN64" s="19" t="str">
        <f t="shared" ca="1" si="537"/>
        <v>-</v>
      </c>
      <c r="MO64" s="19" t="str">
        <f t="shared" ca="1" si="537"/>
        <v>-</v>
      </c>
      <c r="MP64" s="19" t="str">
        <f t="shared" ca="1" si="537"/>
        <v>-</v>
      </c>
      <c r="MQ64" s="19">
        <f t="shared" ca="1" si="537"/>
        <v>36.99</v>
      </c>
      <c r="MR64" s="19">
        <f t="shared" ca="1" si="537"/>
        <v>36.99</v>
      </c>
      <c r="MS64" s="19" t="str">
        <f t="shared" ca="1" si="537"/>
        <v>-</v>
      </c>
      <c r="MT64" s="19" t="str">
        <f t="shared" ca="1" si="537"/>
        <v>-</v>
      </c>
      <c r="MU64" s="19" t="str">
        <f t="shared" ca="1" si="537"/>
        <v>-</v>
      </c>
      <c r="MV64" s="19" t="str">
        <f t="shared" ca="1" si="537"/>
        <v>-</v>
      </c>
      <c r="MW64" s="19" t="str">
        <f t="shared" ca="1" si="537"/>
        <v>-</v>
      </c>
      <c r="MX64" s="19">
        <f t="shared" ca="1" si="537"/>
        <v>49.99</v>
      </c>
      <c r="MY64" s="19">
        <f t="shared" ca="1" si="537"/>
        <v>49.99</v>
      </c>
      <c r="MZ64" s="19">
        <f t="shared" ca="1" si="537"/>
        <v>49.99</v>
      </c>
      <c r="NA64" s="19">
        <f t="shared" ca="1" si="537"/>
        <v>49.99</v>
      </c>
      <c r="NB64" s="19">
        <f t="shared" ca="1" si="537"/>
        <v>49.99</v>
      </c>
      <c r="NC64" s="19">
        <f t="shared" ca="1" si="537"/>
        <v>49.99</v>
      </c>
      <c r="ND64" s="19">
        <f t="shared" ca="1" si="537"/>
        <v>49.99</v>
      </c>
      <c r="NE64" s="19">
        <f t="shared" ca="1" si="537"/>
        <v>49.99</v>
      </c>
      <c r="NF64" s="19">
        <f t="shared" ca="1" si="537"/>
        <v>412.99</v>
      </c>
      <c r="NG64" s="19">
        <f t="shared" ca="1" si="537"/>
        <v>412.99</v>
      </c>
      <c r="NH64" s="19" t="str">
        <f t="shared" ca="1" si="537"/>
        <v>-</v>
      </c>
      <c r="NI64" s="19" t="str">
        <f t="shared" ca="1" si="537"/>
        <v>-</v>
      </c>
      <c r="NJ64" s="19" t="str">
        <f t="shared" ca="1" si="537"/>
        <v>-</v>
      </c>
      <c r="NK64" s="19" t="str">
        <f t="shared" ca="1" si="537"/>
        <v>-</v>
      </c>
      <c r="NL64" s="19" t="str">
        <f t="shared" ca="1" si="537"/>
        <v>-</v>
      </c>
      <c r="NM64" s="19">
        <f t="shared" ca="1" si="537"/>
        <v>6.8900000000000006</v>
      </c>
      <c r="NN64" s="19">
        <f t="shared" ca="1" si="537"/>
        <v>6.8900000000000006</v>
      </c>
      <c r="NO64" s="19">
        <f t="shared" ca="1" si="537"/>
        <v>6.8900000000000006</v>
      </c>
      <c r="NP64" s="19">
        <f t="shared" ca="1" si="537"/>
        <v>6.8900000000000006</v>
      </c>
      <c r="NQ64" s="19">
        <f t="shared" ca="1" si="537"/>
        <v>6.8900000000000006</v>
      </c>
      <c r="NR64" s="19">
        <f t="shared" ca="1" si="537"/>
        <v>6.8900000000000006</v>
      </c>
      <c r="NS64" s="19">
        <f t="shared" ca="1" si="537"/>
        <v>6.8900000000000006</v>
      </c>
      <c r="NT64" s="19">
        <f t="shared" ca="1" si="537"/>
        <v>6.8900000000000006</v>
      </c>
      <c r="NU64" s="19">
        <f t="shared" ca="1" si="537"/>
        <v>346.99</v>
      </c>
      <c r="NV64" s="19">
        <f t="shared" ca="1" si="537"/>
        <v>346.99</v>
      </c>
      <c r="NW64" s="19" t="str">
        <f t="shared" ca="1" si="537"/>
        <v>-</v>
      </c>
      <c r="NX64" s="19" t="str">
        <f t="shared" ca="1" si="537"/>
        <v>-</v>
      </c>
      <c r="NY64" s="19" t="str">
        <f t="shared" ca="1" si="537"/>
        <v>-</v>
      </c>
      <c r="NZ64" s="19" t="str">
        <f t="shared" ca="1" si="537"/>
        <v>-</v>
      </c>
      <c r="OA64" s="19" t="str">
        <f t="shared" ca="1" si="537"/>
        <v>-</v>
      </c>
      <c r="OB64" s="19">
        <f t="shared" ca="1" si="537"/>
        <v>0</v>
      </c>
      <c r="OC64" s="24">
        <v>0</v>
      </c>
    </row>
    <row r="65" spans="1:393" outlineLevel="2">
      <c r="A65" s="21">
        <f t="shared" si="156"/>
        <v>60</v>
      </c>
      <c r="B65" s="222">
        <f t="shared" ref="B65:B70" ca="1" si="549">OFFSET(B65,-1,0)</f>
        <v>58</v>
      </c>
      <c r="C65">
        <f>202</f>
        <v>202</v>
      </c>
      <c r="D65" s="144" t="str">
        <f t="shared" ca="1" si="498"/>
        <v>GSM</v>
      </c>
      <c r="E65" t="b">
        <f t="shared" ca="1" si="499"/>
        <v>1</v>
      </c>
      <c r="F65" t="b">
        <v>0</v>
      </c>
      <c r="G65" t="b">
        <f t="shared" ca="1" si="500"/>
        <v>1</v>
      </c>
      <c r="H65" s="237">
        <f t="shared" ref="H65:T70" ca="1" si="550">OFFSET(H65,-1,0)</f>
        <v>1</v>
      </c>
      <c r="I65" s="237">
        <f t="shared" ca="1" si="550"/>
        <v>1</v>
      </c>
      <c r="J65" s="237" t="str">
        <f t="shared" ca="1" si="550"/>
        <v/>
      </c>
      <c r="K65" s="237">
        <f t="shared" ca="1" si="550"/>
        <v>2</v>
      </c>
      <c r="L65" s="237">
        <f t="shared" ca="1" si="538"/>
        <v>2</v>
      </c>
      <c r="M65" s="237">
        <f t="shared" ca="1" si="538"/>
        <v>2</v>
      </c>
      <c r="N65" s="237">
        <f t="shared" ca="1" si="538"/>
        <v>3</v>
      </c>
      <c r="O65" s="237">
        <f t="shared" ca="1" si="538"/>
        <v>1</v>
      </c>
      <c r="P65" s="237">
        <f t="shared" ca="1" si="538"/>
        <v>1</v>
      </c>
      <c r="Q65" s="237">
        <f t="shared" ca="1" si="538"/>
        <v>3</v>
      </c>
      <c r="R65" s="237">
        <f t="shared" ca="1" si="538"/>
        <v>1</v>
      </c>
      <c r="S65" s="237">
        <f t="shared" ca="1" si="538"/>
        <v>1</v>
      </c>
      <c r="T65" s="237">
        <f t="shared" ca="1" si="538"/>
        <v>1</v>
      </c>
      <c r="U65" s="275"/>
      <c r="V65" s="275"/>
      <c r="W65" s="237">
        <f t="shared" ca="1" si="539"/>
        <v>0</v>
      </c>
      <c r="X65" s="275"/>
      <c r="Y65" s="275">
        <f t="shared" ca="1" si="540"/>
        <v>0</v>
      </c>
      <c r="Z65" s="275">
        <f t="shared" ca="1" si="540"/>
        <v>0</v>
      </c>
      <c r="AA65" s="275">
        <f t="shared" ca="1" si="540"/>
        <v>0</v>
      </c>
      <c r="AB65" s="275">
        <f t="shared" ca="1" si="540"/>
        <v>0</v>
      </c>
      <c r="AC65" s="275">
        <f t="shared" ca="1" si="540"/>
        <v>0</v>
      </c>
      <c r="AD65" s="275">
        <f t="shared" ca="1" si="540"/>
        <v>0</v>
      </c>
      <c r="AE65" s="275">
        <f t="shared" ca="1" si="540"/>
        <v>0</v>
      </c>
      <c r="AF65" s="144">
        <f ca="1">INDEX(CHOOSE($N65,DataAutumn!i.AdultDrys,DataWinter!i.AdultDrys,DataSpring!i.AdultDrys),1,$M65)</f>
        <v>3</v>
      </c>
      <c r="AG65" s="5">
        <f t="shared" ca="1" si="501"/>
        <v>2</v>
      </c>
      <c r="AH65" s="5">
        <f t="shared" ca="1" si="501"/>
        <v>0</v>
      </c>
      <c r="AI65" s="5">
        <f t="shared" ca="1" si="502"/>
        <v>1</v>
      </c>
      <c r="AJ65">
        <f t="shared" ca="1" si="503"/>
        <v>2</v>
      </c>
      <c r="AL65" s="231" t="str">
        <f ca="1">TEXT(LEFT(OFFSET(AL65,-1,0),5)+1,"00000")&amp;MID(OFFSET(AL65,-1,0),6,FIND(" ",OFFSET(AL65,-1,0),7)-5)
&amp; $D65           &amp; IF($HY65=0," FWM","")&amp;IF($HY65=1," MWM","")&amp;IF($HY65=5," Mat","")&amp;IF($HZ65=TRUE,"&amp;BBT","    ")          &amp; " Day"&amp;INDEX(i.DOY,$N65,1)
&amp; " Scan"&amp;TEXT($O65,"0")        &amp;" "&amp; INDEX(DataMaster!$B$98:$B$103,$Q65,0)
&amp; " WP"&amp;TEXT($LK65*100,"000p")           &amp; " MP"&amp;TEXT($LL65*100,"000p")           &amp; " GP"&amp;TEXT($LU65*100,"000p")
&amp; " T_" &amp; IF(AND($CA65,$CC65),"TRUE ")        &amp; " (F"&amp;3+COUNTIF($CT65:$CW65,TRUE)&amp;3&amp;"N"&amp;$DK65&amp;$DL65&amp;")"</f>
        <v>00003 FeedSupplySE GSM MWM     Day204 Scan1 No export WP100p MP100p GP100p T_TRUE  (F43N33)</v>
      </c>
      <c r="AM65" s="9" t="str">
        <f ca="1">IF(COUNTIF(AL$5:AL65,AL65)=1,"-","Dup")</f>
        <v>-</v>
      </c>
      <c r="AN65" s="9"/>
      <c r="AO65" s="237" t="str">
        <f t="shared" ref="AO65:AT70" ca="1" si="551">OFFSET(AO65,-1,0)</f>
        <v>-</v>
      </c>
      <c r="AP65" s="237" t="str">
        <f t="shared" ca="1" si="551"/>
        <v>-</v>
      </c>
      <c r="AQ65" s="237" t="str">
        <f t="shared" ca="1" si="551"/>
        <v>-</v>
      </c>
      <c r="AR65" s="237" t="str">
        <f t="shared" ca="1" si="551"/>
        <v>-</v>
      </c>
      <c r="AS65" s="237" t="str">
        <f t="shared" ca="1" si="551"/>
        <v>-</v>
      </c>
      <c r="AT65" s="237" t="str">
        <f t="shared" ca="1" si="551"/>
        <v>-</v>
      </c>
      <c r="AU65" s="9"/>
      <c r="AV65" s="5" t="b">
        <f t="shared" ca="1" si="504"/>
        <v>1</v>
      </c>
      <c r="AW65" s="5" t="str">
        <f t="shared" ca="1" si="504"/>
        <v>-</v>
      </c>
      <c r="AX65" s="5" t="str">
        <f t="shared" ca="1" si="504"/>
        <v>-</v>
      </c>
      <c r="AY65" s="5" t="str">
        <f t="shared" ca="1" si="504"/>
        <v>-</v>
      </c>
      <c r="AZ65" s="5" t="b">
        <f t="shared" ca="1" si="504"/>
        <v>0</v>
      </c>
      <c r="BA65" s="144">
        <f t="shared" ca="1" si="504"/>
        <v>0.25</v>
      </c>
      <c r="BB65" s="19" t="b">
        <f t="shared" ca="1" si="505"/>
        <v>1</v>
      </c>
      <c r="BC65" s="9"/>
      <c r="BD65" s="5" t="str">
        <f t="shared" ca="1" si="506"/>
        <v>-</v>
      </c>
      <c r="BE65" s="19" t="str">
        <f t="shared" ca="1" si="507"/>
        <v>-</v>
      </c>
      <c r="BF65" s="19" t="str">
        <f t="shared" ca="1" si="507"/>
        <v>-</v>
      </c>
      <c r="BG65" s="19" t="str">
        <f t="shared" ca="1" si="507"/>
        <v>-</v>
      </c>
      <c r="BH65" s="5" t="str">
        <f t="shared" ca="1" si="508"/>
        <v>-</v>
      </c>
      <c r="BI65" s="19" t="str">
        <f t="shared" ca="1" si="509"/>
        <v>-</v>
      </c>
      <c r="BJ65" s="5" t="str">
        <f t="shared" ca="1" si="510"/>
        <v>-</v>
      </c>
      <c r="BK65" s="19" t="str">
        <f t="shared" ca="1" si="511"/>
        <v>-</v>
      </c>
      <c r="BL65" s="19" t="str">
        <f t="shared" ca="1" si="511"/>
        <v>-</v>
      </c>
      <c r="BM65" s="19" t="str">
        <f t="shared" ca="1" si="511"/>
        <v>-</v>
      </c>
      <c r="BN65" s="5" t="str">
        <f t="shared" ca="1" si="512"/>
        <v>-</v>
      </c>
      <c r="BO65" s="9"/>
      <c r="BP65" s="19" t="str">
        <f t="shared" ca="1" si="513"/>
        <v>-</v>
      </c>
      <c r="BQ65" s="19" t="str">
        <f t="shared" ca="1" si="513"/>
        <v>-</v>
      </c>
      <c r="BR65" s="19" t="str">
        <f t="shared" ca="1" si="513"/>
        <v>-</v>
      </c>
      <c r="BS65" s="19" t="str">
        <f t="shared" ca="1" si="513"/>
        <v>-</v>
      </c>
      <c r="BT65" s="19" t="str">
        <f t="shared" ca="1" si="513"/>
        <v>-</v>
      </c>
      <c r="BU65" s="19" t="str">
        <f t="shared" ca="1" si="513"/>
        <v>-</v>
      </c>
      <c r="BV65" s="19" t="str">
        <f t="shared" ca="1" si="513"/>
        <v>-</v>
      </c>
      <c r="BW65" s="19" t="str">
        <f t="shared" ca="1" si="513"/>
        <v>-</v>
      </c>
      <c r="BX65" s="19" t="str">
        <f t="shared" ca="1" si="513"/>
        <v>-</v>
      </c>
      <c r="BY65" s="19" t="str">
        <f t="shared" ca="1" si="513"/>
        <v>-</v>
      </c>
      <c r="BZ65" s="9"/>
      <c r="CA65" s="237" t="b">
        <f ca="1">OFFSET(CA65,-1,0)</f>
        <v>1</v>
      </c>
      <c r="CB65" s="12" t="b">
        <v>0</v>
      </c>
      <c r="CC65" s="237" t="b">
        <f ca="1">OFFSET(CC65,-1,0)</f>
        <v>1</v>
      </c>
      <c r="CD65" s="251">
        <f t="shared" ref="CD65:CD70" ca="1" si="552">IF(OFFSET($E65,-1,0),OFFSET($CH65,-1,0),OFFSET(CD65,-1,0))</f>
        <v>2233102</v>
      </c>
      <c r="CE65" s="237" t="b">
        <f ca="1">OFFSET(CE65,-1,0)</f>
        <v>0</v>
      </c>
      <c r="CF65" s="12" t="s">
        <v>34</v>
      </c>
      <c r="CG65" s="19" t="b">
        <f t="shared" ca="1" si="541"/>
        <v>1</v>
      </c>
      <c r="CH65" s="237">
        <f t="shared" ref="CH65:CH70" ca="1" si="553">OFFSET(CH65,-1,0)+1</f>
        <v>2233103</v>
      </c>
      <c r="CI65" s="19" t="str">
        <f t="shared" ca="1" si="541"/>
        <v>-</v>
      </c>
      <c r="CJ65" s="19">
        <f t="shared" ca="1" si="541"/>
        <v>1</v>
      </c>
      <c r="CK65" s="19">
        <f t="shared" ca="1" si="541"/>
        <v>1</v>
      </c>
      <c r="CL65" s="9"/>
      <c r="CM65" s="444">
        <f t="shared" ca="1" si="515"/>
        <v>652</v>
      </c>
      <c r="CN65" s="444">
        <f t="shared" ca="1" si="515"/>
        <v>686</v>
      </c>
      <c r="CO65" s="444">
        <f t="shared" ca="1" si="515"/>
        <v>721</v>
      </c>
      <c r="CP65" s="152">
        <f t="shared" ca="1" si="516"/>
        <v>378</v>
      </c>
      <c r="CQ65" s="152">
        <f t="shared" ca="1" si="516"/>
        <v>413</v>
      </c>
      <c r="CR65" s="152">
        <f t="shared" ca="1" si="516"/>
        <v>448</v>
      </c>
      <c r="CS65" s="19" t="str">
        <f t="shared" ca="1" si="517"/>
        <v>-</v>
      </c>
      <c r="CT65" s="12" t="b">
        <v>0</v>
      </c>
      <c r="CU65" s="12" t="b">
        <v>1</v>
      </c>
      <c r="CV65" s="12" t="b">
        <v>0</v>
      </c>
      <c r="CW65" s="12" t="b">
        <v>0</v>
      </c>
      <c r="CX65" s="19" t="b">
        <f t="shared" ca="1" si="517"/>
        <v>1</v>
      </c>
      <c r="CY65" s="19">
        <f t="shared" ca="1" si="517"/>
        <v>0</v>
      </c>
      <c r="CZ65" s="19">
        <f t="shared" ca="1" si="517"/>
        <v>0</v>
      </c>
      <c r="DA65" s="19">
        <f t="shared" ca="1" si="517"/>
        <v>0</v>
      </c>
      <c r="DB65" s="19">
        <f t="shared" ca="1" si="517"/>
        <v>0</v>
      </c>
      <c r="DC65" s="19">
        <f t="shared" ca="1" si="517"/>
        <v>0</v>
      </c>
      <c r="DD65" s="19">
        <f t="shared" ca="1" si="517"/>
        <v>0</v>
      </c>
      <c r="DE65" s="19">
        <f t="shared" ca="1" si="517"/>
        <v>0</v>
      </c>
      <c r="DF65" s="19">
        <f t="shared" ca="1" si="517"/>
        <v>0</v>
      </c>
      <c r="DG65" s="19">
        <f t="shared" ca="1" si="517"/>
        <v>0</v>
      </c>
      <c r="DH65" s="19">
        <f t="shared" ca="1" si="517"/>
        <v>0</v>
      </c>
      <c r="DI65" s="19">
        <f t="shared" ca="1" si="517"/>
        <v>0</v>
      </c>
      <c r="DJ65" s="19">
        <f t="shared" ca="1" si="518"/>
        <v>0</v>
      </c>
      <c r="DK65" s="12">
        <v>3</v>
      </c>
      <c r="DL65" s="12">
        <v>3</v>
      </c>
      <c r="DM65" s="19">
        <f t="shared" ref="DM65:DP70" ca="1" si="554">OFFSET(DM$5,$B65,0)</f>
        <v>0</v>
      </c>
      <c r="DN65" s="12">
        <v>2</v>
      </c>
      <c r="DO65" s="12">
        <v>-2</v>
      </c>
      <c r="DP65" s="19" t="str">
        <f t="shared" ca="1" si="518"/>
        <v>-</v>
      </c>
      <c r="DQ65" s="19" t="str">
        <f t="shared" ca="1" si="518"/>
        <v>-</v>
      </c>
      <c r="DR65" s="19" t="str">
        <f t="shared" ca="1" si="518"/>
        <v>-</v>
      </c>
      <c r="DS65" s="251">
        <f t="shared" ca="1" si="542"/>
        <v>0</v>
      </c>
      <c r="DT65" s="251">
        <f t="shared" ref="DT65:DT69" si="555">DN65</f>
        <v>2</v>
      </c>
      <c r="DU65" s="251">
        <f t="shared" si="543"/>
        <v>-2</v>
      </c>
      <c r="DV65" s="19">
        <f t="shared" ca="1" si="518"/>
        <v>0</v>
      </c>
      <c r="DW65" s="19">
        <f t="shared" ca="1" si="518"/>
        <v>0</v>
      </c>
      <c r="DX65" s="19">
        <f t="shared" ca="1" si="518"/>
        <v>0</v>
      </c>
      <c r="DY65" s="19">
        <f t="shared" ca="1" si="518"/>
        <v>0</v>
      </c>
      <c r="DZ65" s="19">
        <f t="shared" ca="1" si="518"/>
        <v>0</v>
      </c>
      <c r="EA65" s="19">
        <f t="shared" ca="1" si="518"/>
        <v>0</v>
      </c>
      <c r="EB65" s="19">
        <f t="shared" ca="1" si="518"/>
        <v>0</v>
      </c>
      <c r="EC65" s="19">
        <f t="shared" ca="1" si="518"/>
        <v>0</v>
      </c>
      <c r="ED65" s="19">
        <f t="shared" ca="1" si="518"/>
        <v>0</v>
      </c>
      <c r="EE65" s="19">
        <f t="shared" ca="1" si="518"/>
        <v>0</v>
      </c>
      <c r="EF65" s="19">
        <f t="shared" ca="1" si="518"/>
        <v>0</v>
      </c>
      <c r="EG65" s="19">
        <f t="shared" ca="1" si="518"/>
        <v>0</v>
      </c>
      <c r="EH65" s="19">
        <f t="shared" ca="1" si="518"/>
        <v>0</v>
      </c>
      <c r="EI65" s="19">
        <f t="shared" ca="1" si="518"/>
        <v>0</v>
      </c>
      <c r="EJ65" s="19">
        <f t="shared" ca="1" si="518"/>
        <v>0</v>
      </c>
      <c r="EK65" s="19">
        <f t="shared" ca="1" si="518"/>
        <v>0</v>
      </c>
      <c r="EL65" s="19">
        <f t="shared" ca="1" si="519"/>
        <v>0</v>
      </c>
      <c r="EM65" s="19">
        <f t="shared" ca="1" si="519"/>
        <v>0</v>
      </c>
      <c r="EN65" s="19">
        <f t="shared" ca="1" si="519"/>
        <v>0</v>
      </c>
      <c r="EO65" s="19">
        <f t="shared" ca="1" si="519"/>
        <v>0</v>
      </c>
      <c r="EP65" s="19">
        <f t="shared" ca="1" si="519"/>
        <v>0</v>
      </c>
      <c r="EQ65" s="19">
        <f t="shared" ca="1" si="519"/>
        <v>0</v>
      </c>
      <c r="ER65" s="19">
        <f t="shared" ca="1" si="519"/>
        <v>0</v>
      </c>
      <c r="ES65" s="19">
        <f t="shared" ca="1" si="519"/>
        <v>0</v>
      </c>
      <c r="ET65" s="19">
        <f t="shared" ca="1" si="519"/>
        <v>0</v>
      </c>
      <c r="EU65" s="19">
        <f t="shared" ca="1" si="519"/>
        <v>0</v>
      </c>
      <c r="EV65" s="19">
        <f t="shared" ca="1" si="519"/>
        <v>0</v>
      </c>
      <c r="EW65" s="19">
        <f t="shared" ca="1" si="519"/>
        <v>0</v>
      </c>
      <c r="EX65" s="19">
        <f t="shared" ca="1" si="519"/>
        <v>0</v>
      </c>
      <c r="EY65" s="19">
        <f t="shared" ca="1" si="519"/>
        <v>0</v>
      </c>
      <c r="EZ65" s="19">
        <f t="shared" ca="1" si="519"/>
        <v>0</v>
      </c>
      <c r="FA65" s="19">
        <f t="shared" ca="1" si="519"/>
        <v>0</v>
      </c>
      <c r="FB65" s="19">
        <f t="shared" ca="1" si="520"/>
        <v>0</v>
      </c>
      <c r="FC65" s="19">
        <f t="shared" ca="1" si="520"/>
        <v>0</v>
      </c>
      <c r="FD65" s="19">
        <f t="shared" ca="1" si="520"/>
        <v>0</v>
      </c>
      <c r="FE65" s="19">
        <f t="shared" ca="1" si="520"/>
        <v>0</v>
      </c>
      <c r="FF65" s="19">
        <f t="shared" ca="1" si="520"/>
        <v>0</v>
      </c>
      <c r="FG65" s="19">
        <f t="shared" ca="1" si="520"/>
        <v>0</v>
      </c>
      <c r="FH65" s="19">
        <f t="shared" ca="1" si="520"/>
        <v>0</v>
      </c>
      <c r="FI65" s="19">
        <f t="shared" ca="1" si="520"/>
        <v>0</v>
      </c>
      <c r="FJ65" s="19">
        <f t="shared" ca="1" si="520"/>
        <v>0</v>
      </c>
      <c r="FK65" s="19">
        <f t="shared" ca="1" si="520"/>
        <v>0</v>
      </c>
      <c r="FL65" s="19">
        <f t="shared" ca="1" si="520"/>
        <v>0</v>
      </c>
      <c r="FM65" s="19">
        <f t="shared" ca="1" si="520"/>
        <v>0</v>
      </c>
      <c r="FN65" s="19">
        <f t="shared" ca="1" si="520"/>
        <v>0</v>
      </c>
      <c r="FO65" s="19">
        <f t="shared" ca="1" si="520"/>
        <v>0</v>
      </c>
      <c r="FP65" s="19">
        <f t="shared" ca="1" si="520"/>
        <v>0</v>
      </c>
      <c r="FQ65" s="19">
        <f t="shared" ca="1" si="520"/>
        <v>0</v>
      </c>
      <c r="FR65" s="19">
        <f t="shared" ca="1" si="520"/>
        <v>0</v>
      </c>
      <c r="FS65" s="19">
        <f t="shared" ca="1" si="520"/>
        <v>0</v>
      </c>
      <c r="FT65" s="19">
        <f t="shared" ca="1" si="520"/>
        <v>0</v>
      </c>
      <c r="FU65" s="19">
        <f t="shared" ca="1" si="520"/>
        <v>0</v>
      </c>
      <c r="FV65" s="19">
        <f t="shared" ca="1" si="520"/>
        <v>0</v>
      </c>
      <c r="FW65" s="19">
        <f t="shared" ca="1" si="520"/>
        <v>0</v>
      </c>
      <c r="FX65" s="19">
        <f t="shared" ca="1" si="520"/>
        <v>0</v>
      </c>
      <c r="FY65" s="19">
        <f t="shared" ca="1" si="520"/>
        <v>0</v>
      </c>
      <c r="FZ65" s="19">
        <f t="shared" ca="1" si="520"/>
        <v>0</v>
      </c>
      <c r="GA65" s="19">
        <f t="shared" ca="1" si="520"/>
        <v>0</v>
      </c>
      <c r="GB65" s="19">
        <f t="shared" ca="1" si="520"/>
        <v>0</v>
      </c>
      <c r="GC65" s="19">
        <f t="shared" ca="1" si="520"/>
        <v>0</v>
      </c>
      <c r="GD65" s="19">
        <f t="shared" ca="1" si="520"/>
        <v>0</v>
      </c>
      <c r="GE65" s="19">
        <f t="shared" ca="1" si="520"/>
        <v>0</v>
      </c>
      <c r="GF65" s="19">
        <f t="shared" ca="1" si="520"/>
        <v>0</v>
      </c>
      <c r="GG65" s="19">
        <f t="shared" ca="1" si="520"/>
        <v>0</v>
      </c>
      <c r="GH65" s="19">
        <f t="shared" ca="1" si="520"/>
        <v>0</v>
      </c>
      <c r="GI65" s="19">
        <f t="shared" ca="1" si="520"/>
        <v>0</v>
      </c>
      <c r="GJ65" s="19">
        <f t="shared" ca="1" si="520"/>
        <v>0</v>
      </c>
      <c r="GK65" s="19">
        <f t="shared" ca="1" si="520"/>
        <v>0</v>
      </c>
      <c r="GL65" s="19">
        <f t="shared" ca="1" si="520"/>
        <v>0</v>
      </c>
      <c r="GM65" s="19">
        <f t="shared" ca="1" si="520"/>
        <v>0</v>
      </c>
      <c r="GN65" s="19">
        <f t="shared" ca="1" si="520"/>
        <v>0</v>
      </c>
      <c r="GO65" s="19">
        <f t="shared" ca="1" si="520"/>
        <v>0</v>
      </c>
      <c r="GP65" s="19">
        <f t="shared" ca="1" si="520"/>
        <v>0</v>
      </c>
      <c r="GQ65" s="19">
        <f t="shared" ca="1" si="520"/>
        <v>0</v>
      </c>
      <c r="GR65" s="19">
        <f t="shared" ca="1" si="520"/>
        <v>0</v>
      </c>
      <c r="GS65" s="19">
        <f t="shared" ca="1" si="520"/>
        <v>0</v>
      </c>
      <c r="GT65" s="19">
        <f t="shared" ca="1" si="520"/>
        <v>0</v>
      </c>
      <c r="GU65" s="19">
        <f t="shared" ca="1" si="520"/>
        <v>0</v>
      </c>
      <c r="GV65" s="19">
        <f t="shared" ca="1" si="520"/>
        <v>0</v>
      </c>
      <c r="GW65" s="19">
        <f t="shared" ca="1" si="520"/>
        <v>0</v>
      </c>
      <c r="GX65" s="19">
        <f t="shared" ca="1" si="520"/>
        <v>0</v>
      </c>
      <c r="GY65" s="19">
        <f t="shared" ca="1" si="520"/>
        <v>0</v>
      </c>
      <c r="GZ65" s="19">
        <f t="shared" ca="1" si="520"/>
        <v>0</v>
      </c>
      <c r="HA65" s="19">
        <f t="shared" ca="1" si="520"/>
        <v>0</v>
      </c>
      <c r="HB65" s="19">
        <f t="shared" ca="1" si="520"/>
        <v>0</v>
      </c>
      <c r="HC65" s="19">
        <f t="shared" ca="1" si="520"/>
        <v>0</v>
      </c>
      <c r="HD65" s="19">
        <f t="shared" ca="1" si="521"/>
        <v>0</v>
      </c>
      <c r="HE65" s="19">
        <f t="shared" ca="1" si="521"/>
        <v>0</v>
      </c>
      <c r="HF65" s="19">
        <f t="shared" ca="1" si="521"/>
        <v>0</v>
      </c>
      <c r="HG65" s="19">
        <f t="shared" ca="1" si="521"/>
        <v>0</v>
      </c>
      <c r="HH65" s="19">
        <f t="shared" ca="1" si="521"/>
        <v>0</v>
      </c>
      <c r="HI65" s="19">
        <f t="shared" ca="1" si="521"/>
        <v>0</v>
      </c>
      <c r="HJ65" s="19">
        <f t="shared" ca="1" si="521"/>
        <v>0</v>
      </c>
      <c r="HK65" s="19">
        <f t="shared" ca="1" si="521"/>
        <v>0</v>
      </c>
      <c r="HL65" s="19">
        <f t="shared" ca="1" si="521"/>
        <v>0</v>
      </c>
      <c r="HM65" s="19">
        <f t="shared" ca="1" si="521"/>
        <v>0</v>
      </c>
      <c r="HN65" s="19">
        <f t="shared" ca="1" si="521"/>
        <v>0</v>
      </c>
      <c r="HO65" s="19">
        <f t="shared" ca="1" si="521"/>
        <v>0</v>
      </c>
      <c r="HP65" s="19">
        <f t="shared" ca="1" si="521"/>
        <v>0</v>
      </c>
      <c r="HQ65" s="19">
        <f t="shared" ca="1" si="521"/>
        <v>0</v>
      </c>
      <c r="HR65" s="19">
        <f t="shared" ca="1" si="521"/>
        <v>0</v>
      </c>
      <c r="HS65" s="19">
        <f t="shared" ca="1" si="521"/>
        <v>0</v>
      </c>
      <c r="HT65" s="19">
        <f t="shared" ca="1" si="521"/>
        <v>0</v>
      </c>
      <c r="HU65" s="19">
        <f t="shared" ca="1" si="521"/>
        <v>0</v>
      </c>
      <c r="HV65" s="19">
        <f t="shared" ca="1" si="521"/>
        <v>0</v>
      </c>
      <c r="HW65" s="5">
        <f t="shared" ca="1" si="522"/>
        <v>67</v>
      </c>
      <c r="HX65" s="9"/>
      <c r="HY65" s="5">
        <f t="shared" ca="1" si="523"/>
        <v>1</v>
      </c>
      <c r="HZ65" s="5" t="b">
        <f t="shared" ca="1" si="523"/>
        <v>0</v>
      </c>
      <c r="IA65" s="19">
        <f t="shared" ca="1" si="524"/>
        <v>0</v>
      </c>
      <c r="IB65" s="5">
        <f t="shared" ca="1" si="523"/>
        <v>55</v>
      </c>
      <c r="IC65" s="19">
        <f t="shared" ca="1" si="524"/>
        <v>1</v>
      </c>
      <c r="ID65" s="19">
        <f t="shared" ca="1" si="524"/>
        <v>0</v>
      </c>
      <c r="IE65" s="19">
        <f t="shared" ca="1" si="524"/>
        <v>0</v>
      </c>
      <c r="IF65" s="19">
        <f t="shared" ca="1" si="524"/>
        <v>0</v>
      </c>
      <c r="IG65" s="19">
        <f t="shared" ca="1" si="524"/>
        <v>0</v>
      </c>
      <c r="IH65" s="19">
        <f t="shared" ca="1" si="524"/>
        <v>0</v>
      </c>
      <c r="II65" s="19">
        <f t="shared" ca="1" si="524"/>
        <v>0</v>
      </c>
      <c r="IJ65" s="19">
        <f t="shared" ca="1" si="524"/>
        <v>0</v>
      </c>
      <c r="IK65" s="19">
        <f t="shared" ca="1" si="524"/>
        <v>0</v>
      </c>
      <c r="IL65" s="19">
        <f t="shared" ca="1" si="524"/>
        <v>0</v>
      </c>
      <c r="IM65" s="19">
        <f t="shared" ca="1" si="524"/>
        <v>0</v>
      </c>
      <c r="IN65" s="19">
        <f t="shared" ca="1" si="524"/>
        <v>0</v>
      </c>
      <c r="IO65" s="19">
        <f t="shared" ca="1" si="524"/>
        <v>0</v>
      </c>
      <c r="IP65" s="19">
        <f t="shared" ca="1" si="524"/>
        <v>0</v>
      </c>
      <c r="IQ65" s="19">
        <f t="shared" ca="1" si="524"/>
        <v>0</v>
      </c>
      <c r="IR65" s="19">
        <f t="shared" ca="1" si="524"/>
        <v>0</v>
      </c>
      <c r="IS65" s="19">
        <f t="shared" ca="1" si="524"/>
        <v>0</v>
      </c>
      <c r="IT65" s="19">
        <f t="shared" ca="1" si="524"/>
        <v>0</v>
      </c>
      <c r="IU65" s="19">
        <f t="shared" ca="1" si="524"/>
        <v>0</v>
      </c>
      <c r="IV65" s="19">
        <f t="shared" ca="1" si="524"/>
        <v>0</v>
      </c>
      <c r="IW65" s="19">
        <f t="shared" ca="1" si="524"/>
        <v>0</v>
      </c>
      <c r="IX65" s="19">
        <f t="shared" ca="1" si="524"/>
        <v>0</v>
      </c>
      <c r="IY65" s="19">
        <f t="shared" ca="1" si="524"/>
        <v>1</v>
      </c>
      <c r="IZ65" s="19">
        <f t="shared" ca="1" si="524"/>
        <v>0</v>
      </c>
      <c r="JA65" s="19">
        <f t="shared" ca="1" si="524"/>
        <v>1</v>
      </c>
      <c r="JB65" s="9"/>
      <c r="JC65" s="5" t="b">
        <f t="shared" ca="1" si="525"/>
        <v>0</v>
      </c>
      <c r="JD65" s="5" t="b">
        <f t="shared" ca="1" si="526"/>
        <v>0</v>
      </c>
      <c r="JE65" s="5" t="b">
        <f t="shared" ca="1" si="526"/>
        <v>0</v>
      </c>
      <c r="JF65" s="5" t="b">
        <f t="shared" ca="1" si="526"/>
        <v>1</v>
      </c>
      <c r="JG65" s="144">
        <f t="shared" ca="1" si="544"/>
        <v>1</v>
      </c>
      <c r="JH65" s="144">
        <f t="shared" ca="1" si="544"/>
        <v>1</v>
      </c>
      <c r="JI65" s="19" t="str">
        <f t="shared" ca="1" si="545"/>
        <v>-</v>
      </c>
      <c r="JJ65" s="19" t="str">
        <f t="shared" ca="1" si="545"/>
        <v>-</v>
      </c>
      <c r="JK65" s="19" t="str">
        <f t="shared" ca="1" si="545"/>
        <v>-</v>
      </c>
      <c r="JL65" s="19" t="str">
        <f t="shared" ca="1" si="545"/>
        <v>-</v>
      </c>
      <c r="JM65" s="19">
        <f t="shared" ca="1" si="545"/>
        <v>1</v>
      </c>
      <c r="JN65" s="19">
        <f t="shared" ca="1" si="545"/>
        <v>0.66</v>
      </c>
      <c r="JO65" s="19" t="str">
        <f t="shared" ca="1" si="545"/>
        <v>-</v>
      </c>
      <c r="JP65" s="5" t="b" cm="1">
        <f t="array" aca="1" ref="JP65" ca="1">IF(OR(JQ65:JX65&lt;&gt;"-"),TRUE,"-")</f>
        <v>1</v>
      </c>
      <c r="JQ65" s="237">
        <f t="shared" ref="JQ65:JX70" ca="1" si="556">OFFSET(JQ65,-1,0)</f>
        <v>2</v>
      </c>
      <c r="JR65" s="237">
        <f t="shared" ca="1" si="556"/>
        <v>2</v>
      </c>
      <c r="JS65" s="237">
        <f t="shared" ca="1" si="556"/>
        <v>2</v>
      </c>
      <c r="JT65" s="237">
        <f t="shared" ca="1" si="556"/>
        <v>2</v>
      </c>
      <c r="JU65" s="237">
        <f t="shared" ca="1" si="556"/>
        <v>2</v>
      </c>
      <c r="JV65" s="237">
        <f t="shared" ca="1" si="556"/>
        <v>2</v>
      </c>
      <c r="JW65" s="237">
        <f t="shared" ca="1" si="556"/>
        <v>2</v>
      </c>
      <c r="JX65" s="237">
        <f t="shared" ca="1" si="556"/>
        <v>2</v>
      </c>
      <c r="JY65" s="5" t="str">
        <f t="array" aca="1" ref="JY65" ca="1">IF(OR(JZ65:KF65&lt;&gt;"-"),TRUE,"-")</f>
        <v>-</v>
      </c>
      <c r="JZ65" s="19" t="str">
        <f t="shared" ca="1" si="547"/>
        <v>-</v>
      </c>
      <c r="KA65" s="19" t="str">
        <f t="shared" ca="1" si="547"/>
        <v>-</v>
      </c>
      <c r="KB65" s="19" t="str">
        <f t="shared" ca="1" si="547"/>
        <v>-</v>
      </c>
      <c r="KC65" s="19" t="str">
        <f t="shared" ca="1" si="547"/>
        <v>-</v>
      </c>
      <c r="KD65" s="19" t="str">
        <f t="shared" ca="1" si="547"/>
        <v>-</v>
      </c>
      <c r="KE65" s="19" t="str">
        <f t="shared" ca="1" si="547"/>
        <v>-</v>
      </c>
      <c r="KF65" s="19" t="str">
        <f t="shared" ca="1" si="547"/>
        <v>-</v>
      </c>
      <c r="KG65" s="19" t="b">
        <f t="shared" ca="1" si="547"/>
        <v>1</v>
      </c>
      <c r="KH65" s="144">
        <f t="shared" ca="1" si="528"/>
        <v>2</v>
      </c>
      <c r="KI65" s="19">
        <f t="shared" ca="1" si="547"/>
        <v>2</v>
      </c>
      <c r="KJ65" s="19" t="b">
        <f t="shared" ca="1" si="547"/>
        <v>0</v>
      </c>
      <c r="KK65" s="19" t="str">
        <f t="shared" ca="1" si="547"/>
        <v>-</v>
      </c>
      <c r="KL65" s="5" t="str">
        <f t="shared" ca="1" si="529"/>
        <v>-</v>
      </c>
      <c r="KM65" s="5" t="str">
        <f t="shared" ca="1" si="529"/>
        <v>-</v>
      </c>
      <c r="KN65" s="5" t="str">
        <f t="shared" ca="1" si="529"/>
        <v>-</v>
      </c>
      <c r="KO65" s="5" t="str">
        <f t="shared" ca="1" si="529"/>
        <v>-</v>
      </c>
      <c r="KP65" s="19" t="b">
        <f t="shared" ca="1" si="548"/>
        <v>0</v>
      </c>
      <c r="KQ65" s="19" t="str">
        <f t="shared" ca="1" si="548"/>
        <v>-</v>
      </c>
      <c r="KR65" s="19" t="str">
        <f ca="1">OFFSET(KR$5,$B65,0)</f>
        <v>-</v>
      </c>
      <c r="KS65" s="19" t="b">
        <f ca="1">OFFSET(KS$5,$B65,0)</f>
        <v>1</v>
      </c>
      <c r="KT65" s="19">
        <f t="shared" ca="1" si="548"/>
        <v>0.75</v>
      </c>
      <c r="KU65" s="19">
        <f t="shared" ca="1" si="548"/>
        <v>0.75</v>
      </c>
      <c r="KV65" s="19">
        <f t="shared" ca="1" si="548"/>
        <v>0.99</v>
      </c>
      <c r="KW65" s="19">
        <f t="shared" ca="1" si="548"/>
        <v>0.5</v>
      </c>
      <c r="KX65" s="19">
        <f t="shared" ca="1" si="548"/>
        <v>0</v>
      </c>
      <c r="KY65" s="19">
        <f t="shared" ca="1" si="548"/>
        <v>0</v>
      </c>
      <c r="KZ65" s="19" t="str">
        <f t="shared" ca="1" si="548"/>
        <v>-</v>
      </c>
      <c r="LA65" s="19" t="str">
        <f t="shared" ca="1" si="548"/>
        <v>-</v>
      </c>
      <c r="LB65" s="19" t="str">
        <f t="shared" ca="1" si="548"/>
        <v>-</v>
      </c>
      <c r="LC65" s="5">
        <f t="shared" ca="1" si="531"/>
        <v>1</v>
      </c>
      <c r="LD65" s="9"/>
      <c r="LE65" s="19">
        <f t="shared" ca="1" si="548"/>
        <v>70</v>
      </c>
      <c r="LF65" s="19">
        <f t="shared" ca="1" si="532"/>
        <v>50</v>
      </c>
      <c r="LG65" s="19">
        <f t="shared" ca="1" si="532"/>
        <v>80</v>
      </c>
      <c r="LH65" s="19">
        <f t="shared" ca="1" si="532"/>
        <v>50</v>
      </c>
      <c r="LI65" s="5" t="b" cm="1">
        <f t="array" aca="1" ref="LI65" ca="1">INDEX(i.meatgrid,$Q65,LI$7)</f>
        <v>1</v>
      </c>
      <c r="LJ65" s="5" t="b" cm="1">
        <f t="array" aca="1" ref="LJ65" ca="1">INDEX(i.meatgrid,$Q65,LJ$7)</f>
        <v>0</v>
      </c>
      <c r="LK65" s="19">
        <f t="shared" ca="1" si="533"/>
        <v>1</v>
      </c>
      <c r="LL65" s="5">
        <f t="shared" ca="1" si="534"/>
        <v>1</v>
      </c>
      <c r="LM65" s="5" cm="1">
        <f t="array" aca="1" ref="LM65" ca="1">INDEX(i.meatgrid,$Q65,LM$7)</f>
        <v>1</v>
      </c>
      <c r="LN65" s="5" cm="1">
        <f t="array" aca="1" ref="LN65" ca="1">INDEX(i.meatgrid,$Q65,LN$7)</f>
        <v>1</v>
      </c>
      <c r="LO65" s="5" cm="1">
        <f t="array" aca="1" ref="LO65" ca="1">INDEX(i.meatgrid,$Q65,LO$7)</f>
        <v>1</v>
      </c>
      <c r="LP65" s="5" cm="1">
        <f t="array" aca="1" ref="LP65" ca="1">INDEX(i.meatgrid,$Q65,LP$7)</f>
        <v>0</v>
      </c>
      <c r="LQ65" s="5" cm="1">
        <f t="array" aca="1" ref="LQ65" ca="1">INDEX(i.meatgrid,$Q65,LQ$7)</f>
        <v>0</v>
      </c>
      <c r="LR65" s="5" cm="1">
        <f t="array" aca="1" ref="LR65" ca="1">INDEX(i.meatgrid,$Q65,LR$7)</f>
        <v>1</v>
      </c>
      <c r="LS65" s="5" cm="1">
        <f t="array" aca="1" ref="LS65" ca="1">INDEX(i.meatgrid,$Q65,LS$7)</f>
        <v>1</v>
      </c>
      <c r="LT65" s="5" cm="1">
        <f t="array" aca="1" ref="LT65" ca="1">INDEX(i.meatgrid,$Q65,LT$7)</f>
        <v>1</v>
      </c>
      <c r="LU65" s="19">
        <f t="shared" ca="1" si="535"/>
        <v>1</v>
      </c>
      <c r="LV65" s="9"/>
      <c r="LW65" s="19" t="b">
        <f t="shared" ca="1" si="536"/>
        <v>0</v>
      </c>
      <c r="LX65" s="19" t="b">
        <f t="shared" ca="1" si="536"/>
        <v>0</v>
      </c>
      <c r="LY65" s="19">
        <f t="shared" ca="1" si="536"/>
        <v>1</v>
      </c>
      <c r="LZ65" s="19">
        <f t="shared" ca="1" si="536"/>
        <v>0.75</v>
      </c>
      <c r="MA65" s="19">
        <f t="shared" ca="1" si="536"/>
        <v>0.75</v>
      </c>
      <c r="MB65" s="19">
        <f t="shared" ca="1" si="536"/>
        <v>0.8</v>
      </c>
      <c r="MC65" s="19">
        <f t="shared" ca="1" si="536"/>
        <v>0.82499999999999996</v>
      </c>
      <c r="MD65" s="19">
        <f t="shared" ca="1" si="536"/>
        <v>0.875</v>
      </c>
      <c r="ME65" s="19">
        <f t="shared" ca="1" si="536"/>
        <v>0.9</v>
      </c>
      <c r="MF65" s="19">
        <f t="shared" ca="1" si="536"/>
        <v>1</v>
      </c>
      <c r="MG65" s="19">
        <f t="shared" ca="1" si="536"/>
        <v>0.875</v>
      </c>
      <c r="MH65" s="19" t="b">
        <f t="shared" ca="1" si="536"/>
        <v>1</v>
      </c>
      <c r="MI65" s="19">
        <f t="shared" ca="1" si="536"/>
        <v>74.989999999999995</v>
      </c>
      <c r="MJ65" s="19" t="str">
        <f t="shared" ca="1" si="536"/>
        <v>-</v>
      </c>
      <c r="MK65" s="19" t="str">
        <f t="shared" ca="1" si="536"/>
        <v>-</v>
      </c>
      <c r="ML65" s="19" t="str">
        <f t="shared" ca="1" si="536"/>
        <v>-</v>
      </c>
      <c r="MM65" s="19" t="str">
        <f t="shared" ca="1" si="537"/>
        <v>-</v>
      </c>
      <c r="MN65" s="19" t="str">
        <f t="shared" ca="1" si="537"/>
        <v>-</v>
      </c>
      <c r="MO65" s="19" t="str">
        <f t="shared" ca="1" si="537"/>
        <v>-</v>
      </c>
      <c r="MP65" s="19" t="str">
        <f t="shared" ca="1" si="537"/>
        <v>-</v>
      </c>
      <c r="MQ65" s="19">
        <f t="shared" ca="1" si="537"/>
        <v>36.99</v>
      </c>
      <c r="MR65" s="19">
        <f t="shared" ca="1" si="537"/>
        <v>36.99</v>
      </c>
      <c r="MS65" s="19" t="str">
        <f t="shared" ca="1" si="537"/>
        <v>-</v>
      </c>
      <c r="MT65" s="19" t="str">
        <f t="shared" ca="1" si="537"/>
        <v>-</v>
      </c>
      <c r="MU65" s="19" t="str">
        <f t="shared" ca="1" si="537"/>
        <v>-</v>
      </c>
      <c r="MV65" s="19" t="str">
        <f t="shared" ca="1" si="537"/>
        <v>-</v>
      </c>
      <c r="MW65" s="19" t="str">
        <f t="shared" ca="1" si="537"/>
        <v>-</v>
      </c>
      <c r="MX65" s="19">
        <f t="shared" ca="1" si="537"/>
        <v>49.99</v>
      </c>
      <c r="MY65" s="19">
        <f t="shared" ca="1" si="537"/>
        <v>49.99</v>
      </c>
      <c r="MZ65" s="19">
        <f t="shared" ca="1" si="537"/>
        <v>49.99</v>
      </c>
      <c r="NA65" s="19">
        <f t="shared" ca="1" si="537"/>
        <v>49.99</v>
      </c>
      <c r="NB65" s="19">
        <f t="shared" ca="1" si="537"/>
        <v>49.99</v>
      </c>
      <c r="NC65" s="19">
        <f t="shared" ca="1" si="537"/>
        <v>49.99</v>
      </c>
      <c r="ND65" s="19">
        <f t="shared" ca="1" si="537"/>
        <v>49.99</v>
      </c>
      <c r="NE65" s="19">
        <f t="shared" ca="1" si="537"/>
        <v>49.99</v>
      </c>
      <c r="NF65" s="19">
        <f t="shared" ca="1" si="537"/>
        <v>412.99</v>
      </c>
      <c r="NG65" s="19">
        <f t="shared" ca="1" si="537"/>
        <v>412.99</v>
      </c>
      <c r="NH65" s="19" t="str">
        <f t="shared" ca="1" si="537"/>
        <v>-</v>
      </c>
      <c r="NI65" s="19" t="str">
        <f t="shared" ca="1" si="537"/>
        <v>-</v>
      </c>
      <c r="NJ65" s="19" t="str">
        <f t="shared" ca="1" si="537"/>
        <v>-</v>
      </c>
      <c r="NK65" s="19" t="str">
        <f t="shared" ca="1" si="537"/>
        <v>-</v>
      </c>
      <c r="NL65" s="19" t="str">
        <f t="shared" ca="1" si="537"/>
        <v>-</v>
      </c>
      <c r="NM65" s="19">
        <f t="shared" ca="1" si="537"/>
        <v>6.8900000000000006</v>
      </c>
      <c r="NN65" s="19">
        <f t="shared" ca="1" si="537"/>
        <v>6.8900000000000006</v>
      </c>
      <c r="NO65" s="19">
        <f t="shared" ca="1" si="537"/>
        <v>6.8900000000000006</v>
      </c>
      <c r="NP65" s="19">
        <f t="shared" ca="1" si="537"/>
        <v>6.8900000000000006</v>
      </c>
      <c r="NQ65" s="19">
        <f t="shared" ca="1" si="537"/>
        <v>6.8900000000000006</v>
      </c>
      <c r="NR65" s="19">
        <f t="shared" ca="1" si="537"/>
        <v>6.8900000000000006</v>
      </c>
      <c r="NS65" s="19">
        <f t="shared" ca="1" si="537"/>
        <v>6.8900000000000006</v>
      </c>
      <c r="NT65" s="19">
        <f t="shared" ca="1" si="537"/>
        <v>6.8900000000000006</v>
      </c>
      <c r="NU65" s="19">
        <f t="shared" ca="1" si="537"/>
        <v>346.99</v>
      </c>
      <c r="NV65" s="19">
        <f t="shared" ca="1" si="537"/>
        <v>346.99</v>
      </c>
      <c r="NW65" s="19" t="str">
        <f t="shared" ca="1" si="537"/>
        <v>-</v>
      </c>
      <c r="NX65" s="19" t="str">
        <f t="shared" ca="1" si="537"/>
        <v>-</v>
      </c>
      <c r="NY65" s="19" t="str">
        <f t="shared" ca="1" si="537"/>
        <v>-</v>
      </c>
      <c r="NZ65" s="19" t="str">
        <f t="shared" ca="1" si="537"/>
        <v>-</v>
      </c>
      <c r="OA65" s="19" t="str">
        <f t="shared" ca="1" si="537"/>
        <v>-</v>
      </c>
      <c r="OB65" s="19">
        <f t="shared" ca="1" si="537"/>
        <v>0</v>
      </c>
      <c r="OC65" s="24">
        <v>0</v>
      </c>
    </row>
    <row r="66" spans="1:393" outlineLevel="2">
      <c r="A66" s="21">
        <f t="shared" si="156"/>
        <v>61</v>
      </c>
      <c r="B66" s="222">
        <f t="shared" ca="1" si="549"/>
        <v>58</v>
      </c>
      <c r="C66">
        <f>202</f>
        <v>202</v>
      </c>
      <c r="D66" s="144" t="str">
        <f t="shared" ca="1" si="498"/>
        <v>GSM</v>
      </c>
      <c r="E66" t="b">
        <f t="shared" ca="1" si="499"/>
        <v>1</v>
      </c>
      <c r="F66" t="b">
        <v>0</v>
      </c>
      <c r="G66" t="b">
        <f t="shared" ca="1" si="500"/>
        <v>1</v>
      </c>
      <c r="H66" s="237">
        <f t="shared" ca="1" si="550"/>
        <v>1</v>
      </c>
      <c r="I66" s="237">
        <f t="shared" ca="1" si="550"/>
        <v>1</v>
      </c>
      <c r="J66" s="237" t="str">
        <f t="shared" ca="1" si="550"/>
        <v/>
      </c>
      <c r="K66" s="237">
        <f t="shared" ca="1" si="550"/>
        <v>2</v>
      </c>
      <c r="L66" s="237">
        <f t="shared" ca="1" si="538"/>
        <v>2</v>
      </c>
      <c r="M66" s="237">
        <f t="shared" ca="1" si="538"/>
        <v>2</v>
      </c>
      <c r="N66" s="237">
        <f t="shared" ca="1" si="538"/>
        <v>3</v>
      </c>
      <c r="O66" s="237">
        <f t="shared" ca="1" si="538"/>
        <v>1</v>
      </c>
      <c r="P66" s="237">
        <f t="shared" ca="1" si="538"/>
        <v>1</v>
      </c>
      <c r="Q66" s="237">
        <f t="shared" ca="1" si="538"/>
        <v>3</v>
      </c>
      <c r="R66" s="237">
        <f t="shared" ca="1" si="538"/>
        <v>1</v>
      </c>
      <c r="S66" s="237">
        <f t="shared" ca="1" si="538"/>
        <v>1</v>
      </c>
      <c r="T66" s="237">
        <f t="shared" ca="1" si="538"/>
        <v>1</v>
      </c>
      <c r="U66" s="275"/>
      <c r="V66" s="275"/>
      <c r="W66" s="237">
        <f t="shared" ca="1" si="539"/>
        <v>0</v>
      </c>
      <c r="X66" s="275"/>
      <c r="Y66" s="275">
        <f t="shared" ca="1" si="540"/>
        <v>0</v>
      </c>
      <c r="Z66" s="275">
        <f t="shared" ca="1" si="540"/>
        <v>0</v>
      </c>
      <c r="AA66" s="275">
        <f t="shared" ca="1" si="540"/>
        <v>0</v>
      </c>
      <c r="AB66" s="275">
        <f t="shared" ca="1" si="540"/>
        <v>0</v>
      </c>
      <c r="AC66" s="275">
        <f t="shared" ca="1" si="540"/>
        <v>0</v>
      </c>
      <c r="AD66" s="275">
        <f t="shared" ca="1" si="540"/>
        <v>0</v>
      </c>
      <c r="AE66" s="275">
        <f t="shared" ca="1" si="540"/>
        <v>0</v>
      </c>
      <c r="AF66" s="144">
        <f ca="1">INDEX(CHOOSE($N66,DataAutumn!i.AdultDrys,DataWinter!i.AdultDrys,DataSpring!i.AdultDrys),1,$M66)</f>
        <v>3</v>
      </c>
      <c r="AG66" s="5">
        <f t="shared" ca="1" si="501"/>
        <v>2</v>
      </c>
      <c r="AH66" s="5">
        <f t="shared" ca="1" si="501"/>
        <v>0</v>
      </c>
      <c r="AI66" s="5">
        <f t="shared" ca="1" si="502"/>
        <v>1</v>
      </c>
      <c r="AJ66">
        <f t="shared" ca="1" si="503"/>
        <v>3</v>
      </c>
      <c r="AL66" s="231" t="str">
        <f ca="1">TEXT(LEFT(OFFSET(AL66,-1,0),5)+1,"00000")&amp;MID(OFFSET(AL66,-1,0),6,FIND(" ",OFFSET(AL66,-1,0),7)-5)
&amp; $D66           &amp; IF($HY66=0," FWM","")&amp;IF($HY66=1," MWM","")&amp;IF($HY66=5," Mat","")&amp;IF($HZ66=TRUE,"&amp;BBT","    ")          &amp; " Day"&amp;INDEX(i.DOY,$N66,1)
&amp; " Scan"&amp;TEXT($O66,"0")        &amp;" "&amp; INDEX(DataMaster!$B$98:$B$103,$Q66,0)
&amp; " WP"&amp;TEXT($LK66*100,"000p")           &amp; " MP"&amp;TEXT($LL66*100,"000p")           &amp; " GP"&amp;TEXT($LU66*100,"000p")
&amp; " T_" &amp; IF(AND($CA66,$CC66),"TRUE ")        &amp; " (F"&amp;3+COUNTIF($CT66:$CW66,TRUE)&amp;3&amp;"N"&amp;$DK66&amp;$DL66&amp;")"</f>
        <v>00004 FeedSupplySE GSM MWM     Day204 Scan1 No export WP100p MP100p GP100p T_TRUE  (F43N33)</v>
      </c>
      <c r="AM66" s="9" t="str">
        <f ca="1">IF(COUNTIF(AL$5:AL66,AL66)=1,"-","Dup")</f>
        <v>-</v>
      </c>
      <c r="AN66" s="9"/>
      <c r="AO66" s="237" t="str">
        <f t="shared" ca="1" si="551"/>
        <v>-</v>
      </c>
      <c r="AP66" s="237" t="str">
        <f t="shared" ca="1" si="551"/>
        <v>-</v>
      </c>
      <c r="AQ66" s="237" t="str">
        <f t="shared" ca="1" si="551"/>
        <v>-</v>
      </c>
      <c r="AR66" s="237" t="str">
        <f t="shared" ca="1" si="551"/>
        <v>-</v>
      </c>
      <c r="AS66" s="237" t="str">
        <f t="shared" ca="1" si="551"/>
        <v>-</v>
      </c>
      <c r="AT66" s="237" t="str">
        <f t="shared" ca="1" si="551"/>
        <v>-</v>
      </c>
      <c r="AU66" s="9"/>
      <c r="AV66" s="5" t="b">
        <f t="shared" ca="1" si="504"/>
        <v>1</v>
      </c>
      <c r="AW66" s="5" t="str">
        <f t="shared" ca="1" si="504"/>
        <v>-</v>
      </c>
      <c r="AX66" s="5" t="str">
        <f t="shared" ca="1" si="504"/>
        <v>-</v>
      </c>
      <c r="AY66" s="5" t="str">
        <f t="shared" ca="1" si="504"/>
        <v>-</v>
      </c>
      <c r="AZ66" s="5" t="b">
        <f t="shared" ca="1" si="504"/>
        <v>0</v>
      </c>
      <c r="BA66" s="144">
        <f t="shared" ca="1" si="504"/>
        <v>0.25</v>
      </c>
      <c r="BB66" s="19" t="b">
        <f t="shared" ca="1" si="505"/>
        <v>1</v>
      </c>
      <c r="BC66" s="9"/>
      <c r="BD66" s="5" t="str">
        <f t="shared" ca="1" si="506"/>
        <v>-</v>
      </c>
      <c r="BE66" s="19" t="str">
        <f t="shared" ca="1" si="507"/>
        <v>-</v>
      </c>
      <c r="BF66" s="19" t="str">
        <f t="shared" ca="1" si="507"/>
        <v>-</v>
      </c>
      <c r="BG66" s="19" t="str">
        <f t="shared" ca="1" si="507"/>
        <v>-</v>
      </c>
      <c r="BH66" s="5" t="str">
        <f t="shared" ca="1" si="508"/>
        <v>-</v>
      </c>
      <c r="BI66" s="19" t="str">
        <f t="shared" ca="1" si="509"/>
        <v>-</v>
      </c>
      <c r="BJ66" s="5" t="str">
        <f t="shared" ca="1" si="510"/>
        <v>-</v>
      </c>
      <c r="BK66" s="19" t="str">
        <f t="shared" ca="1" si="511"/>
        <v>-</v>
      </c>
      <c r="BL66" s="19" t="str">
        <f t="shared" ca="1" si="511"/>
        <v>-</v>
      </c>
      <c r="BM66" s="19" t="str">
        <f t="shared" ca="1" si="511"/>
        <v>-</v>
      </c>
      <c r="BN66" s="5" t="str">
        <f t="shared" ca="1" si="512"/>
        <v>-</v>
      </c>
      <c r="BO66" s="9"/>
      <c r="BP66" s="19" t="str">
        <f t="shared" ca="1" si="513"/>
        <v>-</v>
      </c>
      <c r="BQ66" s="19" t="str">
        <f t="shared" ca="1" si="513"/>
        <v>-</v>
      </c>
      <c r="BR66" s="19" t="str">
        <f t="shared" ca="1" si="513"/>
        <v>-</v>
      </c>
      <c r="BS66" s="19" t="str">
        <f t="shared" ca="1" si="513"/>
        <v>-</v>
      </c>
      <c r="BT66" s="19" t="str">
        <f t="shared" ca="1" si="513"/>
        <v>-</v>
      </c>
      <c r="BU66" s="19" t="str">
        <f t="shared" ca="1" si="513"/>
        <v>-</v>
      </c>
      <c r="BV66" s="19" t="str">
        <f t="shared" ca="1" si="513"/>
        <v>-</v>
      </c>
      <c r="BW66" s="19" t="str">
        <f t="shared" ca="1" si="513"/>
        <v>-</v>
      </c>
      <c r="BX66" s="19" t="str">
        <f t="shared" ca="1" si="513"/>
        <v>-</v>
      </c>
      <c r="BY66" s="19" t="str">
        <f t="shared" ca="1" si="513"/>
        <v>-</v>
      </c>
      <c r="BZ66" s="9"/>
      <c r="CA66" s="237" t="b">
        <f ca="1">OFFSET(CA66,-1,0)</f>
        <v>1</v>
      </c>
      <c r="CB66" s="12" t="b">
        <v>0</v>
      </c>
      <c r="CC66" s="237" t="b">
        <f ca="1">OFFSET(CC66,-1,0)</f>
        <v>1</v>
      </c>
      <c r="CD66" s="251">
        <f t="shared" ca="1" si="552"/>
        <v>2233103</v>
      </c>
      <c r="CE66" s="237" t="b">
        <f ca="1">OFFSET(CE66,-1,0)</f>
        <v>0</v>
      </c>
      <c r="CF66" s="12" t="s">
        <v>34</v>
      </c>
      <c r="CG66" s="19" t="b">
        <f t="shared" ca="1" si="541"/>
        <v>1</v>
      </c>
      <c r="CH66" s="237">
        <f t="shared" ca="1" si="553"/>
        <v>2233104</v>
      </c>
      <c r="CI66" s="19" t="str">
        <f t="shared" ca="1" si="541"/>
        <v>-</v>
      </c>
      <c r="CJ66" s="19">
        <f t="shared" ca="1" si="541"/>
        <v>1</v>
      </c>
      <c r="CK66" s="19">
        <f t="shared" ca="1" si="541"/>
        <v>1</v>
      </c>
      <c r="CL66" s="9"/>
      <c r="CM66" s="444">
        <f t="shared" ca="1" si="515"/>
        <v>652</v>
      </c>
      <c r="CN66" s="444">
        <f t="shared" ca="1" si="515"/>
        <v>686</v>
      </c>
      <c r="CO66" s="444">
        <f t="shared" ca="1" si="515"/>
        <v>721</v>
      </c>
      <c r="CP66" s="152">
        <f t="shared" ca="1" si="516"/>
        <v>378</v>
      </c>
      <c r="CQ66" s="152">
        <f t="shared" ca="1" si="516"/>
        <v>413</v>
      </c>
      <c r="CR66" s="152">
        <f t="shared" ca="1" si="516"/>
        <v>448</v>
      </c>
      <c r="CS66" s="19" t="str">
        <f t="shared" ca="1" si="517"/>
        <v>-</v>
      </c>
      <c r="CT66" s="12" t="b">
        <v>0</v>
      </c>
      <c r="CU66" s="12" t="b">
        <v>0</v>
      </c>
      <c r="CV66" s="12" t="b">
        <v>0</v>
      </c>
      <c r="CW66" s="12" t="b">
        <v>1</v>
      </c>
      <c r="CX66" s="19" t="b">
        <f t="shared" ca="1" si="517"/>
        <v>1</v>
      </c>
      <c r="CY66" s="19">
        <f t="shared" ca="1" si="517"/>
        <v>0</v>
      </c>
      <c r="CZ66" s="19">
        <f t="shared" ca="1" si="517"/>
        <v>0</v>
      </c>
      <c r="DA66" s="19">
        <f t="shared" ca="1" si="517"/>
        <v>0</v>
      </c>
      <c r="DB66" s="19">
        <f t="shared" ca="1" si="517"/>
        <v>0</v>
      </c>
      <c r="DC66" s="19">
        <f t="shared" ca="1" si="517"/>
        <v>0</v>
      </c>
      <c r="DD66" s="19">
        <f t="shared" ca="1" si="517"/>
        <v>0</v>
      </c>
      <c r="DE66" s="19">
        <f t="shared" ca="1" si="517"/>
        <v>0</v>
      </c>
      <c r="DF66" s="19">
        <f t="shared" ca="1" si="517"/>
        <v>0</v>
      </c>
      <c r="DG66" s="19">
        <f t="shared" ca="1" si="517"/>
        <v>0</v>
      </c>
      <c r="DH66" s="19">
        <f t="shared" ca="1" si="517"/>
        <v>0</v>
      </c>
      <c r="DI66" s="19">
        <f t="shared" ca="1" si="517"/>
        <v>0</v>
      </c>
      <c r="DJ66" s="19">
        <f t="shared" ca="1" si="518"/>
        <v>0</v>
      </c>
      <c r="DK66" s="12">
        <v>3</v>
      </c>
      <c r="DL66" s="12">
        <v>3</v>
      </c>
      <c r="DM66" s="19">
        <f t="shared" ca="1" si="554"/>
        <v>0</v>
      </c>
      <c r="DN66" s="12">
        <v>2</v>
      </c>
      <c r="DO66" s="12">
        <v>-2</v>
      </c>
      <c r="DP66" s="19" t="str">
        <f t="shared" ca="1" si="518"/>
        <v>-</v>
      </c>
      <c r="DQ66" s="19" t="str">
        <f t="shared" ca="1" si="518"/>
        <v>-</v>
      </c>
      <c r="DR66" s="19" t="str">
        <f t="shared" ca="1" si="518"/>
        <v>-</v>
      </c>
      <c r="DS66" s="251">
        <f t="shared" ca="1" si="542"/>
        <v>0</v>
      </c>
      <c r="DT66" s="251">
        <f t="shared" si="555"/>
        <v>2</v>
      </c>
      <c r="DU66" s="251">
        <f t="shared" si="543"/>
        <v>-2</v>
      </c>
      <c r="DV66" s="19">
        <f t="shared" ca="1" si="518"/>
        <v>0</v>
      </c>
      <c r="DW66" s="19">
        <f t="shared" ca="1" si="518"/>
        <v>0</v>
      </c>
      <c r="DX66" s="19">
        <f t="shared" ca="1" si="518"/>
        <v>0</v>
      </c>
      <c r="DY66" s="19">
        <f t="shared" ca="1" si="518"/>
        <v>0</v>
      </c>
      <c r="DZ66" s="19">
        <f t="shared" ca="1" si="518"/>
        <v>0</v>
      </c>
      <c r="EA66" s="19">
        <f t="shared" ca="1" si="518"/>
        <v>0</v>
      </c>
      <c r="EB66" s="19">
        <f t="shared" ca="1" si="518"/>
        <v>0</v>
      </c>
      <c r="EC66" s="19">
        <f t="shared" ca="1" si="518"/>
        <v>0</v>
      </c>
      <c r="ED66" s="19">
        <f t="shared" ca="1" si="518"/>
        <v>0</v>
      </c>
      <c r="EE66" s="19">
        <f t="shared" ca="1" si="518"/>
        <v>0</v>
      </c>
      <c r="EF66" s="19">
        <f t="shared" ca="1" si="518"/>
        <v>0</v>
      </c>
      <c r="EG66" s="19">
        <f t="shared" ca="1" si="518"/>
        <v>0</v>
      </c>
      <c r="EH66" s="19">
        <f t="shared" ca="1" si="518"/>
        <v>0</v>
      </c>
      <c r="EI66" s="19">
        <f t="shared" ca="1" si="518"/>
        <v>0</v>
      </c>
      <c r="EJ66" s="19">
        <f t="shared" ca="1" si="518"/>
        <v>0</v>
      </c>
      <c r="EK66" s="19">
        <f t="shared" ca="1" si="518"/>
        <v>0</v>
      </c>
      <c r="EL66" s="19">
        <f t="shared" ca="1" si="519"/>
        <v>0</v>
      </c>
      <c r="EM66" s="19">
        <f t="shared" ca="1" si="519"/>
        <v>0</v>
      </c>
      <c r="EN66" s="19">
        <f t="shared" ca="1" si="519"/>
        <v>0</v>
      </c>
      <c r="EO66" s="19">
        <f t="shared" ca="1" si="519"/>
        <v>0</v>
      </c>
      <c r="EP66" s="19">
        <f t="shared" ca="1" si="519"/>
        <v>0</v>
      </c>
      <c r="EQ66" s="19">
        <f t="shared" ca="1" si="519"/>
        <v>0</v>
      </c>
      <c r="ER66" s="19">
        <f t="shared" ca="1" si="519"/>
        <v>0</v>
      </c>
      <c r="ES66" s="19">
        <f t="shared" ca="1" si="519"/>
        <v>0</v>
      </c>
      <c r="ET66" s="19">
        <f t="shared" ca="1" si="519"/>
        <v>0</v>
      </c>
      <c r="EU66" s="19">
        <f t="shared" ca="1" si="519"/>
        <v>0</v>
      </c>
      <c r="EV66" s="19">
        <f t="shared" ca="1" si="519"/>
        <v>0</v>
      </c>
      <c r="EW66" s="19">
        <f t="shared" ca="1" si="519"/>
        <v>0</v>
      </c>
      <c r="EX66" s="19">
        <f t="shared" ca="1" si="519"/>
        <v>0</v>
      </c>
      <c r="EY66" s="19">
        <f t="shared" ca="1" si="519"/>
        <v>0</v>
      </c>
      <c r="EZ66" s="19">
        <f t="shared" ca="1" si="519"/>
        <v>0</v>
      </c>
      <c r="FA66" s="19">
        <f t="shared" ca="1" si="519"/>
        <v>0</v>
      </c>
      <c r="FB66" s="19">
        <f t="shared" ca="1" si="520"/>
        <v>0</v>
      </c>
      <c r="FC66" s="19">
        <f t="shared" ca="1" si="520"/>
        <v>0</v>
      </c>
      <c r="FD66" s="19">
        <f t="shared" ca="1" si="520"/>
        <v>0</v>
      </c>
      <c r="FE66" s="19">
        <f t="shared" ca="1" si="520"/>
        <v>0</v>
      </c>
      <c r="FF66" s="19">
        <f t="shared" ca="1" si="520"/>
        <v>0</v>
      </c>
      <c r="FG66" s="19">
        <f t="shared" ca="1" si="520"/>
        <v>0</v>
      </c>
      <c r="FH66" s="19">
        <f t="shared" ca="1" si="520"/>
        <v>0</v>
      </c>
      <c r="FI66" s="19">
        <f t="shared" ca="1" si="520"/>
        <v>0</v>
      </c>
      <c r="FJ66" s="19">
        <f t="shared" ca="1" si="520"/>
        <v>0</v>
      </c>
      <c r="FK66" s="19">
        <f t="shared" ca="1" si="520"/>
        <v>0</v>
      </c>
      <c r="FL66" s="19">
        <f t="shared" ca="1" si="520"/>
        <v>0</v>
      </c>
      <c r="FM66" s="19">
        <f t="shared" ca="1" si="520"/>
        <v>0</v>
      </c>
      <c r="FN66" s="19">
        <f t="shared" ca="1" si="520"/>
        <v>0</v>
      </c>
      <c r="FO66" s="19">
        <f t="shared" ca="1" si="520"/>
        <v>0</v>
      </c>
      <c r="FP66" s="19">
        <f t="shared" ca="1" si="520"/>
        <v>0</v>
      </c>
      <c r="FQ66" s="19">
        <f t="shared" ca="1" si="520"/>
        <v>0</v>
      </c>
      <c r="FR66" s="19">
        <f t="shared" ca="1" si="520"/>
        <v>0</v>
      </c>
      <c r="FS66" s="19">
        <f t="shared" ca="1" si="520"/>
        <v>0</v>
      </c>
      <c r="FT66" s="19">
        <f t="shared" ca="1" si="520"/>
        <v>0</v>
      </c>
      <c r="FU66" s="19">
        <f t="shared" ca="1" si="520"/>
        <v>0</v>
      </c>
      <c r="FV66" s="19">
        <f t="shared" ca="1" si="520"/>
        <v>0</v>
      </c>
      <c r="FW66" s="19">
        <f t="shared" ca="1" si="520"/>
        <v>0</v>
      </c>
      <c r="FX66" s="19">
        <f t="shared" ca="1" si="520"/>
        <v>0</v>
      </c>
      <c r="FY66" s="19">
        <f t="shared" ca="1" si="520"/>
        <v>0</v>
      </c>
      <c r="FZ66" s="19">
        <f t="shared" ca="1" si="520"/>
        <v>0</v>
      </c>
      <c r="GA66" s="19">
        <f t="shared" ca="1" si="520"/>
        <v>0</v>
      </c>
      <c r="GB66" s="19">
        <f t="shared" ca="1" si="520"/>
        <v>0</v>
      </c>
      <c r="GC66" s="19">
        <f t="shared" ca="1" si="520"/>
        <v>0</v>
      </c>
      <c r="GD66" s="19">
        <f t="shared" ca="1" si="520"/>
        <v>0</v>
      </c>
      <c r="GE66" s="19">
        <f t="shared" ca="1" si="520"/>
        <v>0</v>
      </c>
      <c r="GF66" s="19">
        <f t="shared" ca="1" si="520"/>
        <v>0</v>
      </c>
      <c r="GG66" s="19">
        <f t="shared" ca="1" si="520"/>
        <v>0</v>
      </c>
      <c r="GH66" s="19">
        <f t="shared" ca="1" si="520"/>
        <v>0</v>
      </c>
      <c r="GI66" s="19">
        <f t="shared" ca="1" si="520"/>
        <v>0</v>
      </c>
      <c r="GJ66" s="19">
        <f t="shared" ca="1" si="520"/>
        <v>0</v>
      </c>
      <c r="GK66" s="19">
        <f t="shared" ca="1" si="520"/>
        <v>0</v>
      </c>
      <c r="GL66" s="19">
        <f t="shared" ca="1" si="520"/>
        <v>0</v>
      </c>
      <c r="GM66" s="19">
        <f t="shared" ca="1" si="520"/>
        <v>0</v>
      </c>
      <c r="GN66" s="19">
        <f t="shared" ca="1" si="520"/>
        <v>0</v>
      </c>
      <c r="GO66" s="19">
        <f t="shared" ca="1" si="520"/>
        <v>0</v>
      </c>
      <c r="GP66" s="19">
        <f t="shared" ca="1" si="520"/>
        <v>0</v>
      </c>
      <c r="GQ66" s="19">
        <f t="shared" ca="1" si="520"/>
        <v>0</v>
      </c>
      <c r="GR66" s="19">
        <f t="shared" ca="1" si="520"/>
        <v>0</v>
      </c>
      <c r="GS66" s="19">
        <f t="shared" ca="1" si="520"/>
        <v>0</v>
      </c>
      <c r="GT66" s="19">
        <f t="shared" ca="1" si="520"/>
        <v>0</v>
      </c>
      <c r="GU66" s="19">
        <f t="shared" ca="1" si="520"/>
        <v>0</v>
      </c>
      <c r="GV66" s="19">
        <f t="shared" ca="1" si="520"/>
        <v>0</v>
      </c>
      <c r="GW66" s="19">
        <f t="shared" ca="1" si="520"/>
        <v>0</v>
      </c>
      <c r="GX66" s="19">
        <f t="shared" ca="1" si="520"/>
        <v>0</v>
      </c>
      <c r="GY66" s="19">
        <f t="shared" ca="1" si="520"/>
        <v>0</v>
      </c>
      <c r="GZ66" s="19">
        <f t="shared" ca="1" si="520"/>
        <v>0</v>
      </c>
      <c r="HA66" s="19">
        <f t="shared" ca="1" si="520"/>
        <v>0</v>
      </c>
      <c r="HB66" s="19">
        <f t="shared" ca="1" si="520"/>
        <v>0</v>
      </c>
      <c r="HC66" s="19">
        <f t="shared" ca="1" si="520"/>
        <v>0</v>
      </c>
      <c r="HD66" s="19">
        <f t="shared" ca="1" si="521"/>
        <v>0</v>
      </c>
      <c r="HE66" s="19">
        <f t="shared" ca="1" si="521"/>
        <v>0</v>
      </c>
      <c r="HF66" s="19">
        <f t="shared" ca="1" si="521"/>
        <v>0</v>
      </c>
      <c r="HG66" s="19">
        <f t="shared" ca="1" si="521"/>
        <v>0</v>
      </c>
      <c r="HH66" s="19">
        <f t="shared" ca="1" si="521"/>
        <v>0</v>
      </c>
      <c r="HI66" s="19">
        <f t="shared" ca="1" si="521"/>
        <v>0</v>
      </c>
      <c r="HJ66" s="19">
        <f t="shared" ca="1" si="521"/>
        <v>0</v>
      </c>
      <c r="HK66" s="19">
        <f t="shared" ca="1" si="521"/>
        <v>0</v>
      </c>
      <c r="HL66" s="19">
        <f t="shared" ca="1" si="521"/>
        <v>0</v>
      </c>
      <c r="HM66" s="19">
        <f t="shared" ca="1" si="521"/>
        <v>0</v>
      </c>
      <c r="HN66" s="19">
        <f t="shared" ca="1" si="521"/>
        <v>0</v>
      </c>
      <c r="HO66" s="19">
        <f t="shared" ca="1" si="521"/>
        <v>0</v>
      </c>
      <c r="HP66" s="19">
        <f t="shared" ca="1" si="521"/>
        <v>0</v>
      </c>
      <c r="HQ66" s="19">
        <f t="shared" ca="1" si="521"/>
        <v>0</v>
      </c>
      <c r="HR66" s="19">
        <f t="shared" ca="1" si="521"/>
        <v>0</v>
      </c>
      <c r="HS66" s="19">
        <f t="shared" ca="1" si="521"/>
        <v>0</v>
      </c>
      <c r="HT66" s="19">
        <f t="shared" ca="1" si="521"/>
        <v>0</v>
      </c>
      <c r="HU66" s="19">
        <f t="shared" ca="1" si="521"/>
        <v>0</v>
      </c>
      <c r="HV66" s="19">
        <f t="shared" ca="1" si="521"/>
        <v>0</v>
      </c>
      <c r="HW66" s="5">
        <f t="shared" ca="1" si="522"/>
        <v>67</v>
      </c>
      <c r="HX66" s="9"/>
      <c r="HY66" s="5">
        <f t="shared" ca="1" si="523"/>
        <v>1</v>
      </c>
      <c r="HZ66" s="5" t="b">
        <f t="shared" ca="1" si="523"/>
        <v>0</v>
      </c>
      <c r="IA66" s="19">
        <f t="shared" ca="1" si="524"/>
        <v>0</v>
      </c>
      <c r="IB66" s="5">
        <f t="shared" ca="1" si="523"/>
        <v>55</v>
      </c>
      <c r="IC66" s="19">
        <f t="shared" ca="1" si="524"/>
        <v>1</v>
      </c>
      <c r="ID66" s="19">
        <f t="shared" ca="1" si="524"/>
        <v>0</v>
      </c>
      <c r="IE66" s="19">
        <f t="shared" ca="1" si="524"/>
        <v>0</v>
      </c>
      <c r="IF66" s="19">
        <f t="shared" ca="1" si="524"/>
        <v>0</v>
      </c>
      <c r="IG66" s="19">
        <f t="shared" ca="1" si="524"/>
        <v>0</v>
      </c>
      <c r="IH66" s="19">
        <f t="shared" ca="1" si="524"/>
        <v>0</v>
      </c>
      <c r="II66" s="19">
        <f t="shared" ca="1" si="524"/>
        <v>0</v>
      </c>
      <c r="IJ66" s="19">
        <f t="shared" ca="1" si="524"/>
        <v>0</v>
      </c>
      <c r="IK66" s="19">
        <f t="shared" ca="1" si="524"/>
        <v>0</v>
      </c>
      <c r="IL66" s="19">
        <f t="shared" ca="1" si="524"/>
        <v>0</v>
      </c>
      <c r="IM66" s="19">
        <f t="shared" ca="1" si="524"/>
        <v>0</v>
      </c>
      <c r="IN66" s="19">
        <f t="shared" ca="1" si="524"/>
        <v>0</v>
      </c>
      <c r="IO66" s="19">
        <f t="shared" ca="1" si="524"/>
        <v>0</v>
      </c>
      <c r="IP66" s="19">
        <f t="shared" ca="1" si="524"/>
        <v>0</v>
      </c>
      <c r="IQ66" s="19">
        <f t="shared" ca="1" si="524"/>
        <v>0</v>
      </c>
      <c r="IR66" s="19">
        <f t="shared" ca="1" si="524"/>
        <v>0</v>
      </c>
      <c r="IS66" s="19">
        <f t="shared" ca="1" si="524"/>
        <v>0</v>
      </c>
      <c r="IT66" s="19">
        <f t="shared" ca="1" si="524"/>
        <v>0</v>
      </c>
      <c r="IU66" s="19">
        <f t="shared" ca="1" si="524"/>
        <v>0</v>
      </c>
      <c r="IV66" s="19">
        <f t="shared" ca="1" si="524"/>
        <v>0</v>
      </c>
      <c r="IW66" s="19">
        <f t="shared" ca="1" si="524"/>
        <v>0</v>
      </c>
      <c r="IX66" s="19">
        <f t="shared" ca="1" si="524"/>
        <v>0</v>
      </c>
      <c r="IY66" s="19">
        <f t="shared" ca="1" si="524"/>
        <v>1</v>
      </c>
      <c r="IZ66" s="19">
        <f t="shared" ca="1" si="524"/>
        <v>0</v>
      </c>
      <c r="JA66" s="19">
        <f t="shared" ca="1" si="524"/>
        <v>1</v>
      </c>
      <c r="JB66" s="9"/>
      <c r="JC66" s="5" t="b">
        <f t="shared" ca="1" si="525"/>
        <v>0</v>
      </c>
      <c r="JD66" s="5" t="b">
        <f t="shared" ca="1" si="526"/>
        <v>0</v>
      </c>
      <c r="JE66" s="5" t="b">
        <f t="shared" ca="1" si="526"/>
        <v>0</v>
      </c>
      <c r="JF66" s="5" t="b">
        <f t="shared" ca="1" si="526"/>
        <v>1</v>
      </c>
      <c r="JG66" s="144">
        <f t="shared" ca="1" si="544"/>
        <v>1</v>
      </c>
      <c r="JH66" s="144">
        <f t="shared" ca="1" si="544"/>
        <v>1</v>
      </c>
      <c r="JI66" s="19" t="str">
        <f t="shared" ca="1" si="545"/>
        <v>-</v>
      </c>
      <c r="JJ66" s="19" t="str">
        <f t="shared" ca="1" si="545"/>
        <v>-</v>
      </c>
      <c r="JK66" s="19" t="str">
        <f t="shared" ca="1" si="545"/>
        <v>-</v>
      </c>
      <c r="JL66" s="19" t="str">
        <f t="shared" ca="1" si="545"/>
        <v>-</v>
      </c>
      <c r="JM66" s="19">
        <f t="shared" ca="1" si="545"/>
        <v>1</v>
      </c>
      <c r="JN66" s="19">
        <f t="shared" ca="1" si="545"/>
        <v>0.66</v>
      </c>
      <c r="JO66" s="19" t="str">
        <f t="shared" ca="1" si="545"/>
        <v>-</v>
      </c>
      <c r="JP66" s="5" t="b" cm="1">
        <f t="array" aca="1" ref="JP66" ca="1">IF(OR(JQ66:JX66&lt;&gt;"-"),TRUE,"-")</f>
        <v>1</v>
      </c>
      <c r="JQ66" s="237">
        <f t="shared" ca="1" si="556"/>
        <v>2</v>
      </c>
      <c r="JR66" s="237">
        <f t="shared" ca="1" si="556"/>
        <v>2</v>
      </c>
      <c r="JS66" s="237">
        <f t="shared" ca="1" si="556"/>
        <v>2</v>
      </c>
      <c r="JT66" s="237">
        <f t="shared" ca="1" si="556"/>
        <v>2</v>
      </c>
      <c r="JU66" s="237">
        <f t="shared" ca="1" si="556"/>
        <v>2</v>
      </c>
      <c r="JV66" s="237">
        <f t="shared" ca="1" si="556"/>
        <v>2</v>
      </c>
      <c r="JW66" s="237">
        <f t="shared" ca="1" si="556"/>
        <v>2</v>
      </c>
      <c r="JX66" s="237">
        <f t="shared" ca="1" si="556"/>
        <v>2</v>
      </c>
      <c r="JY66" s="5" t="str">
        <f t="array" aca="1" ref="JY66" ca="1">IF(OR(JZ66:KF66&lt;&gt;"-"),TRUE,"-")</f>
        <v>-</v>
      </c>
      <c r="JZ66" s="19" t="str">
        <f t="shared" ca="1" si="547"/>
        <v>-</v>
      </c>
      <c r="KA66" s="19" t="str">
        <f t="shared" ca="1" si="547"/>
        <v>-</v>
      </c>
      <c r="KB66" s="19" t="str">
        <f t="shared" ca="1" si="547"/>
        <v>-</v>
      </c>
      <c r="KC66" s="19" t="str">
        <f t="shared" ca="1" si="547"/>
        <v>-</v>
      </c>
      <c r="KD66" s="19" t="str">
        <f t="shared" ca="1" si="547"/>
        <v>-</v>
      </c>
      <c r="KE66" s="19" t="str">
        <f t="shared" ca="1" si="547"/>
        <v>-</v>
      </c>
      <c r="KF66" s="19" t="str">
        <f t="shared" ca="1" si="547"/>
        <v>-</v>
      </c>
      <c r="KG66" s="19" t="b">
        <f t="shared" ca="1" si="547"/>
        <v>1</v>
      </c>
      <c r="KH66" s="144">
        <f t="shared" ca="1" si="528"/>
        <v>2</v>
      </c>
      <c r="KI66" s="19">
        <f t="shared" ca="1" si="547"/>
        <v>2</v>
      </c>
      <c r="KJ66" s="19" t="b">
        <f t="shared" ca="1" si="547"/>
        <v>0</v>
      </c>
      <c r="KK66" s="19" t="str">
        <f t="shared" ca="1" si="547"/>
        <v>-</v>
      </c>
      <c r="KL66" s="5" t="str">
        <f t="shared" ca="1" si="529"/>
        <v>-</v>
      </c>
      <c r="KM66" s="5" t="str">
        <f t="shared" ca="1" si="529"/>
        <v>-</v>
      </c>
      <c r="KN66" s="5" t="str">
        <f t="shared" ca="1" si="529"/>
        <v>-</v>
      </c>
      <c r="KO66" s="5" t="str">
        <f t="shared" ca="1" si="529"/>
        <v>-</v>
      </c>
      <c r="KP66" s="19" t="b">
        <f t="shared" ca="1" si="548"/>
        <v>0</v>
      </c>
      <c r="KQ66" s="19" t="str">
        <f t="shared" ca="1" si="548"/>
        <v>-</v>
      </c>
      <c r="KR66" s="19" t="str">
        <f t="shared" ca="1" si="548"/>
        <v>-</v>
      </c>
      <c r="KS66" s="19" t="b">
        <f t="shared" ca="1" si="548"/>
        <v>1</v>
      </c>
      <c r="KT66" s="19">
        <f t="shared" ca="1" si="548"/>
        <v>0.75</v>
      </c>
      <c r="KU66" s="19">
        <f t="shared" ca="1" si="548"/>
        <v>0.75</v>
      </c>
      <c r="KV66" s="19">
        <f t="shared" ca="1" si="548"/>
        <v>0.99</v>
      </c>
      <c r="KW66" s="19">
        <f t="shared" ca="1" si="548"/>
        <v>0.5</v>
      </c>
      <c r="KX66" s="19">
        <f t="shared" ca="1" si="548"/>
        <v>0</v>
      </c>
      <c r="KY66" s="19">
        <f t="shared" ca="1" si="548"/>
        <v>0</v>
      </c>
      <c r="KZ66" s="19" t="str">
        <f t="shared" ca="1" si="548"/>
        <v>-</v>
      </c>
      <c r="LA66" s="19" t="str">
        <f t="shared" ca="1" si="548"/>
        <v>-</v>
      </c>
      <c r="LB66" s="19" t="str">
        <f t="shared" ca="1" si="548"/>
        <v>-</v>
      </c>
      <c r="LC66" s="5">
        <f t="shared" ca="1" si="531"/>
        <v>1</v>
      </c>
      <c r="LD66" s="9"/>
      <c r="LE66" s="19">
        <f t="shared" ca="1" si="548"/>
        <v>70</v>
      </c>
      <c r="LF66" s="19">
        <f t="shared" ca="1" si="532"/>
        <v>50</v>
      </c>
      <c r="LG66" s="19">
        <f t="shared" ca="1" si="532"/>
        <v>80</v>
      </c>
      <c r="LH66" s="19">
        <f t="shared" ca="1" si="532"/>
        <v>50</v>
      </c>
      <c r="LI66" s="5" t="b" cm="1">
        <f t="array" aca="1" ref="LI66" ca="1">INDEX(i.meatgrid,$Q66,LI$7)</f>
        <v>1</v>
      </c>
      <c r="LJ66" s="5" t="b" cm="1">
        <f t="array" aca="1" ref="LJ66" ca="1">INDEX(i.meatgrid,$Q66,LJ$7)</f>
        <v>0</v>
      </c>
      <c r="LK66" s="19">
        <f t="shared" ca="1" si="533"/>
        <v>1</v>
      </c>
      <c r="LL66" s="5">
        <f t="shared" ca="1" si="534"/>
        <v>1</v>
      </c>
      <c r="LM66" s="5" cm="1">
        <f t="array" aca="1" ref="LM66" ca="1">INDEX(i.meatgrid,$Q66,LM$7)</f>
        <v>1</v>
      </c>
      <c r="LN66" s="5" cm="1">
        <f t="array" aca="1" ref="LN66" ca="1">INDEX(i.meatgrid,$Q66,LN$7)</f>
        <v>1</v>
      </c>
      <c r="LO66" s="5" cm="1">
        <f t="array" aca="1" ref="LO66" ca="1">INDEX(i.meatgrid,$Q66,LO$7)</f>
        <v>1</v>
      </c>
      <c r="LP66" s="5" cm="1">
        <f t="array" aca="1" ref="LP66" ca="1">INDEX(i.meatgrid,$Q66,LP$7)</f>
        <v>0</v>
      </c>
      <c r="LQ66" s="5" cm="1">
        <f t="array" aca="1" ref="LQ66" ca="1">INDEX(i.meatgrid,$Q66,LQ$7)</f>
        <v>0</v>
      </c>
      <c r="LR66" s="5" cm="1">
        <f t="array" aca="1" ref="LR66" ca="1">INDEX(i.meatgrid,$Q66,LR$7)</f>
        <v>1</v>
      </c>
      <c r="LS66" s="5" cm="1">
        <f t="array" aca="1" ref="LS66" ca="1">INDEX(i.meatgrid,$Q66,LS$7)</f>
        <v>1</v>
      </c>
      <c r="LT66" s="5" cm="1">
        <f t="array" aca="1" ref="LT66" ca="1">INDEX(i.meatgrid,$Q66,LT$7)</f>
        <v>1</v>
      </c>
      <c r="LU66" s="19">
        <f t="shared" ca="1" si="535"/>
        <v>1</v>
      </c>
      <c r="LV66" s="9"/>
      <c r="LW66" s="19" t="b">
        <f t="shared" ca="1" si="536"/>
        <v>0</v>
      </c>
      <c r="LX66" s="19" t="b">
        <f t="shared" ca="1" si="536"/>
        <v>0</v>
      </c>
      <c r="LY66" s="19">
        <f t="shared" ca="1" si="536"/>
        <v>1</v>
      </c>
      <c r="LZ66" s="19">
        <f t="shared" ca="1" si="536"/>
        <v>0.75</v>
      </c>
      <c r="MA66" s="19">
        <f t="shared" ca="1" si="536"/>
        <v>0.75</v>
      </c>
      <c r="MB66" s="19">
        <f t="shared" ca="1" si="536"/>
        <v>0.8</v>
      </c>
      <c r="MC66" s="19">
        <f t="shared" ca="1" si="536"/>
        <v>0.82499999999999996</v>
      </c>
      <c r="MD66" s="19">
        <f t="shared" ca="1" si="536"/>
        <v>0.875</v>
      </c>
      <c r="ME66" s="19">
        <f t="shared" ca="1" si="536"/>
        <v>0.9</v>
      </c>
      <c r="MF66" s="19">
        <f t="shared" ca="1" si="536"/>
        <v>1</v>
      </c>
      <c r="MG66" s="19">
        <f t="shared" ca="1" si="536"/>
        <v>0.875</v>
      </c>
      <c r="MH66" s="19" t="b">
        <f t="shared" ca="1" si="536"/>
        <v>1</v>
      </c>
      <c r="MI66" s="19">
        <f t="shared" ca="1" si="536"/>
        <v>74.989999999999995</v>
      </c>
      <c r="MJ66" s="19" t="str">
        <f t="shared" ca="1" si="536"/>
        <v>-</v>
      </c>
      <c r="MK66" s="19" t="str">
        <f t="shared" ca="1" si="536"/>
        <v>-</v>
      </c>
      <c r="ML66" s="19" t="str">
        <f t="shared" ca="1" si="536"/>
        <v>-</v>
      </c>
      <c r="MM66" s="19" t="str">
        <f t="shared" ca="1" si="537"/>
        <v>-</v>
      </c>
      <c r="MN66" s="19" t="str">
        <f t="shared" ca="1" si="537"/>
        <v>-</v>
      </c>
      <c r="MO66" s="19" t="str">
        <f t="shared" ca="1" si="537"/>
        <v>-</v>
      </c>
      <c r="MP66" s="19" t="str">
        <f t="shared" ca="1" si="537"/>
        <v>-</v>
      </c>
      <c r="MQ66" s="19">
        <f t="shared" ca="1" si="537"/>
        <v>36.99</v>
      </c>
      <c r="MR66" s="19">
        <f t="shared" ca="1" si="537"/>
        <v>36.99</v>
      </c>
      <c r="MS66" s="19" t="str">
        <f t="shared" ca="1" si="537"/>
        <v>-</v>
      </c>
      <c r="MT66" s="19" t="str">
        <f t="shared" ca="1" si="537"/>
        <v>-</v>
      </c>
      <c r="MU66" s="19" t="str">
        <f t="shared" ca="1" si="537"/>
        <v>-</v>
      </c>
      <c r="MV66" s="19" t="str">
        <f t="shared" ca="1" si="537"/>
        <v>-</v>
      </c>
      <c r="MW66" s="19" t="str">
        <f t="shared" ca="1" si="537"/>
        <v>-</v>
      </c>
      <c r="MX66" s="19">
        <f t="shared" ca="1" si="537"/>
        <v>49.99</v>
      </c>
      <c r="MY66" s="19">
        <f t="shared" ca="1" si="537"/>
        <v>49.99</v>
      </c>
      <c r="MZ66" s="19">
        <f t="shared" ca="1" si="537"/>
        <v>49.99</v>
      </c>
      <c r="NA66" s="19">
        <f t="shared" ca="1" si="537"/>
        <v>49.99</v>
      </c>
      <c r="NB66" s="19">
        <f t="shared" ca="1" si="537"/>
        <v>49.99</v>
      </c>
      <c r="NC66" s="19">
        <f t="shared" ca="1" si="537"/>
        <v>49.99</v>
      </c>
      <c r="ND66" s="19">
        <f t="shared" ca="1" si="537"/>
        <v>49.99</v>
      </c>
      <c r="NE66" s="19">
        <f t="shared" ca="1" si="537"/>
        <v>49.99</v>
      </c>
      <c r="NF66" s="19">
        <f t="shared" ca="1" si="537"/>
        <v>412.99</v>
      </c>
      <c r="NG66" s="19">
        <f t="shared" ca="1" si="537"/>
        <v>412.99</v>
      </c>
      <c r="NH66" s="19" t="str">
        <f t="shared" ca="1" si="537"/>
        <v>-</v>
      </c>
      <c r="NI66" s="19" t="str">
        <f t="shared" ca="1" si="537"/>
        <v>-</v>
      </c>
      <c r="NJ66" s="19" t="str">
        <f t="shared" ca="1" si="537"/>
        <v>-</v>
      </c>
      <c r="NK66" s="19" t="str">
        <f t="shared" ca="1" si="537"/>
        <v>-</v>
      </c>
      <c r="NL66" s="19" t="str">
        <f t="shared" ca="1" si="537"/>
        <v>-</v>
      </c>
      <c r="NM66" s="19">
        <f t="shared" ca="1" si="537"/>
        <v>6.8900000000000006</v>
      </c>
      <c r="NN66" s="19">
        <f t="shared" ca="1" si="537"/>
        <v>6.8900000000000006</v>
      </c>
      <c r="NO66" s="19">
        <f t="shared" ca="1" si="537"/>
        <v>6.8900000000000006</v>
      </c>
      <c r="NP66" s="19">
        <f t="shared" ca="1" si="537"/>
        <v>6.8900000000000006</v>
      </c>
      <c r="NQ66" s="19">
        <f t="shared" ca="1" si="537"/>
        <v>6.8900000000000006</v>
      </c>
      <c r="NR66" s="19">
        <f t="shared" ca="1" si="537"/>
        <v>6.8900000000000006</v>
      </c>
      <c r="NS66" s="19">
        <f t="shared" ca="1" si="537"/>
        <v>6.8900000000000006</v>
      </c>
      <c r="NT66" s="19">
        <f t="shared" ca="1" si="537"/>
        <v>6.8900000000000006</v>
      </c>
      <c r="NU66" s="19">
        <f t="shared" ca="1" si="537"/>
        <v>346.99</v>
      </c>
      <c r="NV66" s="19">
        <f t="shared" ca="1" si="537"/>
        <v>346.99</v>
      </c>
      <c r="NW66" s="19" t="str">
        <f t="shared" ca="1" si="537"/>
        <v>-</v>
      </c>
      <c r="NX66" s="19" t="str">
        <f t="shared" ca="1" si="537"/>
        <v>-</v>
      </c>
      <c r="NY66" s="19" t="str">
        <f t="shared" ca="1" si="537"/>
        <v>-</v>
      </c>
      <c r="NZ66" s="19" t="str">
        <f t="shared" ca="1" si="537"/>
        <v>-</v>
      </c>
      <c r="OA66" s="19" t="str">
        <f t="shared" ca="1" si="537"/>
        <v>-</v>
      </c>
      <c r="OB66" s="19">
        <f t="shared" ca="1" si="537"/>
        <v>0</v>
      </c>
      <c r="OC66" s="24">
        <v>0</v>
      </c>
    </row>
    <row r="67" spans="1:393" outlineLevel="2">
      <c r="A67" s="21">
        <f t="shared" si="156"/>
        <v>62</v>
      </c>
      <c r="B67" s="222">
        <f t="shared" ca="1" si="549"/>
        <v>58</v>
      </c>
      <c r="C67">
        <f>202</f>
        <v>202</v>
      </c>
      <c r="D67" s="144" t="str">
        <f t="shared" ca="1" si="498"/>
        <v>GSM</v>
      </c>
      <c r="E67" t="b">
        <f t="shared" ca="1" si="499"/>
        <v>1</v>
      </c>
      <c r="F67" t="b">
        <v>0</v>
      </c>
      <c r="G67" t="b">
        <f t="shared" ca="1" si="500"/>
        <v>1</v>
      </c>
      <c r="H67" s="237">
        <f t="shared" ca="1" si="550"/>
        <v>1</v>
      </c>
      <c r="I67" s="237">
        <f t="shared" ca="1" si="550"/>
        <v>1</v>
      </c>
      <c r="J67" s="237" t="str">
        <f t="shared" ca="1" si="550"/>
        <v/>
      </c>
      <c r="K67" s="237">
        <f t="shared" ca="1" si="550"/>
        <v>2</v>
      </c>
      <c r="L67" s="237">
        <f t="shared" ca="1" si="538"/>
        <v>2</v>
      </c>
      <c r="M67" s="237">
        <f t="shared" ca="1" si="538"/>
        <v>2</v>
      </c>
      <c r="N67" s="237">
        <f t="shared" ca="1" si="538"/>
        <v>3</v>
      </c>
      <c r="O67" s="237">
        <f t="shared" ca="1" si="538"/>
        <v>1</v>
      </c>
      <c r="P67" s="237">
        <f t="shared" ca="1" si="538"/>
        <v>1</v>
      </c>
      <c r="Q67" s="237">
        <f t="shared" ca="1" si="538"/>
        <v>3</v>
      </c>
      <c r="R67" s="237">
        <f t="shared" ca="1" si="538"/>
        <v>1</v>
      </c>
      <c r="S67" s="237">
        <f t="shared" ca="1" si="538"/>
        <v>1</v>
      </c>
      <c r="T67" s="237">
        <f t="shared" ca="1" si="538"/>
        <v>1</v>
      </c>
      <c r="U67" s="275"/>
      <c r="V67" s="275"/>
      <c r="W67" s="237">
        <f t="shared" ca="1" si="539"/>
        <v>0</v>
      </c>
      <c r="X67" s="275"/>
      <c r="Y67" s="275">
        <f t="shared" ca="1" si="540"/>
        <v>0</v>
      </c>
      <c r="Z67" s="275">
        <f t="shared" ca="1" si="540"/>
        <v>0</v>
      </c>
      <c r="AA67" s="275">
        <f t="shared" ca="1" si="540"/>
        <v>0</v>
      </c>
      <c r="AB67" s="275">
        <f t="shared" ca="1" si="540"/>
        <v>0</v>
      </c>
      <c r="AC67" s="275">
        <f t="shared" ca="1" si="540"/>
        <v>0</v>
      </c>
      <c r="AD67" s="275">
        <f t="shared" ca="1" si="540"/>
        <v>0</v>
      </c>
      <c r="AE67" s="275">
        <f t="shared" ca="1" si="540"/>
        <v>0</v>
      </c>
      <c r="AF67" s="144">
        <f ca="1">INDEX(CHOOSE($N67,DataAutumn!i.AdultDrys,DataWinter!i.AdultDrys,DataSpring!i.AdultDrys),1,$M67)</f>
        <v>3</v>
      </c>
      <c r="AG67" s="5">
        <f t="shared" ca="1" si="501"/>
        <v>2</v>
      </c>
      <c r="AH67" s="5">
        <f t="shared" ca="1" si="501"/>
        <v>0</v>
      </c>
      <c r="AI67" s="5">
        <f t="shared" ca="1" si="502"/>
        <v>1</v>
      </c>
      <c r="AJ67">
        <f t="shared" ca="1" si="503"/>
        <v>4</v>
      </c>
      <c r="AL67" s="231" t="str">
        <f ca="1">TEXT(LEFT(OFFSET(AL67,-1,0),5)+1,"00000")&amp;MID(OFFSET(AL67,-1,0),6,FIND(" ",OFFSET(AL67,-1,0),7)-5)
&amp; $D67           &amp; IF($HY67=0," FWM","")&amp;IF($HY67=1," MWM","")&amp;IF($HY67=5," Mat","")&amp;IF($HZ67=TRUE,"&amp;BBT","    ")          &amp; " Day"&amp;INDEX(i.DOY,$N67,1)
&amp; " Scan"&amp;TEXT($O67,"0")        &amp;" "&amp; INDEX(DataMaster!$B$98:$B$103,$Q67,0)
&amp; " WP"&amp;TEXT($LK67*100,"000p")           &amp; " MP"&amp;TEXT($LL67*100,"000p")           &amp; " GP"&amp;TEXT($LU67*100,"000p")
&amp; " T_" &amp; IF(AND($CA67,$CC67),"TRUE ")        &amp; " (F"&amp;3+COUNTIF($CT67:$CW67,TRUE)&amp;3&amp;"N"&amp;$DK67&amp;$DL67&amp;")"</f>
        <v>00005 FeedSupplySE GSM MWM     Day204 Scan1 No export WP100p MP100p GP100p T_TRUE  (F43N33)</v>
      </c>
      <c r="AM67" s="9" t="str">
        <f ca="1">IF(COUNTIF(AL$5:AL67,AL67)=1,"-","Dup")</f>
        <v>-</v>
      </c>
      <c r="AN67" s="9"/>
      <c r="AO67" s="237" t="str">
        <f t="shared" ca="1" si="551"/>
        <v>-</v>
      </c>
      <c r="AP67" s="237" t="str">
        <f t="shared" ca="1" si="551"/>
        <v>-</v>
      </c>
      <c r="AQ67" s="237" t="str">
        <f t="shared" ca="1" si="551"/>
        <v>-</v>
      </c>
      <c r="AR67" s="237" t="str">
        <f t="shared" ca="1" si="551"/>
        <v>-</v>
      </c>
      <c r="AS67" s="237" t="str">
        <f t="shared" ca="1" si="551"/>
        <v>-</v>
      </c>
      <c r="AT67" s="237" t="str">
        <f t="shared" ca="1" si="551"/>
        <v>-</v>
      </c>
      <c r="AU67" s="9"/>
      <c r="AV67" s="5" t="b">
        <f t="shared" ca="1" si="504"/>
        <v>1</v>
      </c>
      <c r="AW67" s="5" t="str">
        <f t="shared" ca="1" si="504"/>
        <v>-</v>
      </c>
      <c r="AX67" s="5" t="str">
        <f t="shared" ca="1" si="504"/>
        <v>-</v>
      </c>
      <c r="AY67" s="5" t="str">
        <f t="shared" ca="1" si="504"/>
        <v>-</v>
      </c>
      <c r="AZ67" s="5" t="b">
        <f t="shared" ca="1" si="504"/>
        <v>0</v>
      </c>
      <c r="BA67" s="144">
        <f t="shared" ca="1" si="504"/>
        <v>0.25</v>
      </c>
      <c r="BB67" s="19" t="b">
        <f t="shared" ca="1" si="505"/>
        <v>1</v>
      </c>
      <c r="BC67" s="9"/>
      <c r="BD67" s="5" t="str">
        <f t="shared" ca="1" si="506"/>
        <v>-</v>
      </c>
      <c r="BE67" s="19" t="str">
        <f t="shared" ca="1" si="507"/>
        <v>-</v>
      </c>
      <c r="BF67" s="19" t="str">
        <f t="shared" ca="1" si="507"/>
        <v>-</v>
      </c>
      <c r="BG67" s="19" t="str">
        <f t="shared" ca="1" si="507"/>
        <v>-</v>
      </c>
      <c r="BH67" s="5" t="str">
        <f t="shared" ca="1" si="508"/>
        <v>-</v>
      </c>
      <c r="BI67" s="19" t="str">
        <f t="shared" ca="1" si="509"/>
        <v>-</v>
      </c>
      <c r="BJ67" s="5" t="str">
        <f t="shared" ca="1" si="510"/>
        <v>-</v>
      </c>
      <c r="BK67" s="19" t="str">
        <f t="shared" ca="1" si="511"/>
        <v>-</v>
      </c>
      <c r="BL67" s="19" t="str">
        <f t="shared" ca="1" si="511"/>
        <v>-</v>
      </c>
      <c r="BM67" s="19" t="str">
        <f t="shared" ca="1" si="511"/>
        <v>-</v>
      </c>
      <c r="BN67" s="5" t="str">
        <f t="shared" ca="1" si="512"/>
        <v>-</v>
      </c>
      <c r="BO67" s="9"/>
      <c r="BP67" s="19" t="str">
        <f t="shared" ca="1" si="513"/>
        <v>-</v>
      </c>
      <c r="BQ67" s="19" t="str">
        <f t="shared" ca="1" si="513"/>
        <v>-</v>
      </c>
      <c r="BR67" s="19" t="str">
        <f t="shared" ca="1" si="513"/>
        <v>-</v>
      </c>
      <c r="BS67" s="19" t="str">
        <f t="shared" ca="1" si="513"/>
        <v>-</v>
      </c>
      <c r="BT67" s="19" t="str">
        <f t="shared" ca="1" si="513"/>
        <v>-</v>
      </c>
      <c r="BU67" s="19" t="str">
        <f t="shared" ca="1" si="513"/>
        <v>-</v>
      </c>
      <c r="BV67" s="19" t="str">
        <f t="shared" ca="1" si="513"/>
        <v>-</v>
      </c>
      <c r="BW67" s="19" t="str">
        <f t="shared" ca="1" si="513"/>
        <v>-</v>
      </c>
      <c r="BX67" s="19" t="str">
        <f t="shared" ca="1" si="513"/>
        <v>-</v>
      </c>
      <c r="BY67" s="19" t="str">
        <f t="shared" ca="1" si="513"/>
        <v>-</v>
      </c>
      <c r="BZ67" s="9"/>
      <c r="CA67" s="237" t="b">
        <f t="shared" ref="CA67:CE70" ca="1" si="557">OFFSET(CA67,-1,0)</f>
        <v>1</v>
      </c>
      <c r="CB67" s="12" t="b">
        <v>1</v>
      </c>
      <c r="CC67" s="237" t="b">
        <f t="shared" ca="1" si="557"/>
        <v>1</v>
      </c>
      <c r="CD67" s="251">
        <f t="shared" ca="1" si="552"/>
        <v>2233104</v>
      </c>
      <c r="CE67" s="237" t="b">
        <f t="shared" ca="1" si="557"/>
        <v>0</v>
      </c>
      <c r="CF67" s="12" t="s">
        <v>34</v>
      </c>
      <c r="CG67" s="19" t="b">
        <f t="shared" ca="1" si="541"/>
        <v>1</v>
      </c>
      <c r="CH67" s="237">
        <f t="shared" ca="1" si="553"/>
        <v>2233105</v>
      </c>
      <c r="CI67" s="19" t="str">
        <f t="shared" ca="1" si="541"/>
        <v>-</v>
      </c>
      <c r="CJ67" s="19">
        <f t="shared" ca="1" si="541"/>
        <v>1</v>
      </c>
      <c r="CK67" s="19">
        <f t="shared" ca="1" si="541"/>
        <v>1</v>
      </c>
      <c r="CL67" s="9"/>
      <c r="CM67" s="444">
        <f t="shared" ca="1" si="515"/>
        <v>652</v>
      </c>
      <c r="CN67" s="444">
        <f t="shared" ca="1" si="515"/>
        <v>686</v>
      </c>
      <c r="CO67" s="444">
        <f t="shared" ca="1" si="515"/>
        <v>721</v>
      </c>
      <c r="CP67" s="152">
        <f t="shared" ca="1" si="516"/>
        <v>378</v>
      </c>
      <c r="CQ67" s="152">
        <f t="shared" ca="1" si="516"/>
        <v>413</v>
      </c>
      <c r="CR67" s="152">
        <f t="shared" ca="1" si="516"/>
        <v>448</v>
      </c>
      <c r="CS67" s="19" t="str">
        <f t="shared" ca="1" si="517"/>
        <v>-</v>
      </c>
      <c r="CT67" s="12" t="b">
        <v>1</v>
      </c>
      <c r="CU67" s="12" t="b">
        <v>0</v>
      </c>
      <c r="CV67" s="12" t="b">
        <v>0</v>
      </c>
      <c r="CW67" s="12" t="b">
        <v>0</v>
      </c>
      <c r="CX67" s="19" t="b">
        <f t="shared" ca="1" si="517"/>
        <v>1</v>
      </c>
      <c r="CY67" s="19">
        <f t="shared" ca="1" si="517"/>
        <v>0</v>
      </c>
      <c r="CZ67" s="19">
        <f t="shared" ca="1" si="517"/>
        <v>0</v>
      </c>
      <c r="DA67" s="19">
        <f t="shared" ca="1" si="517"/>
        <v>0</v>
      </c>
      <c r="DB67" s="19">
        <f t="shared" ca="1" si="517"/>
        <v>0</v>
      </c>
      <c r="DC67" s="19">
        <f t="shared" ca="1" si="517"/>
        <v>0</v>
      </c>
      <c r="DD67" s="19">
        <f t="shared" ca="1" si="517"/>
        <v>0</v>
      </c>
      <c r="DE67" s="19">
        <f t="shared" ca="1" si="517"/>
        <v>0</v>
      </c>
      <c r="DF67" s="19">
        <f t="shared" ca="1" si="517"/>
        <v>0</v>
      </c>
      <c r="DG67" s="19">
        <f t="shared" ca="1" si="517"/>
        <v>0</v>
      </c>
      <c r="DH67" s="19">
        <f t="shared" ca="1" si="517"/>
        <v>0</v>
      </c>
      <c r="DI67" s="19">
        <f t="shared" ca="1" si="517"/>
        <v>0</v>
      </c>
      <c r="DJ67" s="19">
        <f t="shared" ca="1" si="518"/>
        <v>0</v>
      </c>
      <c r="DK67" s="12">
        <v>3</v>
      </c>
      <c r="DL67" s="12">
        <v>3</v>
      </c>
      <c r="DM67" s="19">
        <f t="shared" ca="1" si="554"/>
        <v>0</v>
      </c>
      <c r="DN67" s="12">
        <v>1</v>
      </c>
      <c r="DO67" s="12">
        <v>-1</v>
      </c>
      <c r="DP67" s="19" t="str">
        <f t="shared" ca="1" si="518"/>
        <v>-</v>
      </c>
      <c r="DQ67" s="19" t="str">
        <f t="shared" ca="1" si="518"/>
        <v>-</v>
      </c>
      <c r="DR67" s="19" t="str">
        <f t="shared" ca="1" si="518"/>
        <v>-</v>
      </c>
      <c r="DS67" s="251">
        <f t="shared" ca="1" si="542"/>
        <v>0</v>
      </c>
      <c r="DT67" s="251">
        <f t="shared" si="555"/>
        <v>1</v>
      </c>
      <c r="DU67" s="251">
        <f t="shared" si="543"/>
        <v>-1</v>
      </c>
      <c r="DV67" s="19">
        <f t="shared" ca="1" si="518"/>
        <v>0</v>
      </c>
      <c r="DW67" s="19">
        <f t="shared" ca="1" si="518"/>
        <v>0</v>
      </c>
      <c r="DX67" s="19">
        <f t="shared" ca="1" si="518"/>
        <v>0</v>
      </c>
      <c r="DY67" s="19">
        <f t="shared" ca="1" si="518"/>
        <v>0</v>
      </c>
      <c r="DZ67" s="19">
        <f t="shared" ca="1" si="518"/>
        <v>0</v>
      </c>
      <c r="EA67" s="19">
        <f t="shared" ca="1" si="518"/>
        <v>0</v>
      </c>
      <c r="EB67" s="19">
        <f t="shared" ca="1" si="518"/>
        <v>0</v>
      </c>
      <c r="EC67" s="19">
        <f t="shared" ca="1" si="518"/>
        <v>0</v>
      </c>
      <c r="ED67" s="19">
        <f t="shared" ca="1" si="518"/>
        <v>0</v>
      </c>
      <c r="EE67" s="19">
        <f t="shared" ca="1" si="518"/>
        <v>0</v>
      </c>
      <c r="EF67" s="19">
        <f t="shared" ca="1" si="518"/>
        <v>0</v>
      </c>
      <c r="EG67" s="19">
        <f t="shared" ca="1" si="518"/>
        <v>0</v>
      </c>
      <c r="EH67" s="19">
        <f t="shared" ca="1" si="518"/>
        <v>0</v>
      </c>
      <c r="EI67" s="19">
        <f t="shared" ca="1" si="518"/>
        <v>0</v>
      </c>
      <c r="EJ67" s="19">
        <f t="shared" ca="1" si="518"/>
        <v>0</v>
      </c>
      <c r="EK67" s="19">
        <f t="shared" ca="1" si="518"/>
        <v>0</v>
      </c>
      <c r="EL67" s="19">
        <f t="shared" ca="1" si="519"/>
        <v>0</v>
      </c>
      <c r="EM67" s="19">
        <f t="shared" ca="1" si="519"/>
        <v>0</v>
      </c>
      <c r="EN67" s="19">
        <f t="shared" ca="1" si="519"/>
        <v>0</v>
      </c>
      <c r="EO67" s="19">
        <f t="shared" ca="1" si="519"/>
        <v>0</v>
      </c>
      <c r="EP67" s="19">
        <f t="shared" ca="1" si="519"/>
        <v>0</v>
      </c>
      <c r="EQ67" s="19">
        <f t="shared" ca="1" si="519"/>
        <v>0</v>
      </c>
      <c r="ER67" s="19">
        <f t="shared" ca="1" si="519"/>
        <v>0</v>
      </c>
      <c r="ES67" s="19">
        <f t="shared" ca="1" si="519"/>
        <v>0</v>
      </c>
      <c r="ET67" s="19">
        <f t="shared" ca="1" si="519"/>
        <v>0</v>
      </c>
      <c r="EU67" s="19">
        <f t="shared" ca="1" si="519"/>
        <v>0</v>
      </c>
      <c r="EV67" s="19">
        <f t="shared" ca="1" si="519"/>
        <v>0</v>
      </c>
      <c r="EW67" s="19">
        <f t="shared" ca="1" si="519"/>
        <v>0</v>
      </c>
      <c r="EX67" s="19">
        <f t="shared" ca="1" si="519"/>
        <v>0</v>
      </c>
      <c r="EY67" s="19">
        <f t="shared" ca="1" si="519"/>
        <v>0</v>
      </c>
      <c r="EZ67" s="19">
        <f t="shared" ca="1" si="519"/>
        <v>0</v>
      </c>
      <c r="FA67" s="19">
        <f t="shared" ca="1" si="519"/>
        <v>0</v>
      </c>
      <c r="FB67" s="19">
        <f t="shared" ca="1" si="520"/>
        <v>0</v>
      </c>
      <c r="FC67" s="19">
        <f t="shared" ca="1" si="520"/>
        <v>0</v>
      </c>
      <c r="FD67" s="19">
        <f t="shared" ca="1" si="520"/>
        <v>0</v>
      </c>
      <c r="FE67" s="19">
        <f t="shared" ca="1" si="520"/>
        <v>0</v>
      </c>
      <c r="FF67" s="19">
        <f t="shared" ca="1" si="520"/>
        <v>0</v>
      </c>
      <c r="FG67" s="19">
        <f t="shared" ca="1" si="520"/>
        <v>0</v>
      </c>
      <c r="FH67" s="19">
        <f t="shared" ca="1" si="520"/>
        <v>0</v>
      </c>
      <c r="FI67" s="19">
        <f t="shared" ca="1" si="520"/>
        <v>0</v>
      </c>
      <c r="FJ67" s="19">
        <f t="shared" ca="1" si="520"/>
        <v>0</v>
      </c>
      <c r="FK67" s="19">
        <f t="shared" ca="1" si="520"/>
        <v>0</v>
      </c>
      <c r="FL67" s="19">
        <f t="shared" ca="1" si="520"/>
        <v>0</v>
      </c>
      <c r="FM67" s="19">
        <f t="shared" ca="1" si="520"/>
        <v>0</v>
      </c>
      <c r="FN67" s="19">
        <f t="shared" ca="1" si="520"/>
        <v>0</v>
      </c>
      <c r="FO67" s="19">
        <f t="shared" ca="1" si="520"/>
        <v>0</v>
      </c>
      <c r="FP67" s="19">
        <f t="shared" ca="1" si="520"/>
        <v>0</v>
      </c>
      <c r="FQ67" s="19">
        <f t="shared" ca="1" si="520"/>
        <v>0</v>
      </c>
      <c r="FR67" s="19">
        <f t="shared" ca="1" si="520"/>
        <v>0</v>
      </c>
      <c r="FS67" s="19">
        <f t="shared" ca="1" si="520"/>
        <v>0</v>
      </c>
      <c r="FT67" s="19">
        <f t="shared" ca="1" si="520"/>
        <v>0</v>
      </c>
      <c r="FU67" s="19">
        <f t="shared" ca="1" si="520"/>
        <v>0</v>
      </c>
      <c r="FV67" s="19">
        <f t="shared" ca="1" si="520"/>
        <v>0</v>
      </c>
      <c r="FW67" s="19">
        <f t="shared" ca="1" si="520"/>
        <v>0</v>
      </c>
      <c r="FX67" s="19">
        <f t="shared" ca="1" si="520"/>
        <v>0</v>
      </c>
      <c r="FY67" s="19">
        <f t="shared" ca="1" si="520"/>
        <v>0</v>
      </c>
      <c r="FZ67" s="19">
        <f t="shared" ca="1" si="520"/>
        <v>0</v>
      </c>
      <c r="GA67" s="19">
        <f t="shared" ca="1" si="520"/>
        <v>0</v>
      </c>
      <c r="GB67" s="19">
        <f t="shared" ca="1" si="520"/>
        <v>0</v>
      </c>
      <c r="GC67" s="19">
        <f t="shared" ca="1" si="520"/>
        <v>0</v>
      </c>
      <c r="GD67" s="19">
        <f t="shared" ca="1" si="520"/>
        <v>0</v>
      </c>
      <c r="GE67" s="19">
        <f t="shared" ca="1" si="520"/>
        <v>0</v>
      </c>
      <c r="GF67" s="19">
        <f t="shared" ca="1" si="520"/>
        <v>0</v>
      </c>
      <c r="GG67" s="19">
        <f t="shared" ca="1" si="520"/>
        <v>0</v>
      </c>
      <c r="GH67" s="19">
        <f t="shared" ca="1" si="520"/>
        <v>0</v>
      </c>
      <c r="GI67" s="19">
        <f t="shared" ca="1" si="520"/>
        <v>0</v>
      </c>
      <c r="GJ67" s="19">
        <f t="shared" ca="1" si="520"/>
        <v>0</v>
      </c>
      <c r="GK67" s="19">
        <f t="shared" ca="1" si="520"/>
        <v>0</v>
      </c>
      <c r="GL67" s="19">
        <f t="shared" ca="1" si="520"/>
        <v>0</v>
      </c>
      <c r="GM67" s="19">
        <f t="shared" ca="1" si="520"/>
        <v>0</v>
      </c>
      <c r="GN67" s="19">
        <f t="shared" ca="1" si="520"/>
        <v>0</v>
      </c>
      <c r="GO67" s="19">
        <f t="shared" ref="GO67:HV69" ca="1" si="558">OFFSET(GO$5,$B67,0)</f>
        <v>0</v>
      </c>
      <c r="GP67" s="19">
        <f t="shared" ca="1" si="558"/>
        <v>0</v>
      </c>
      <c r="GQ67" s="19">
        <f t="shared" ca="1" si="558"/>
        <v>0</v>
      </c>
      <c r="GR67" s="19">
        <f t="shared" ca="1" si="558"/>
        <v>0</v>
      </c>
      <c r="GS67" s="19">
        <f t="shared" ca="1" si="558"/>
        <v>0</v>
      </c>
      <c r="GT67" s="19">
        <f t="shared" ca="1" si="558"/>
        <v>0</v>
      </c>
      <c r="GU67" s="19">
        <f t="shared" ca="1" si="558"/>
        <v>0</v>
      </c>
      <c r="GV67" s="19">
        <f t="shared" ca="1" si="558"/>
        <v>0</v>
      </c>
      <c r="GW67" s="19">
        <f t="shared" ca="1" si="558"/>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8"/>
        <v>0</v>
      </c>
      <c r="HR67" s="19">
        <f t="shared" ca="1" si="558"/>
        <v>0</v>
      </c>
      <c r="HS67" s="19">
        <f t="shared" ca="1" si="558"/>
        <v>0</v>
      </c>
      <c r="HT67" s="19">
        <f t="shared" ca="1" si="558"/>
        <v>0</v>
      </c>
      <c r="HU67" s="19">
        <f t="shared" ca="1" si="558"/>
        <v>0</v>
      </c>
      <c r="HV67" s="19">
        <f t="shared" ca="1" si="558"/>
        <v>0</v>
      </c>
      <c r="HW67" s="5">
        <f t="shared" ca="1" si="522"/>
        <v>67</v>
      </c>
      <c r="HX67" s="9"/>
      <c r="HY67" s="5">
        <f t="shared" ca="1" si="523"/>
        <v>1</v>
      </c>
      <c r="HZ67" s="5" t="b">
        <f t="shared" ca="1" si="523"/>
        <v>0</v>
      </c>
      <c r="IA67" s="19">
        <f t="shared" ca="1" si="524"/>
        <v>0</v>
      </c>
      <c r="IB67" s="5">
        <f t="shared" ca="1" si="523"/>
        <v>55</v>
      </c>
      <c r="IC67" s="19">
        <f t="shared" ca="1" si="524"/>
        <v>1</v>
      </c>
      <c r="ID67" s="19">
        <f t="shared" ca="1" si="524"/>
        <v>0</v>
      </c>
      <c r="IE67" s="19">
        <f t="shared" ca="1" si="524"/>
        <v>0</v>
      </c>
      <c r="IF67" s="19">
        <f t="shared" ca="1" si="524"/>
        <v>0</v>
      </c>
      <c r="IG67" s="19">
        <f t="shared" ca="1" si="524"/>
        <v>0</v>
      </c>
      <c r="IH67" s="19">
        <f t="shared" ca="1" si="524"/>
        <v>0</v>
      </c>
      <c r="II67" s="19">
        <f t="shared" ca="1" si="524"/>
        <v>0</v>
      </c>
      <c r="IJ67" s="19">
        <f t="shared" ca="1" si="524"/>
        <v>0</v>
      </c>
      <c r="IK67" s="19">
        <f t="shared" ca="1" si="524"/>
        <v>0</v>
      </c>
      <c r="IL67" s="19">
        <f t="shared" ca="1" si="524"/>
        <v>0</v>
      </c>
      <c r="IM67" s="19">
        <f t="shared" ca="1" si="524"/>
        <v>0</v>
      </c>
      <c r="IN67" s="19">
        <f t="shared" ca="1" si="524"/>
        <v>0</v>
      </c>
      <c r="IO67" s="19">
        <f t="shared" ca="1" si="524"/>
        <v>0</v>
      </c>
      <c r="IP67" s="19">
        <f t="shared" ca="1" si="524"/>
        <v>0</v>
      </c>
      <c r="IQ67" s="19">
        <f t="shared" ca="1" si="524"/>
        <v>0</v>
      </c>
      <c r="IR67" s="19">
        <f t="shared" ca="1" si="524"/>
        <v>0</v>
      </c>
      <c r="IS67" s="19">
        <f t="shared" ca="1" si="524"/>
        <v>0</v>
      </c>
      <c r="IT67" s="19">
        <f t="shared" ca="1" si="524"/>
        <v>0</v>
      </c>
      <c r="IU67" s="19">
        <f t="shared" ca="1" si="524"/>
        <v>0</v>
      </c>
      <c r="IV67" s="19">
        <f t="shared" ca="1" si="524"/>
        <v>0</v>
      </c>
      <c r="IW67" s="19">
        <f t="shared" ca="1" si="524"/>
        <v>0</v>
      </c>
      <c r="IX67" s="19">
        <f t="shared" ca="1" si="524"/>
        <v>0</v>
      </c>
      <c r="IY67" s="19">
        <f t="shared" ca="1" si="524"/>
        <v>1</v>
      </c>
      <c r="IZ67" s="19">
        <f t="shared" ca="1" si="524"/>
        <v>0</v>
      </c>
      <c r="JA67" s="19">
        <f t="shared" ca="1" si="524"/>
        <v>1</v>
      </c>
      <c r="JB67" s="9"/>
      <c r="JC67" s="5" t="b">
        <f t="shared" ca="1" si="525"/>
        <v>0</v>
      </c>
      <c r="JD67" s="5" t="b">
        <f t="shared" ca="1" si="526"/>
        <v>0</v>
      </c>
      <c r="JE67" s="5" t="b">
        <f t="shared" ca="1" si="526"/>
        <v>0</v>
      </c>
      <c r="JF67" s="5" t="b">
        <f t="shared" ca="1" si="526"/>
        <v>1</v>
      </c>
      <c r="JG67" s="144">
        <f t="shared" ca="1" si="544"/>
        <v>1</v>
      </c>
      <c r="JH67" s="144">
        <f t="shared" ca="1" si="544"/>
        <v>1</v>
      </c>
      <c r="JI67" s="19" t="str">
        <f t="shared" ca="1" si="545"/>
        <v>-</v>
      </c>
      <c r="JJ67" s="19" t="str">
        <f t="shared" ca="1" si="545"/>
        <v>-</v>
      </c>
      <c r="JK67" s="19" t="str">
        <f t="shared" ca="1" si="545"/>
        <v>-</v>
      </c>
      <c r="JL67" s="19" t="str">
        <f t="shared" ca="1" si="545"/>
        <v>-</v>
      </c>
      <c r="JM67" s="19">
        <f t="shared" ca="1" si="545"/>
        <v>1</v>
      </c>
      <c r="JN67" s="19">
        <f t="shared" ca="1" si="545"/>
        <v>0.66</v>
      </c>
      <c r="JO67" s="19" t="str">
        <f t="shared" ca="1" si="545"/>
        <v>-</v>
      </c>
      <c r="JP67" s="5" t="b" cm="1">
        <f t="array" aca="1" ref="JP67" ca="1">IF(OR(JQ67:JX67&lt;&gt;"-"),TRUE,"-")</f>
        <v>1</v>
      </c>
      <c r="JQ67" s="237">
        <f t="shared" ca="1" si="556"/>
        <v>2</v>
      </c>
      <c r="JR67" s="237">
        <f t="shared" ca="1" si="556"/>
        <v>2</v>
      </c>
      <c r="JS67" s="237">
        <f t="shared" ca="1" si="556"/>
        <v>2</v>
      </c>
      <c r="JT67" s="237">
        <f t="shared" ca="1" si="556"/>
        <v>2</v>
      </c>
      <c r="JU67" s="237">
        <f t="shared" ca="1" si="556"/>
        <v>2</v>
      </c>
      <c r="JV67" s="237">
        <f t="shared" ca="1" si="556"/>
        <v>2</v>
      </c>
      <c r="JW67" s="237">
        <f t="shared" ca="1" si="556"/>
        <v>2</v>
      </c>
      <c r="JX67" s="237">
        <f t="shared" ca="1" si="556"/>
        <v>2</v>
      </c>
      <c r="JY67" s="5" t="str">
        <f t="array" aca="1" ref="JY67" ca="1">IF(OR(JZ67:KF67&lt;&gt;"-"),TRUE,"-")</f>
        <v>-</v>
      </c>
      <c r="JZ67" s="19" t="str">
        <f t="shared" ca="1" si="547"/>
        <v>-</v>
      </c>
      <c r="KA67" s="19" t="str">
        <f t="shared" ca="1" si="547"/>
        <v>-</v>
      </c>
      <c r="KB67" s="19" t="str">
        <f t="shared" ca="1" si="547"/>
        <v>-</v>
      </c>
      <c r="KC67" s="19" t="str">
        <f t="shared" ca="1" si="547"/>
        <v>-</v>
      </c>
      <c r="KD67" s="19" t="str">
        <f t="shared" ca="1" si="547"/>
        <v>-</v>
      </c>
      <c r="KE67" s="19" t="str">
        <f t="shared" ca="1" si="547"/>
        <v>-</v>
      </c>
      <c r="KF67" s="19" t="str">
        <f t="shared" ca="1" si="547"/>
        <v>-</v>
      </c>
      <c r="KG67" s="19" t="b">
        <f t="shared" ca="1" si="547"/>
        <v>1</v>
      </c>
      <c r="KH67" s="144">
        <f t="shared" ca="1" si="528"/>
        <v>2</v>
      </c>
      <c r="KI67" s="19">
        <f t="shared" ca="1" si="547"/>
        <v>2</v>
      </c>
      <c r="KJ67" s="19" t="b">
        <f t="shared" ca="1" si="547"/>
        <v>0</v>
      </c>
      <c r="KK67" s="19" t="str">
        <f t="shared" ca="1" si="547"/>
        <v>-</v>
      </c>
      <c r="KL67" s="5" t="str">
        <f t="shared" ca="1" si="529"/>
        <v>-</v>
      </c>
      <c r="KM67" s="5" t="str">
        <f t="shared" ca="1" si="529"/>
        <v>-</v>
      </c>
      <c r="KN67" s="5" t="str">
        <f t="shared" ca="1" si="529"/>
        <v>-</v>
      </c>
      <c r="KO67" s="5" t="str">
        <f t="shared" ca="1" si="529"/>
        <v>-</v>
      </c>
      <c r="KP67" s="19" t="b">
        <f t="shared" ca="1" si="548"/>
        <v>0</v>
      </c>
      <c r="KQ67" s="19" t="str">
        <f t="shared" ca="1" si="548"/>
        <v>-</v>
      </c>
      <c r="KR67" s="19" t="str">
        <f t="shared" ca="1" si="548"/>
        <v>-</v>
      </c>
      <c r="KS67" s="19" t="b">
        <f t="shared" ca="1" si="548"/>
        <v>1</v>
      </c>
      <c r="KT67" s="19">
        <f t="shared" ca="1" si="548"/>
        <v>0.75</v>
      </c>
      <c r="KU67" s="19">
        <f t="shared" ca="1" si="548"/>
        <v>0.75</v>
      </c>
      <c r="KV67" s="19">
        <f t="shared" ca="1" si="548"/>
        <v>0.99</v>
      </c>
      <c r="KW67" s="19">
        <f t="shared" ca="1" si="548"/>
        <v>0.5</v>
      </c>
      <c r="KX67" s="19">
        <f t="shared" ca="1" si="548"/>
        <v>0</v>
      </c>
      <c r="KY67" s="19">
        <f t="shared" ca="1" si="548"/>
        <v>0</v>
      </c>
      <c r="KZ67" s="19" t="str">
        <f t="shared" ca="1" si="548"/>
        <v>-</v>
      </c>
      <c r="LA67" s="19" t="str">
        <f t="shared" ca="1" si="548"/>
        <v>-</v>
      </c>
      <c r="LB67" s="19" t="str">
        <f t="shared" ca="1" si="548"/>
        <v>-</v>
      </c>
      <c r="LC67" s="5">
        <f t="shared" ca="1" si="531"/>
        <v>1</v>
      </c>
      <c r="LD67" s="9"/>
      <c r="LE67" s="19">
        <f t="shared" ca="1" si="548"/>
        <v>70</v>
      </c>
      <c r="LF67" s="19">
        <f t="shared" ca="1" si="532"/>
        <v>50</v>
      </c>
      <c r="LG67" s="19">
        <f t="shared" ca="1" si="532"/>
        <v>80</v>
      </c>
      <c r="LH67" s="19">
        <f t="shared" ca="1" si="532"/>
        <v>50</v>
      </c>
      <c r="LI67" s="5" t="b" cm="1">
        <f t="array" aca="1" ref="LI67" ca="1">INDEX(i.meatgrid,$Q67,LI$7)</f>
        <v>1</v>
      </c>
      <c r="LJ67" s="5" t="b" cm="1">
        <f t="array" aca="1" ref="LJ67" ca="1">INDEX(i.meatgrid,$Q67,LJ$7)</f>
        <v>0</v>
      </c>
      <c r="LK67" s="19">
        <f t="shared" ca="1" si="533"/>
        <v>1</v>
      </c>
      <c r="LL67" s="5">
        <f t="shared" ca="1" si="534"/>
        <v>1</v>
      </c>
      <c r="LM67" s="5" cm="1">
        <f t="array" aca="1" ref="LM67" ca="1">INDEX(i.meatgrid,$Q67,LM$7)</f>
        <v>1</v>
      </c>
      <c r="LN67" s="5" cm="1">
        <f t="array" aca="1" ref="LN67" ca="1">INDEX(i.meatgrid,$Q67,LN$7)</f>
        <v>1</v>
      </c>
      <c r="LO67" s="5" cm="1">
        <f t="array" aca="1" ref="LO67" ca="1">INDEX(i.meatgrid,$Q67,LO$7)</f>
        <v>1</v>
      </c>
      <c r="LP67" s="5" cm="1">
        <f t="array" aca="1" ref="LP67" ca="1">INDEX(i.meatgrid,$Q67,LP$7)</f>
        <v>0</v>
      </c>
      <c r="LQ67" s="5" cm="1">
        <f t="array" aca="1" ref="LQ67" ca="1">INDEX(i.meatgrid,$Q67,LQ$7)</f>
        <v>0</v>
      </c>
      <c r="LR67" s="5" cm="1">
        <f t="array" aca="1" ref="LR67" ca="1">INDEX(i.meatgrid,$Q67,LR$7)</f>
        <v>1</v>
      </c>
      <c r="LS67" s="5" cm="1">
        <f t="array" aca="1" ref="LS67" ca="1">INDEX(i.meatgrid,$Q67,LS$7)</f>
        <v>1</v>
      </c>
      <c r="LT67" s="5" cm="1">
        <f t="array" aca="1" ref="LT67" ca="1">INDEX(i.meatgrid,$Q67,LT$7)</f>
        <v>1</v>
      </c>
      <c r="LU67" s="19">
        <f t="shared" ca="1" si="535"/>
        <v>1</v>
      </c>
      <c r="LV67" s="9"/>
      <c r="LW67" s="19" t="b">
        <f t="shared" ca="1" si="536"/>
        <v>0</v>
      </c>
      <c r="LX67" s="19" t="b">
        <f t="shared" ca="1" si="536"/>
        <v>0</v>
      </c>
      <c r="LY67" s="19">
        <f t="shared" ca="1" si="536"/>
        <v>1</v>
      </c>
      <c r="LZ67" s="19">
        <f t="shared" ca="1" si="536"/>
        <v>0.75</v>
      </c>
      <c r="MA67" s="19">
        <f t="shared" ca="1" si="536"/>
        <v>0.75</v>
      </c>
      <c r="MB67" s="19">
        <f t="shared" ca="1" si="536"/>
        <v>0.8</v>
      </c>
      <c r="MC67" s="19">
        <f t="shared" ca="1" si="536"/>
        <v>0.82499999999999996</v>
      </c>
      <c r="MD67" s="19">
        <f t="shared" ca="1" si="536"/>
        <v>0.875</v>
      </c>
      <c r="ME67" s="19">
        <f t="shared" ca="1" si="536"/>
        <v>0.9</v>
      </c>
      <c r="MF67" s="19">
        <f t="shared" ca="1" si="536"/>
        <v>1</v>
      </c>
      <c r="MG67" s="19">
        <f t="shared" ca="1" si="536"/>
        <v>0.875</v>
      </c>
      <c r="MH67" s="19" t="b">
        <f t="shared" ca="1" si="536"/>
        <v>1</v>
      </c>
      <c r="MI67" s="19">
        <f t="shared" ca="1" si="536"/>
        <v>74.989999999999995</v>
      </c>
      <c r="MJ67" s="19" t="str">
        <f t="shared" ca="1" si="536"/>
        <v>-</v>
      </c>
      <c r="MK67" s="19" t="str">
        <f t="shared" ca="1" si="536"/>
        <v>-</v>
      </c>
      <c r="ML67" s="19" t="str">
        <f t="shared" ca="1" si="536"/>
        <v>-</v>
      </c>
      <c r="MM67" s="19" t="str">
        <f t="shared" ca="1" si="537"/>
        <v>-</v>
      </c>
      <c r="MN67" s="19" t="str">
        <f t="shared" ca="1" si="537"/>
        <v>-</v>
      </c>
      <c r="MO67" s="19" t="str">
        <f t="shared" ca="1" si="537"/>
        <v>-</v>
      </c>
      <c r="MP67" s="19" t="str">
        <f t="shared" ca="1" si="537"/>
        <v>-</v>
      </c>
      <c r="MQ67" s="19">
        <f t="shared" ca="1" si="537"/>
        <v>36.99</v>
      </c>
      <c r="MR67" s="19">
        <f t="shared" ca="1" si="537"/>
        <v>36.99</v>
      </c>
      <c r="MS67" s="19" t="str">
        <f t="shared" ca="1" si="537"/>
        <v>-</v>
      </c>
      <c r="MT67" s="19" t="str">
        <f t="shared" ca="1" si="537"/>
        <v>-</v>
      </c>
      <c r="MU67" s="19" t="str">
        <f t="shared" ca="1" si="537"/>
        <v>-</v>
      </c>
      <c r="MV67" s="19" t="str">
        <f t="shared" ca="1" si="537"/>
        <v>-</v>
      </c>
      <c r="MW67" s="19" t="str">
        <f t="shared" ca="1" si="537"/>
        <v>-</v>
      </c>
      <c r="MX67" s="19">
        <f t="shared" ca="1" si="537"/>
        <v>49.99</v>
      </c>
      <c r="MY67" s="19">
        <f t="shared" ca="1" si="537"/>
        <v>49.99</v>
      </c>
      <c r="MZ67" s="19">
        <f t="shared" ca="1" si="537"/>
        <v>49.99</v>
      </c>
      <c r="NA67" s="19">
        <f t="shared" ca="1" si="537"/>
        <v>49.99</v>
      </c>
      <c r="NB67" s="19">
        <f t="shared" ca="1" si="537"/>
        <v>49.99</v>
      </c>
      <c r="NC67" s="19">
        <f t="shared" ca="1" si="537"/>
        <v>49.99</v>
      </c>
      <c r="ND67" s="19">
        <f t="shared" ca="1" si="537"/>
        <v>49.99</v>
      </c>
      <c r="NE67" s="19">
        <f t="shared" ca="1" si="537"/>
        <v>49.99</v>
      </c>
      <c r="NF67" s="19">
        <f t="shared" ca="1" si="537"/>
        <v>412.99</v>
      </c>
      <c r="NG67" s="19">
        <f t="shared" ca="1" si="537"/>
        <v>412.99</v>
      </c>
      <c r="NH67" s="19" t="str">
        <f t="shared" ca="1" si="537"/>
        <v>-</v>
      </c>
      <c r="NI67" s="19" t="str">
        <f t="shared" ca="1" si="537"/>
        <v>-</v>
      </c>
      <c r="NJ67" s="19" t="str">
        <f t="shared" ca="1" si="537"/>
        <v>-</v>
      </c>
      <c r="NK67" s="19" t="str">
        <f t="shared" ca="1" si="537"/>
        <v>-</v>
      </c>
      <c r="NL67" s="19" t="str">
        <f t="shared" ca="1" si="537"/>
        <v>-</v>
      </c>
      <c r="NM67" s="19">
        <f t="shared" ca="1" si="537"/>
        <v>6.8900000000000006</v>
      </c>
      <c r="NN67" s="19">
        <f t="shared" ca="1" si="537"/>
        <v>6.8900000000000006</v>
      </c>
      <c r="NO67" s="19">
        <f t="shared" ca="1" si="537"/>
        <v>6.8900000000000006</v>
      </c>
      <c r="NP67" s="19">
        <f t="shared" ca="1" si="537"/>
        <v>6.8900000000000006</v>
      </c>
      <c r="NQ67" s="19">
        <f t="shared" ca="1" si="537"/>
        <v>6.8900000000000006</v>
      </c>
      <c r="NR67" s="19">
        <f t="shared" ca="1" si="537"/>
        <v>6.8900000000000006</v>
      </c>
      <c r="NS67" s="19">
        <f t="shared" ca="1" si="537"/>
        <v>6.8900000000000006</v>
      </c>
      <c r="NT67" s="19">
        <f t="shared" ca="1" si="537"/>
        <v>6.8900000000000006</v>
      </c>
      <c r="NU67" s="19">
        <f t="shared" ca="1" si="537"/>
        <v>346.99</v>
      </c>
      <c r="NV67" s="19">
        <f t="shared" ca="1" si="537"/>
        <v>346.99</v>
      </c>
      <c r="NW67" s="19" t="str">
        <f t="shared" ca="1" si="537"/>
        <v>-</v>
      </c>
      <c r="NX67" s="19" t="str">
        <f t="shared" ca="1" si="537"/>
        <v>-</v>
      </c>
      <c r="NY67" s="19" t="str">
        <f t="shared" ca="1" si="537"/>
        <v>-</v>
      </c>
      <c r="NZ67" s="19" t="str">
        <f t="shared" ca="1" si="537"/>
        <v>-</v>
      </c>
      <c r="OA67" s="19" t="str">
        <f t="shared" ca="1" si="537"/>
        <v>-</v>
      </c>
      <c r="OB67" s="19">
        <f t="shared" ca="1" si="537"/>
        <v>0</v>
      </c>
      <c r="OC67" s="24">
        <v>0</v>
      </c>
    </row>
    <row r="68" spans="1:393" outlineLevel="2">
      <c r="A68" s="21">
        <f t="shared" si="156"/>
        <v>63</v>
      </c>
      <c r="B68" s="222">
        <f t="shared" ca="1" si="549"/>
        <v>58</v>
      </c>
      <c r="C68">
        <f>202</f>
        <v>202</v>
      </c>
      <c r="D68" s="144" t="str">
        <f t="shared" ca="1" si="498"/>
        <v>GSM</v>
      </c>
      <c r="E68" t="b">
        <f t="shared" ca="1" si="499"/>
        <v>1</v>
      </c>
      <c r="F68" t="b">
        <v>0</v>
      </c>
      <c r="G68" t="b">
        <f t="shared" ca="1" si="500"/>
        <v>1</v>
      </c>
      <c r="H68" s="237">
        <f t="shared" ca="1" si="550"/>
        <v>1</v>
      </c>
      <c r="I68" s="237">
        <f t="shared" ca="1" si="550"/>
        <v>1</v>
      </c>
      <c r="J68" s="237" t="str">
        <f t="shared" ca="1" si="550"/>
        <v/>
      </c>
      <c r="K68" s="237">
        <f t="shared" ca="1" si="550"/>
        <v>2</v>
      </c>
      <c r="L68" s="237">
        <f t="shared" ca="1" si="538"/>
        <v>2</v>
      </c>
      <c r="M68" s="237">
        <f t="shared" ca="1" si="538"/>
        <v>2</v>
      </c>
      <c r="N68" s="237">
        <f t="shared" ca="1" si="538"/>
        <v>3</v>
      </c>
      <c r="O68" s="237">
        <f t="shared" ca="1" si="538"/>
        <v>1</v>
      </c>
      <c r="P68" s="237">
        <f t="shared" ca="1" si="538"/>
        <v>1</v>
      </c>
      <c r="Q68" s="237">
        <f t="shared" ca="1" si="538"/>
        <v>3</v>
      </c>
      <c r="R68" s="237">
        <f t="shared" ca="1" si="538"/>
        <v>1</v>
      </c>
      <c r="S68" s="237">
        <f t="shared" ca="1" si="538"/>
        <v>1</v>
      </c>
      <c r="T68" s="237">
        <f t="shared" ca="1" si="538"/>
        <v>1</v>
      </c>
      <c r="U68" s="275"/>
      <c r="V68" s="275"/>
      <c r="W68" s="237">
        <f t="shared" ca="1" si="539"/>
        <v>0</v>
      </c>
      <c r="X68" s="275"/>
      <c r="Y68" s="275">
        <f t="shared" ca="1" si="540"/>
        <v>0</v>
      </c>
      <c r="Z68" s="275">
        <f t="shared" ca="1" si="540"/>
        <v>0</v>
      </c>
      <c r="AA68" s="275">
        <f t="shared" ca="1" si="540"/>
        <v>0</v>
      </c>
      <c r="AB68" s="275">
        <f t="shared" ca="1" si="540"/>
        <v>0</v>
      </c>
      <c r="AC68" s="275">
        <f t="shared" ca="1" si="540"/>
        <v>0</v>
      </c>
      <c r="AD68" s="275">
        <f t="shared" ca="1" si="540"/>
        <v>0</v>
      </c>
      <c r="AE68" s="275">
        <f t="shared" ca="1" si="540"/>
        <v>0</v>
      </c>
      <c r="AF68" s="144">
        <f ca="1">INDEX(CHOOSE($N68,DataAutumn!i.AdultDrys,DataWinter!i.AdultDrys,DataSpring!i.AdultDrys),1,$M68)</f>
        <v>3</v>
      </c>
      <c r="AG68" s="5">
        <f t="shared" ca="1" si="501"/>
        <v>2</v>
      </c>
      <c r="AH68" s="5">
        <f t="shared" ca="1" si="501"/>
        <v>0</v>
      </c>
      <c r="AI68" s="5">
        <f t="shared" ca="1" si="502"/>
        <v>1</v>
      </c>
      <c r="AJ68">
        <f t="shared" ca="1" si="503"/>
        <v>5</v>
      </c>
      <c r="AL68" s="231" t="str">
        <f ca="1">TEXT(LEFT(OFFSET(AL68,-1,0),5)+1,"00000")&amp;MID(OFFSET(AL68,-1,0),6,FIND(" ",OFFSET(AL68,-1,0),7)-5)
&amp; $D68           &amp; IF($HY68=0," FWM","")&amp;IF($HY68=1," MWM","")&amp;IF($HY68=5," Mat","")&amp;IF($HZ68=TRUE,"&amp;BBT","    ")          &amp; " Day"&amp;INDEX(i.DOY,$N68,1)
&amp; " Scan"&amp;TEXT($O68,"0")        &amp;" "&amp; INDEX(DataMaster!$B$98:$B$103,$Q68,0)
&amp; " WP"&amp;TEXT($LK68*100,"000p")           &amp; " MP"&amp;TEXT($LL68*100,"000p")           &amp; " GP"&amp;TEXT($LU68*100,"000p")
&amp; " T_" &amp; IF(AND($CA68,$CC68),"TRUE ")        &amp; " (F"&amp;3+COUNTIF($CT68:$CW68,TRUE)&amp;3&amp;"N"&amp;$DK68&amp;$DL68&amp;")"</f>
        <v>00006 FeedSupplySE GSM MWM     Day204 Scan1 No export WP100p MP100p GP100p T_TRUE  (F43N33)</v>
      </c>
      <c r="AM68" s="9" t="str">
        <f ca="1">IF(COUNTIF(AL$5:AL68,AL68)=1,"-","Dup")</f>
        <v>-</v>
      </c>
      <c r="AN68" s="9"/>
      <c r="AO68" s="237" t="str">
        <f t="shared" ca="1" si="551"/>
        <v>-</v>
      </c>
      <c r="AP68" s="237" t="str">
        <f t="shared" ca="1" si="551"/>
        <v>-</v>
      </c>
      <c r="AQ68" s="237" t="str">
        <f t="shared" ca="1" si="551"/>
        <v>-</v>
      </c>
      <c r="AR68" s="237" t="str">
        <f t="shared" ca="1" si="551"/>
        <v>-</v>
      </c>
      <c r="AS68" s="237" t="str">
        <f t="shared" ca="1" si="551"/>
        <v>-</v>
      </c>
      <c r="AT68" s="237" t="str">
        <f t="shared" ca="1" si="551"/>
        <v>-</v>
      </c>
      <c r="AU68" s="9"/>
      <c r="AV68" s="5" t="b">
        <f t="shared" ca="1" si="504"/>
        <v>1</v>
      </c>
      <c r="AW68" s="5" t="str">
        <f t="shared" ca="1" si="504"/>
        <v>-</v>
      </c>
      <c r="AX68" s="5" t="str">
        <f t="shared" ca="1" si="504"/>
        <v>-</v>
      </c>
      <c r="AY68" s="5" t="str">
        <f t="shared" ca="1" si="504"/>
        <v>-</v>
      </c>
      <c r="AZ68" s="5" t="b">
        <f t="shared" ca="1" si="504"/>
        <v>0</v>
      </c>
      <c r="BA68" s="144">
        <f t="shared" ca="1" si="504"/>
        <v>0.25</v>
      </c>
      <c r="BB68" s="19" t="b">
        <f t="shared" ca="1" si="505"/>
        <v>1</v>
      </c>
      <c r="BC68" s="9"/>
      <c r="BD68" s="5" t="str">
        <f t="shared" ca="1" si="506"/>
        <v>-</v>
      </c>
      <c r="BE68" s="19" t="str">
        <f t="shared" ca="1" si="507"/>
        <v>-</v>
      </c>
      <c r="BF68" s="19" t="str">
        <f t="shared" ca="1" si="507"/>
        <v>-</v>
      </c>
      <c r="BG68" s="19" t="str">
        <f t="shared" ca="1" si="507"/>
        <v>-</v>
      </c>
      <c r="BH68" s="5" t="str">
        <f t="shared" ca="1" si="508"/>
        <v>-</v>
      </c>
      <c r="BI68" s="19" t="str">
        <f t="shared" ca="1" si="509"/>
        <v>-</v>
      </c>
      <c r="BJ68" s="5" t="str">
        <f t="shared" ca="1" si="510"/>
        <v>-</v>
      </c>
      <c r="BK68" s="19" t="str">
        <f t="shared" ca="1" si="511"/>
        <v>-</v>
      </c>
      <c r="BL68" s="19" t="str">
        <f t="shared" ca="1" si="511"/>
        <v>-</v>
      </c>
      <c r="BM68" s="19" t="str">
        <f t="shared" ca="1" si="511"/>
        <v>-</v>
      </c>
      <c r="BN68" s="5" t="str">
        <f t="shared" ca="1" si="512"/>
        <v>-</v>
      </c>
      <c r="BO68" s="9"/>
      <c r="BP68" s="19" t="str">
        <f t="shared" ca="1" si="513"/>
        <v>-</v>
      </c>
      <c r="BQ68" s="19" t="str">
        <f t="shared" ca="1" si="513"/>
        <v>-</v>
      </c>
      <c r="BR68" s="19" t="str">
        <f t="shared" ca="1" si="513"/>
        <v>-</v>
      </c>
      <c r="BS68" s="19" t="str">
        <f t="shared" ca="1" si="513"/>
        <v>-</v>
      </c>
      <c r="BT68" s="19" t="str">
        <f t="shared" ca="1" si="513"/>
        <v>-</v>
      </c>
      <c r="BU68" s="19" t="str">
        <f t="shared" ca="1" si="513"/>
        <v>-</v>
      </c>
      <c r="BV68" s="19" t="str">
        <f t="shared" ca="1" si="513"/>
        <v>-</v>
      </c>
      <c r="BW68" s="19" t="str">
        <f t="shared" ca="1" si="513"/>
        <v>-</v>
      </c>
      <c r="BX68" s="19" t="str">
        <f t="shared" ca="1" si="513"/>
        <v>-</v>
      </c>
      <c r="BY68" s="19" t="str">
        <f t="shared" ca="1" si="513"/>
        <v>-</v>
      </c>
      <c r="BZ68" s="9"/>
      <c r="CA68" s="237" t="b">
        <f t="shared" ca="1" si="557"/>
        <v>1</v>
      </c>
      <c r="CB68" s="12" t="b">
        <v>1</v>
      </c>
      <c r="CC68" s="237" t="b">
        <f t="shared" ca="1" si="557"/>
        <v>1</v>
      </c>
      <c r="CD68" s="251">
        <f t="shared" ca="1" si="552"/>
        <v>2233105</v>
      </c>
      <c r="CE68" s="237" t="b">
        <f t="shared" ca="1" si="557"/>
        <v>0</v>
      </c>
      <c r="CF68" s="12" t="s">
        <v>34</v>
      </c>
      <c r="CG68" s="19" t="b">
        <f t="shared" ca="1" si="541"/>
        <v>1</v>
      </c>
      <c r="CH68" s="237">
        <f t="shared" ca="1" si="553"/>
        <v>2233106</v>
      </c>
      <c r="CI68" s="19" t="str">
        <f t="shared" ca="1" si="541"/>
        <v>-</v>
      </c>
      <c r="CJ68" s="19">
        <f t="shared" ca="1" si="541"/>
        <v>1</v>
      </c>
      <c r="CK68" s="19">
        <f t="shared" ca="1" si="541"/>
        <v>1</v>
      </c>
      <c r="CL68" s="9"/>
      <c r="CM68" s="444">
        <f t="shared" ca="1" si="515"/>
        <v>652</v>
      </c>
      <c r="CN68" s="444">
        <f t="shared" ca="1" si="515"/>
        <v>686</v>
      </c>
      <c r="CO68" s="444">
        <f t="shared" ca="1" si="515"/>
        <v>721</v>
      </c>
      <c r="CP68" s="152">
        <f t="shared" ca="1" si="516"/>
        <v>378</v>
      </c>
      <c r="CQ68" s="152">
        <f t="shared" ca="1" si="516"/>
        <v>413</v>
      </c>
      <c r="CR68" s="152">
        <f t="shared" ca="1" si="516"/>
        <v>448</v>
      </c>
      <c r="CS68" s="19" t="str">
        <f t="shared" ca="1" si="517"/>
        <v>-</v>
      </c>
      <c r="CT68" s="12" t="b">
        <v>0</v>
      </c>
      <c r="CU68" s="12" t="b">
        <v>1</v>
      </c>
      <c r="CV68" s="12" t="b">
        <v>0</v>
      </c>
      <c r="CW68" s="12" t="b">
        <v>0</v>
      </c>
      <c r="CX68" s="19" t="b">
        <f t="shared" ca="1" si="517"/>
        <v>1</v>
      </c>
      <c r="CY68" s="19">
        <f t="shared" ca="1" si="517"/>
        <v>0</v>
      </c>
      <c r="CZ68" s="19">
        <f t="shared" ca="1" si="517"/>
        <v>0</v>
      </c>
      <c r="DA68" s="19">
        <f t="shared" ca="1" si="517"/>
        <v>0</v>
      </c>
      <c r="DB68" s="19">
        <f t="shared" ca="1" si="517"/>
        <v>0</v>
      </c>
      <c r="DC68" s="19">
        <f t="shared" ca="1" si="517"/>
        <v>0</v>
      </c>
      <c r="DD68" s="19">
        <f t="shared" ca="1" si="517"/>
        <v>0</v>
      </c>
      <c r="DE68" s="19">
        <f t="shared" ca="1" si="517"/>
        <v>0</v>
      </c>
      <c r="DF68" s="19">
        <f t="shared" ca="1" si="517"/>
        <v>0</v>
      </c>
      <c r="DG68" s="19">
        <f t="shared" ca="1" si="517"/>
        <v>0</v>
      </c>
      <c r="DH68" s="19">
        <f t="shared" ca="1" si="517"/>
        <v>0</v>
      </c>
      <c r="DI68" s="19">
        <f t="shared" ca="1" si="517"/>
        <v>0</v>
      </c>
      <c r="DJ68" s="19">
        <f t="shared" ca="1" si="518"/>
        <v>0</v>
      </c>
      <c r="DK68" s="12">
        <v>3</v>
      </c>
      <c r="DL68" s="12">
        <v>3</v>
      </c>
      <c r="DM68" s="19">
        <f t="shared" ca="1" si="554"/>
        <v>0</v>
      </c>
      <c r="DN68" s="12">
        <v>1</v>
      </c>
      <c r="DO68" s="12">
        <v>-1</v>
      </c>
      <c r="DP68" s="19" t="str">
        <f t="shared" ca="1" si="518"/>
        <v>-</v>
      </c>
      <c r="DQ68" s="19" t="str">
        <f t="shared" ca="1" si="518"/>
        <v>-</v>
      </c>
      <c r="DR68" s="19" t="str">
        <f t="shared" ca="1" si="518"/>
        <v>-</v>
      </c>
      <c r="DS68" s="251">
        <f t="shared" ca="1" si="542"/>
        <v>0</v>
      </c>
      <c r="DT68" s="251">
        <f t="shared" si="555"/>
        <v>1</v>
      </c>
      <c r="DU68" s="251">
        <f t="shared" si="543"/>
        <v>-1</v>
      </c>
      <c r="DV68" s="19">
        <f t="shared" ca="1" si="518"/>
        <v>0</v>
      </c>
      <c r="DW68" s="19">
        <f t="shared" ca="1" si="518"/>
        <v>0</v>
      </c>
      <c r="DX68" s="19">
        <f t="shared" ca="1" si="518"/>
        <v>0</v>
      </c>
      <c r="DY68" s="19">
        <f t="shared" ca="1" si="518"/>
        <v>0</v>
      </c>
      <c r="DZ68" s="19">
        <f t="shared" ca="1" si="518"/>
        <v>0</v>
      </c>
      <c r="EA68" s="19">
        <f t="shared" ca="1" si="518"/>
        <v>0</v>
      </c>
      <c r="EB68" s="19">
        <f t="shared" ca="1" si="518"/>
        <v>0</v>
      </c>
      <c r="EC68" s="19">
        <f t="shared" ca="1" si="518"/>
        <v>0</v>
      </c>
      <c r="ED68" s="19">
        <f t="shared" ca="1" si="518"/>
        <v>0</v>
      </c>
      <c r="EE68" s="19">
        <f t="shared" ca="1" si="518"/>
        <v>0</v>
      </c>
      <c r="EF68" s="19">
        <f t="shared" ca="1" si="518"/>
        <v>0</v>
      </c>
      <c r="EG68" s="19">
        <f t="shared" ca="1" si="518"/>
        <v>0</v>
      </c>
      <c r="EH68" s="19">
        <f t="shared" ca="1" si="518"/>
        <v>0</v>
      </c>
      <c r="EI68" s="19">
        <f t="shared" ca="1" si="518"/>
        <v>0</v>
      </c>
      <c r="EJ68" s="19">
        <f t="shared" ca="1" si="518"/>
        <v>0</v>
      </c>
      <c r="EK68" s="19">
        <f t="shared" ca="1" si="518"/>
        <v>0</v>
      </c>
      <c r="EL68" s="19">
        <f t="shared" ca="1" si="519"/>
        <v>0</v>
      </c>
      <c r="EM68" s="19">
        <f t="shared" ca="1" si="519"/>
        <v>0</v>
      </c>
      <c r="EN68" s="19">
        <f t="shared" ca="1" si="519"/>
        <v>0</v>
      </c>
      <c r="EO68" s="19">
        <f t="shared" ca="1" si="519"/>
        <v>0</v>
      </c>
      <c r="EP68" s="19">
        <f t="shared" ca="1" si="519"/>
        <v>0</v>
      </c>
      <c r="EQ68" s="19">
        <f t="shared" ca="1" si="519"/>
        <v>0</v>
      </c>
      <c r="ER68" s="19">
        <f t="shared" ca="1" si="519"/>
        <v>0</v>
      </c>
      <c r="ES68" s="19">
        <f t="shared" ca="1" si="519"/>
        <v>0</v>
      </c>
      <c r="ET68" s="19">
        <f t="shared" ca="1" si="519"/>
        <v>0</v>
      </c>
      <c r="EU68" s="19">
        <f t="shared" ca="1" si="519"/>
        <v>0</v>
      </c>
      <c r="EV68" s="19">
        <f t="shared" ca="1" si="519"/>
        <v>0</v>
      </c>
      <c r="EW68" s="19">
        <f t="shared" ca="1" si="519"/>
        <v>0</v>
      </c>
      <c r="EX68" s="19">
        <f t="shared" ca="1" si="519"/>
        <v>0</v>
      </c>
      <c r="EY68" s="19">
        <f t="shared" ca="1" si="519"/>
        <v>0</v>
      </c>
      <c r="EZ68" s="19">
        <f t="shared" ca="1" si="519"/>
        <v>0</v>
      </c>
      <c r="FA68" s="19">
        <f t="shared" ca="1" si="519"/>
        <v>0</v>
      </c>
      <c r="FB68" s="19">
        <f t="shared" ref="FB68:HH69" ca="1" si="559">OFFSET(FB$5,$B68,0)</f>
        <v>0</v>
      </c>
      <c r="FC68" s="19">
        <f t="shared" ca="1" si="559"/>
        <v>0</v>
      </c>
      <c r="FD68" s="19">
        <f t="shared" ca="1" si="559"/>
        <v>0</v>
      </c>
      <c r="FE68" s="19">
        <f t="shared" ca="1" si="559"/>
        <v>0</v>
      </c>
      <c r="FF68" s="19">
        <f t="shared" ca="1" si="559"/>
        <v>0</v>
      </c>
      <c r="FG68" s="19">
        <f t="shared" ca="1" si="559"/>
        <v>0</v>
      </c>
      <c r="FH68" s="19">
        <f t="shared" ca="1" si="559"/>
        <v>0</v>
      </c>
      <c r="FI68" s="19">
        <f t="shared" ca="1" si="559"/>
        <v>0</v>
      </c>
      <c r="FJ68" s="19">
        <f t="shared" ca="1" si="559"/>
        <v>0</v>
      </c>
      <c r="FK68" s="19">
        <f t="shared" ca="1" si="559"/>
        <v>0</v>
      </c>
      <c r="FL68" s="19">
        <f t="shared" ca="1" si="559"/>
        <v>0</v>
      </c>
      <c r="FM68" s="19">
        <f t="shared" ca="1" si="559"/>
        <v>0</v>
      </c>
      <c r="FN68" s="19">
        <f t="shared" ca="1" si="559"/>
        <v>0</v>
      </c>
      <c r="FO68" s="19">
        <f t="shared" ca="1" si="559"/>
        <v>0</v>
      </c>
      <c r="FP68" s="19">
        <f t="shared" ca="1" si="559"/>
        <v>0</v>
      </c>
      <c r="FQ68" s="19">
        <f t="shared" ca="1" si="559"/>
        <v>0</v>
      </c>
      <c r="FR68" s="19">
        <f t="shared" ca="1" si="559"/>
        <v>0</v>
      </c>
      <c r="FS68" s="19">
        <f t="shared" ca="1" si="559"/>
        <v>0</v>
      </c>
      <c r="FT68" s="19">
        <f t="shared" ca="1" si="559"/>
        <v>0</v>
      </c>
      <c r="FU68" s="19">
        <f t="shared" ca="1" si="559"/>
        <v>0</v>
      </c>
      <c r="FV68" s="19">
        <f t="shared" ca="1" si="559"/>
        <v>0</v>
      </c>
      <c r="FW68" s="19">
        <f t="shared" ca="1" si="559"/>
        <v>0</v>
      </c>
      <c r="FX68" s="19">
        <f t="shared" ca="1" si="559"/>
        <v>0</v>
      </c>
      <c r="FY68" s="19">
        <f t="shared" ca="1" si="559"/>
        <v>0</v>
      </c>
      <c r="FZ68" s="19">
        <f t="shared" ca="1" si="559"/>
        <v>0</v>
      </c>
      <c r="GA68" s="19">
        <f t="shared" ca="1" si="559"/>
        <v>0</v>
      </c>
      <c r="GB68" s="19">
        <f t="shared" ca="1" si="559"/>
        <v>0</v>
      </c>
      <c r="GC68" s="19">
        <f t="shared" ca="1" si="559"/>
        <v>0</v>
      </c>
      <c r="GD68" s="19">
        <f t="shared" ca="1" si="559"/>
        <v>0</v>
      </c>
      <c r="GE68" s="19">
        <f t="shared" ca="1" si="559"/>
        <v>0</v>
      </c>
      <c r="GF68" s="19">
        <f t="shared" ca="1" si="559"/>
        <v>0</v>
      </c>
      <c r="GG68" s="19">
        <f t="shared" ca="1" si="559"/>
        <v>0</v>
      </c>
      <c r="GH68" s="19">
        <f t="shared" ca="1" si="559"/>
        <v>0</v>
      </c>
      <c r="GI68" s="19">
        <f t="shared" ca="1" si="559"/>
        <v>0</v>
      </c>
      <c r="GJ68" s="19">
        <f t="shared" ca="1" si="559"/>
        <v>0</v>
      </c>
      <c r="GK68" s="19">
        <f t="shared" ca="1" si="559"/>
        <v>0</v>
      </c>
      <c r="GL68" s="19">
        <f t="shared" ca="1" si="559"/>
        <v>0</v>
      </c>
      <c r="GM68" s="19">
        <f t="shared" ca="1" si="559"/>
        <v>0</v>
      </c>
      <c r="GN68" s="19">
        <f t="shared" ca="1" si="559"/>
        <v>0</v>
      </c>
      <c r="GO68" s="19">
        <f t="shared" ca="1" si="559"/>
        <v>0</v>
      </c>
      <c r="GP68" s="19">
        <f t="shared" ca="1" si="559"/>
        <v>0</v>
      </c>
      <c r="GQ68" s="19">
        <f t="shared" ca="1" si="559"/>
        <v>0</v>
      </c>
      <c r="GR68" s="19">
        <f t="shared" ca="1" si="559"/>
        <v>0</v>
      </c>
      <c r="GS68" s="19">
        <f t="shared" ca="1" si="559"/>
        <v>0</v>
      </c>
      <c r="GT68" s="19">
        <f t="shared" ca="1" si="559"/>
        <v>0</v>
      </c>
      <c r="GU68" s="19">
        <f t="shared" ca="1" si="559"/>
        <v>0</v>
      </c>
      <c r="GV68" s="19">
        <f t="shared" ca="1" si="559"/>
        <v>0</v>
      </c>
      <c r="GW68" s="19">
        <f t="shared" ca="1" si="559"/>
        <v>0</v>
      </c>
      <c r="GX68" s="19">
        <f t="shared" ca="1" si="559"/>
        <v>0</v>
      </c>
      <c r="GY68" s="19">
        <f t="shared" ca="1" si="559"/>
        <v>0</v>
      </c>
      <c r="GZ68" s="19">
        <f t="shared" ca="1" si="559"/>
        <v>0</v>
      </c>
      <c r="HA68" s="19">
        <f t="shared" ca="1" si="559"/>
        <v>0</v>
      </c>
      <c r="HB68" s="19">
        <f t="shared" ca="1" si="559"/>
        <v>0</v>
      </c>
      <c r="HC68" s="19">
        <f t="shared" ca="1" si="559"/>
        <v>0</v>
      </c>
      <c r="HD68" s="19">
        <f t="shared" ca="1" si="559"/>
        <v>0</v>
      </c>
      <c r="HE68" s="19">
        <f t="shared" ca="1" si="559"/>
        <v>0</v>
      </c>
      <c r="HF68" s="19">
        <f t="shared" ca="1" si="559"/>
        <v>0</v>
      </c>
      <c r="HG68" s="19">
        <f t="shared" ca="1" si="559"/>
        <v>0</v>
      </c>
      <c r="HH68" s="19">
        <f t="shared" ca="1" si="559"/>
        <v>0</v>
      </c>
      <c r="HI68" s="19">
        <f t="shared" ca="1" si="558"/>
        <v>0</v>
      </c>
      <c r="HJ68" s="19">
        <f t="shared" ca="1" si="558"/>
        <v>0</v>
      </c>
      <c r="HK68" s="19">
        <f t="shared" ca="1" si="558"/>
        <v>0</v>
      </c>
      <c r="HL68" s="19">
        <f t="shared" ca="1" si="558"/>
        <v>0</v>
      </c>
      <c r="HM68" s="19">
        <f t="shared" ca="1" si="558"/>
        <v>0</v>
      </c>
      <c r="HN68" s="19">
        <f t="shared" ca="1" si="558"/>
        <v>0</v>
      </c>
      <c r="HO68" s="19">
        <f t="shared" ca="1" si="558"/>
        <v>0</v>
      </c>
      <c r="HP68" s="19">
        <f t="shared" ca="1" si="558"/>
        <v>0</v>
      </c>
      <c r="HQ68" s="19">
        <f t="shared" ca="1" si="558"/>
        <v>0</v>
      </c>
      <c r="HR68" s="19">
        <f t="shared" ca="1" si="558"/>
        <v>0</v>
      </c>
      <c r="HS68" s="19">
        <f t="shared" ca="1" si="558"/>
        <v>0</v>
      </c>
      <c r="HT68" s="19">
        <f t="shared" ca="1" si="558"/>
        <v>0</v>
      </c>
      <c r="HU68" s="19">
        <f t="shared" ca="1" si="558"/>
        <v>0</v>
      </c>
      <c r="HV68" s="19">
        <f t="shared" ca="1" si="558"/>
        <v>0</v>
      </c>
      <c r="HW68" s="5">
        <f t="shared" ca="1" si="522"/>
        <v>67</v>
      </c>
      <c r="HX68" s="9"/>
      <c r="HY68" s="5">
        <f t="shared" ca="1" si="523"/>
        <v>1</v>
      </c>
      <c r="HZ68" s="5" t="b">
        <f t="shared" ca="1" si="523"/>
        <v>0</v>
      </c>
      <c r="IA68" s="19">
        <f t="shared" ca="1" si="524"/>
        <v>0</v>
      </c>
      <c r="IB68" s="5">
        <f t="shared" ca="1" si="523"/>
        <v>55</v>
      </c>
      <c r="IC68" s="19">
        <f t="shared" ca="1" si="524"/>
        <v>1</v>
      </c>
      <c r="ID68" s="19">
        <f t="shared" ca="1" si="524"/>
        <v>0</v>
      </c>
      <c r="IE68" s="19">
        <f t="shared" ca="1" si="524"/>
        <v>0</v>
      </c>
      <c r="IF68" s="19">
        <f t="shared" ca="1" si="524"/>
        <v>0</v>
      </c>
      <c r="IG68" s="19">
        <f t="shared" ca="1" si="524"/>
        <v>0</v>
      </c>
      <c r="IH68" s="19">
        <f t="shared" ca="1" si="524"/>
        <v>0</v>
      </c>
      <c r="II68" s="19">
        <f t="shared" ca="1" si="524"/>
        <v>0</v>
      </c>
      <c r="IJ68" s="19">
        <f t="shared" ca="1" si="524"/>
        <v>0</v>
      </c>
      <c r="IK68" s="19">
        <f t="shared" ca="1" si="524"/>
        <v>0</v>
      </c>
      <c r="IL68" s="19">
        <f t="shared" ca="1" si="524"/>
        <v>0</v>
      </c>
      <c r="IM68" s="19">
        <f t="shared" ca="1" si="524"/>
        <v>0</v>
      </c>
      <c r="IN68" s="19">
        <f t="shared" ca="1" si="524"/>
        <v>0</v>
      </c>
      <c r="IO68" s="19">
        <f t="shared" ca="1" si="524"/>
        <v>0</v>
      </c>
      <c r="IP68" s="19">
        <f t="shared" ca="1" si="524"/>
        <v>0</v>
      </c>
      <c r="IQ68" s="19">
        <f t="shared" ca="1" si="524"/>
        <v>0</v>
      </c>
      <c r="IR68" s="19">
        <f t="shared" ca="1" si="524"/>
        <v>0</v>
      </c>
      <c r="IS68" s="19">
        <f t="shared" ca="1" si="524"/>
        <v>0</v>
      </c>
      <c r="IT68" s="19">
        <f t="shared" ca="1" si="524"/>
        <v>0</v>
      </c>
      <c r="IU68" s="19">
        <f t="shared" ca="1" si="524"/>
        <v>0</v>
      </c>
      <c r="IV68" s="19">
        <f t="shared" ca="1" si="524"/>
        <v>0</v>
      </c>
      <c r="IW68" s="19">
        <f t="shared" ca="1" si="524"/>
        <v>0</v>
      </c>
      <c r="IX68" s="19">
        <f t="shared" ca="1" si="524"/>
        <v>0</v>
      </c>
      <c r="IY68" s="19">
        <f t="shared" ca="1" si="524"/>
        <v>1</v>
      </c>
      <c r="IZ68" s="19">
        <f t="shared" ca="1" si="524"/>
        <v>0</v>
      </c>
      <c r="JA68" s="19">
        <f t="shared" ca="1" si="524"/>
        <v>1</v>
      </c>
      <c r="JB68" s="9"/>
      <c r="JC68" s="5" t="b">
        <f t="shared" ca="1" si="525"/>
        <v>0</v>
      </c>
      <c r="JD68" s="5" t="b">
        <f t="shared" ca="1" si="526"/>
        <v>0</v>
      </c>
      <c r="JE68" s="5" t="b">
        <f t="shared" ca="1" si="526"/>
        <v>0</v>
      </c>
      <c r="JF68" s="5" t="b">
        <f t="shared" ca="1" si="526"/>
        <v>1</v>
      </c>
      <c r="JG68" s="144">
        <f t="shared" ca="1" si="544"/>
        <v>1</v>
      </c>
      <c r="JH68" s="144">
        <f t="shared" ca="1" si="544"/>
        <v>1</v>
      </c>
      <c r="JI68" s="19" t="str">
        <f t="shared" ca="1" si="545"/>
        <v>-</v>
      </c>
      <c r="JJ68" s="19" t="str">
        <f t="shared" ca="1" si="545"/>
        <v>-</v>
      </c>
      <c r="JK68" s="19" t="str">
        <f t="shared" ca="1" si="545"/>
        <v>-</v>
      </c>
      <c r="JL68" s="19" t="str">
        <f t="shared" ca="1" si="545"/>
        <v>-</v>
      </c>
      <c r="JM68" s="19">
        <f t="shared" ca="1" si="545"/>
        <v>1</v>
      </c>
      <c r="JN68" s="19">
        <f t="shared" ca="1" si="545"/>
        <v>0.66</v>
      </c>
      <c r="JO68" s="19" t="str">
        <f t="shared" ca="1" si="545"/>
        <v>-</v>
      </c>
      <c r="JP68" s="5" t="b" cm="1">
        <f t="array" aca="1" ref="JP68" ca="1">IF(OR(JQ68:JX68&lt;&gt;"-"),TRUE,"-")</f>
        <v>1</v>
      </c>
      <c r="JQ68" s="237">
        <f t="shared" ca="1" si="556"/>
        <v>2</v>
      </c>
      <c r="JR68" s="237">
        <f t="shared" ca="1" si="556"/>
        <v>2</v>
      </c>
      <c r="JS68" s="237">
        <f t="shared" ca="1" si="556"/>
        <v>2</v>
      </c>
      <c r="JT68" s="237">
        <f t="shared" ca="1" si="556"/>
        <v>2</v>
      </c>
      <c r="JU68" s="237">
        <f t="shared" ca="1" si="556"/>
        <v>2</v>
      </c>
      <c r="JV68" s="237">
        <f t="shared" ca="1" si="556"/>
        <v>2</v>
      </c>
      <c r="JW68" s="237">
        <f t="shared" ca="1" si="556"/>
        <v>2</v>
      </c>
      <c r="JX68" s="237">
        <f t="shared" ca="1" si="556"/>
        <v>2</v>
      </c>
      <c r="JY68" s="5" t="str">
        <f t="array" aca="1" ref="JY68" ca="1">IF(OR(JZ68:KF68&lt;&gt;"-"),TRUE,"-")</f>
        <v>-</v>
      </c>
      <c r="JZ68" s="19" t="str">
        <f t="shared" ca="1" si="547"/>
        <v>-</v>
      </c>
      <c r="KA68" s="19" t="str">
        <f t="shared" ca="1" si="547"/>
        <v>-</v>
      </c>
      <c r="KB68" s="19" t="str">
        <f t="shared" ca="1" si="547"/>
        <v>-</v>
      </c>
      <c r="KC68" s="19" t="str">
        <f t="shared" ca="1" si="547"/>
        <v>-</v>
      </c>
      <c r="KD68" s="19" t="str">
        <f t="shared" ca="1" si="547"/>
        <v>-</v>
      </c>
      <c r="KE68" s="19" t="str">
        <f t="shared" ca="1" si="547"/>
        <v>-</v>
      </c>
      <c r="KF68" s="19" t="str">
        <f t="shared" ca="1" si="547"/>
        <v>-</v>
      </c>
      <c r="KG68" s="19" t="b">
        <f t="shared" ca="1" si="547"/>
        <v>1</v>
      </c>
      <c r="KH68" s="144">
        <f t="shared" ca="1" si="528"/>
        <v>2</v>
      </c>
      <c r="KI68" s="19">
        <f t="shared" ca="1" si="547"/>
        <v>2</v>
      </c>
      <c r="KJ68" s="19" t="b">
        <f t="shared" ca="1" si="547"/>
        <v>0</v>
      </c>
      <c r="KK68" s="19" t="str">
        <f t="shared" ca="1" si="547"/>
        <v>-</v>
      </c>
      <c r="KL68" s="5" t="str">
        <f t="shared" ca="1" si="529"/>
        <v>-</v>
      </c>
      <c r="KM68" s="5" t="str">
        <f t="shared" ca="1" si="529"/>
        <v>-</v>
      </c>
      <c r="KN68" s="5" t="str">
        <f t="shared" ca="1" si="529"/>
        <v>-</v>
      </c>
      <c r="KO68" s="5" t="str">
        <f t="shared" ca="1" si="529"/>
        <v>-</v>
      </c>
      <c r="KP68" s="19" t="b">
        <f t="shared" ca="1" si="548"/>
        <v>0</v>
      </c>
      <c r="KQ68" s="19" t="str">
        <f t="shared" ca="1" si="548"/>
        <v>-</v>
      </c>
      <c r="KR68" s="19" t="str">
        <f t="shared" ca="1" si="548"/>
        <v>-</v>
      </c>
      <c r="KS68" s="19" t="b">
        <f t="shared" ca="1" si="548"/>
        <v>1</v>
      </c>
      <c r="KT68" s="19">
        <f t="shared" ca="1" si="548"/>
        <v>0.75</v>
      </c>
      <c r="KU68" s="19">
        <f t="shared" ca="1" si="548"/>
        <v>0.75</v>
      </c>
      <c r="KV68" s="19">
        <f t="shared" ca="1" si="548"/>
        <v>0.99</v>
      </c>
      <c r="KW68" s="19">
        <f t="shared" ca="1" si="548"/>
        <v>0.5</v>
      </c>
      <c r="KX68" s="19">
        <f t="shared" ca="1" si="548"/>
        <v>0</v>
      </c>
      <c r="KY68" s="19">
        <f t="shared" ca="1" si="548"/>
        <v>0</v>
      </c>
      <c r="KZ68" s="19" t="str">
        <f t="shared" ca="1" si="548"/>
        <v>-</v>
      </c>
      <c r="LA68" s="19" t="str">
        <f t="shared" ca="1" si="548"/>
        <v>-</v>
      </c>
      <c r="LB68" s="19" t="str">
        <f t="shared" ca="1" si="548"/>
        <v>-</v>
      </c>
      <c r="LC68" s="5">
        <f t="shared" ca="1" si="531"/>
        <v>1</v>
      </c>
      <c r="LD68" s="9"/>
      <c r="LE68" s="19">
        <f t="shared" ca="1" si="548"/>
        <v>70</v>
      </c>
      <c r="LF68" s="19">
        <f t="shared" ca="1" si="532"/>
        <v>50</v>
      </c>
      <c r="LG68" s="19">
        <f t="shared" ca="1" si="532"/>
        <v>80</v>
      </c>
      <c r="LH68" s="19">
        <f t="shared" ca="1" si="532"/>
        <v>50</v>
      </c>
      <c r="LI68" s="5" t="b" cm="1">
        <f t="array" aca="1" ref="LI68" ca="1">INDEX(i.meatgrid,$Q68,LI$7)</f>
        <v>1</v>
      </c>
      <c r="LJ68" s="5" t="b" cm="1">
        <f t="array" aca="1" ref="LJ68" ca="1">INDEX(i.meatgrid,$Q68,LJ$7)</f>
        <v>0</v>
      </c>
      <c r="LK68" s="19">
        <f t="shared" ca="1" si="533"/>
        <v>1</v>
      </c>
      <c r="LL68" s="5">
        <f t="shared" ca="1" si="534"/>
        <v>1</v>
      </c>
      <c r="LM68" s="5" cm="1">
        <f t="array" aca="1" ref="LM68" ca="1">INDEX(i.meatgrid,$Q68,LM$7)</f>
        <v>1</v>
      </c>
      <c r="LN68" s="5" cm="1">
        <f t="array" aca="1" ref="LN68" ca="1">INDEX(i.meatgrid,$Q68,LN$7)</f>
        <v>1</v>
      </c>
      <c r="LO68" s="5" cm="1">
        <f t="array" aca="1" ref="LO68" ca="1">INDEX(i.meatgrid,$Q68,LO$7)</f>
        <v>1</v>
      </c>
      <c r="LP68" s="5" cm="1">
        <f t="array" aca="1" ref="LP68" ca="1">INDEX(i.meatgrid,$Q68,LP$7)</f>
        <v>0</v>
      </c>
      <c r="LQ68" s="5" cm="1">
        <f t="array" aca="1" ref="LQ68" ca="1">INDEX(i.meatgrid,$Q68,LQ$7)</f>
        <v>0</v>
      </c>
      <c r="LR68" s="5" cm="1">
        <f t="array" aca="1" ref="LR68" ca="1">INDEX(i.meatgrid,$Q68,LR$7)</f>
        <v>1</v>
      </c>
      <c r="LS68" s="5" cm="1">
        <f t="array" aca="1" ref="LS68" ca="1">INDEX(i.meatgrid,$Q68,LS$7)</f>
        <v>1</v>
      </c>
      <c r="LT68" s="5" cm="1">
        <f t="array" aca="1" ref="LT68" ca="1">INDEX(i.meatgrid,$Q68,LT$7)</f>
        <v>1</v>
      </c>
      <c r="LU68" s="19">
        <f t="shared" ca="1" si="535"/>
        <v>1</v>
      </c>
      <c r="LV68" s="9"/>
      <c r="LW68" s="19" t="b">
        <f t="shared" ca="1" si="536"/>
        <v>0</v>
      </c>
      <c r="LX68" s="19" t="b">
        <f t="shared" ca="1" si="536"/>
        <v>0</v>
      </c>
      <c r="LY68" s="19">
        <f t="shared" ca="1" si="536"/>
        <v>1</v>
      </c>
      <c r="LZ68" s="19">
        <f t="shared" ca="1" si="536"/>
        <v>0.75</v>
      </c>
      <c r="MA68" s="19">
        <f t="shared" ca="1" si="536"/>
        <v>0.75</v>
      </c>
      <c r="MB68" s="19">
        <f t="shared" ca="1" si="536"/>
        <v>0.8</v>
      </c>
      <c r="MC68" s="19">
        <f t="shared" ca="1" si="536"/>
        <v>0.82499999999999996</v>
      </c>
      <c r="MD68" s="19">
        <f t="shared" ca="1" si="536"/>
        <v>0.875</v>
      </c>
      <c r="ME68" s="19">
        <f t="shared" ca="1" si="536"/>
        <v>0.9</v>
      </c>
      <c r="MF68" s="19">
        <f t="shared" ca="1" si="536"/>
        <v>1</v>
      </c>
      <c r="MG68" s="19">
        <f t="shared" ca="1" si="536"/>
        <v>0.875</v>
      </c>
      <c r="MH68" s="19" t="b">
        <f t="shared" ca="1" si="536"/>
        <v>1</v>
      </c>
      <c r="MI68" s="19">
        <f t="shared" ca="1" si="536"/>
        <v>74.989999999999995</v>
      </c>
      <c r="MJ68" s="19" t="str">
        <f t="shared" ca="1" si="536"/>
        <v>-</v>
      </c>
      <c r="MK68" s="19" t="str">
        <f t="shared" ca="1" si="536"/>
        <v>-</v>
      </c>
      <c r="ML68" s="19" t="str">
        <f t="shared" ca="1" si="536"/>
        <v>-</v>
      </c>
      <c r="MM68" s="19" t="str">
        <f t="shared" ca="1" si="537"/>
        <v>-</v>
      </c>
      <c r="MN68" s="19" t="str">
        <f t="shared" ca="1" si="537"/>
        <v>-</v>
      </c>
      <c r="MO68" s="19" t="str">
        <f t="shared" ca="1" si="537"/>
        <v>-</v>
      </c>
      <c r="MP68" s="19" t="str">
        <f t="shared" ca="1" si="537"/>
        <v>-</v>
      </c>
      <c r="MQ68" s="19">
        <f t="shared" ca="1" si="537"/>
        <v>36.99</v>
      </c>
      <c r="MR68" s="19">
        <f t="shared" ca="1" si="537"/>
        <v>36.99</v>
      </c>
      <c r="MS68" s="19" t="str">
        <f t="shared" ca="1" si="537"/>
        <v>-</v>
      </c>
      <c r="MT68" s="19" t="str">
        <f t="shared" ca="1" si="537"/>
        <v>-</v>
      </c>
      <c r="MU68" s="19" t="str">
        <f t="shared" ca="1" si="537"/>
        <v>-</v>
      </c>
      <c r="MV68" s="19" t="str">
        <f t="shared" ca="1" si="537"/>
        <v>-</v>
      </c>
      <c r="MW68" s="19" t="str">
        <f t="shared" ca="1" si="537"/>
        <v>-</v>
      </c>
      <c r="MX68" s="19">
        <f t="shared" ca="1" si="537"/>
        <v>49.99</v>
      </c>
      <c r="MY68" s="19">
        <f t="shared" ca="1" si="537"/>
        <v>49.99</v>
      </c>
      <c r="MZ68" s="19">
        <f t="shared" ca="1" si="537"/>
        <v>49.99</v>
      </c>
      <c r="NA68" s="19">
        <f t="shared" ca="1" si="537"/>
        <v>49.99</v>
      </c>
      <c r="NB68" s="19">
        <f t="shared" ca="1" si="537"/>
        <v>49.99</v>
      </c>
      <c r="NC68" s="19">
        <f t="shared" ca="1" si="537"/>
        <v>49.99</v>
      </c>
      <c r="ND68" s="19">
        <f t="shared" ca="1" si="537"/>
        <v>49.99</v>
      </c>
      <c r="NE68" s="19">
        <f t="shared" ca="1" si="537"/>
        <v>49.99</v>
      </c>
      <c r="NF68" s="19">
        <f t="shared" ca="1" si="537"/>
        <v>412.99</v>
      </c>
      <c r="NG68" s="19">
        <f t="shared" ca="1" si="537"/>
        <v>412.99</v>
      </c>
      <c r="NH68" s="19" t="str">
        <f t="shared" ca="1" si="537"/>
        <v>-</v>
      </c>
      <c r="NI68" s="19" t="str">
        <f t="shared" ca="1" si="537"/>
        <v>-</v>
      </c>
      <c r="NJ68" s="19" t="str">
        <f t="shared" ca="1" si="537"/>
        <v>-</v>
      </c>
      <c r="NK68" s="19" t="str">
        <f t="shared" ca="1" si="537"/>
        <v>-</v>
      </c>
      <c r="NL68" s="19" t="str">
        <f t="shared" ca="1" si="537"/>
        <v>-</v>
      </c>
      <c r="NM68" s="19">
        <f t="shared" ca="1" si="537"/>
        <v>6.8900000000000006</v>
      </c>
      <c r="NN68" s="19">
        <f t="shared" ca="1" si="537"/>
        <v>6.8900000000000006</v>
      </c>
      <c r="NO68" s="19">
        <f t="shared" ref="NO68:OB69" ca="1" si="560">OFFSET(NO$5,$B68,0)</f>
        <v>6.8900000000000006</v>
      </c>
      <c r="NP68" s="19">
        <f t="shared" ca="1" si="560"/>
        <v>6.8900000000000006</v>
      </c>
      <c r="NQ68" s="19">
        <f t="shared" ca="1" si="560"/>
        <v>6.8900000000000006</v>
      </c>
      <c r="NR68" s="19">
        <f t="shared" ca="1" si="560"/>
        <v>6.8900000000000006</v>
      </c>
      <c r="NS68" s="19">
        <f t="shared" ca="1" si="560"/>
        <v>6.8900000000000006</v>
      </c>
      <c r="NT68" s="19">
        <f t="shared" ca="1" si="560"/>
        <v>6.8900000000000006</v>
      </c>
      <c r="NU68" s="19">
        <f t="shared" ca="1" si="560"/>
        <v>346.99</v>
      </c>
      <c r="NV68" s="19">
        <f t="shared" ca="1" si="560"/>
        <v>346.99</v>
      </c>
      <c r="NW68" s="19" t="str">
        <f t="shared" ca="1" si="560"/>
        <v>-</v>
      </c>
      <c r="NX68" s="19" t="str">
        <f t="shared" ca="1" si="560"/>
        <v>-</v>
      </c>
      <c r="NY68" s="19" t="str">
        <f t="shared" ca="1" si="560"/>
        <v>-</v>
      </c>
      <c r="NZ68" s="19" t="str">
        <f t="shared" ca="1" si="560"/>
        <v>-</v>
      </c>
      <c r="OA68" s="19" t="str">
        <f t="shared" ca="1" si="560"/>
        <v>-</v>
      </c>
      <c r="OB68" s="19">
        <f t="shared" ca="1" si="560"/>
        <v>0</v>
      </c>
      <c r="OC68" s="24">
        <v>0</v>
      </c>
    </row>
    <row r="69" spans="1:393" outlineLevel="2">
      <c r="A69" s="21">
        <f t="shared" si="156"/>
        <v>64</v>
      </c>
      <c r="B69" s="222">
        <f t="shared" ca="1" si="549"/>
        <v>58</v>
      </c>
      <c r="C69">
        <f>202</f>
        <v>202</v>
      </c>
      <c r="D69" s="144" t="str">
        <f t="shared" ca="1" si="498"/>
        <v>GSM</v>
      </c>
      <c r="E69" t="b">
        <f t="shared" ca="1" si="499"/>
        <v>1</v>
      </c>
      <c r="F69" t="b">
        <v>0</v>
      </c>
      <c r="G69" t="b">
        <f t="shared" ca="1" si="500"/>
        <v>1</v>
      </c>
      <c r="H69" s="237">
        <f t="shared" ca="1" si="550"/>
        <v>1</v>
      </c>
      <c r="I69" s="237">
        <f t="shared" ca="1" si="550"/>
        <v>1</v>
      </c>
      <c r="J69" s="237" t="str">
        <f t="shared" ca="1" si="550"/>
        <v/>
      </c>
      <c r="K69" s="237">
        <f t="shared" ca="1" si="550"/>
        <v>2</v>
      </c>
      <c r="L69" s="237">
        <f t="shared" ca="1" si="538"/>
        <v>2</v>
      </c>
      <c r="M69" s="237">
        <f t="shared" ca="1" si="538"/>
        <v>2</v>
      </c>
      <c r="N69" s="237">
        <f t="shared" ca="1" si="538"/>
        <v>3</v>
      </c>
      <c r="O69" s="237">
        <f t="shared" ca="1" si="538"/>
        <v>1</v>
      </c>
      <c r="P69" s="237">
        <f t="shared" ca="1" si="538"/>
        <v>1</v>
      </c>
      <c r="Q69" s="237">
        <f t="shared" ca="1" si="538"/>
        <v>3</v>
      </c>
      <c r="R69" s="237">
        <f t="shared" ca="1" si="538"/>
        <v>1</v>
      </c>
      <c r="S69" s="237">
        <f t="shared" ca="1" si="538"/>
        <v>1</v>
      </c>
      <c r="T69" s="237">
        <f t="shared" ca="1" si="538"/>
        <v>1</v>
      </c>
      <c r="U69" s="275"/>
      <c r="V69" s="275"/>
      <c r="W69" s="237">
        <f t="shared" ca="1" si="539"/>
        <v>0</v>
      </c>
      <c r="X69" s="275"/>
      <c r="Y69" s="275">
        <f t="shared" ca="1" si="540"/>
        <v>0</v>
      </c>
      <c r="Z69" s="275">
        <f t="shared" ca="1" si="540"/>
        <v>0</v>
      </c>
      <c r="AA69" s="275">
        <f t="shared" ca="1" si="540"/>
        <v>0</v>
      </c>
      <c r="AB69" s="275">
        <f t="shared" ca="1" si="540"/>
        <v>0</v>
      </c>
      <c r="AC69" s="275">
        <f t="shared" ca="1" si="540"/>
        <v>0</v>
      </c>
      <c r="AD69" s="275">
        <f t="shared" ca="1" si="540"/>
        <v>0</v>
      </c>
      <c r="AE69" s="275">
        <f t="shared" ca="1" si="540"/>
        <v>0</v>
      </c>
      <c r="AF69" s="144">
        <f ca="1">INDEX(CHOOSE($N69,DataAutumn!i.AdultDrys,DataWinter!i.AdultDrys,DataSpring!i.AdultDrys),1,$M69)</f>
        <v>3</v>
      </c>
      <c r="AG69" s="5">
        <f t="shared" ca="1" si="501"/>
        <v>2</v>
      </c>
      <c r="AH69" s="5">
        <f t="shared" ca="1" si="501"/>
        <v>0</v>
      </c>
      <c r="AI69" s="5">
        <f t="shared" ca="1" si="502"/>
        <v>1</v>
      </c>
      <c r="AJ69">
        <f t="shared" ca="1" si="503"/>
        <v>6</v>
      </c>
      <c r="AL69" s="231" t="str">
        <f ca="1">TEXT(LEFT(OFFSET(AL69,-1,0),5)+1,"00000")&amp;MID(OFFSET(AL69,-1,0),6,FIND(" ",OFFSET(AL69,-1,0),7)-5)
&amp; $D69           &amp; IF($HY69=0," FWM","")&amp;IF($HY69=1," MWM","")&amp;IF($HY69=5," Mat","")&amp;IF($HZ69=TRUE,"&amp;BBT","    ")          &amp; " Day"&amp;INDEX(i.DOY,$N69,1)
&amp; " Scan"&amp;TEXT($O69,"0")        &amp;" "&amp; INDEX(DataMaster!$B$98:$B$103,$Q69,0)
&amp; " WP"&amp;TEXT($LK69*100,"000p")           &amp; " MP"&amp;TEXT($LL69*100,"000p")           &amp; " GP"&amp;TEXT($LU69*100,"000p")
&amp; " T_" &amp; IF(AND($CA69,$CC69),"TRUE ")        &amp; " (F"&amp;3+COUNTIF($CT69:$CW69,TRUE)&amp;3&amp;"N"&amp;$DK69&amp;$DL69&amp;")"</f>
        <v>00007 FeedSupplySE GSM MWM     Day204 Scan1 No export WP100p MP100p GP100p T_TRUE  (F43N33)</v>
      </c>
      <c r="AM69" s="9" t="str">
        <f ca="1">IF(COUNTIF(AL$5:AL69,AL69)=1,"-","Dup")</f>
        <v>-</v>
      </c>
      <c r="AN69" s="9"/>
      <c r="AO69" s="237" t="str">
        <f t="shared" ca="1" si="551"/>
        <v>-</v>
      </c>
      <c r="AP69" s="237" t="str">
        <f t="shared" ca="1" si="551"/>
        <v>-</v>
      </c>
      <c r="AQ69" s="237" t="str">
        <f t="shared" ca="1" si="551"/>
        <v>-</v>
      </c>
      <c r="AR69" s="237" t="str">
        <f t="shared" ca="1" si="551"/>
        <v>-</v>
      </c>
      <c r="AS69" s="237" t="str">
        <f t="shared" ca="1" si="551"/>
        <v>-</v>
      </c>
      <c r="AT69" s="237" t="str">
        <f t="shared" ca="1" si="551"/>
        <v>-</v>
      </c>
      <c r="AU69" s="9"/>
      <c r="AV69" s="5" t="b">
        <f t="shared" ca="1" si="504"/>
        <v>1</v>
      </c>
      <c r="AW69" s="5" t="str">
        <f t="shared" ca="1" si="504"/>
        <v>-</v>
      </c>
      <c r="AX69" s="5" t="str">
        <f t="shared" ca="1" si="504"/>
        <v>-</v>
      </c>
      <c r="AY69" s="5" t="str">
        <f t="shared" ca="1" si="504"/>
        <v>-</v>
      </c>
      <c r="AZ69" s="5" t="b">
        <f t="shared" ca="1" si="504"/>
        <v>0</v>
      </c>
      <c r="BA69" s="144">
        <f t="shared" ca="1" si="504"/>
        <v>0.25</v>
      </c>
      <c r="BB69" s="19" t="b">
        <f t="shared" ca="1" si="505"/>
        <v>1</v>
      </c>
      <c r="BC69" s="9"/>
      <c r="BD69" s="5" t="str">
        <f t="shared" ca="1" si="506"/>
        <v>-</v>
      </c>
      <c r="BE69" s="19" t="str">
        <f t="shared" ca="1" si="507"/>
        <v>-</v>
      </c>
      <c r="BF69" s="19" t="str">
        <f t="shared" ca="1" si="507"/>
        <v>-</v>
      </c>
      <c r="BG69" s="19" t="str">
        <f t="shared" ca="1" si="507"/>
        <v>-</v>
      </c>
      <c r="BH69" s="5" t="str">
        <f t="shared" ca="1" si="508"/>
        <v>-</v>
      </c>
      <c r="BI69" s="19" t="str">
        <f t="shared" ca="1" si="509"/>
        <v>-</v>
      </c>
      <c r="BJ69" s="5" t="str">
        <f t="shared" ca="1" si="510"/>
        <v>-</v>
      </c>
      <c r="BK69" s="19" t="str">
        <f t="shared" ca="1" si="511"/>
        <v>-</v>
      </c>
      <c r="BL69" s="19" t="str">
        <f t="shared" ca="1" si="511"/>
        <v>-</v>
      </c>
      <c r="BM69" s="19" t="str">
        <f t="shared" ca="1" si="511"/>
        <v>-</v>
      </c>
      <c r="BN69" s="5" t="str">
        <f t="shared" ca="1" si="512"/>
        <v>-</v>
      </c>
      <c r="BO69" s="9"/>
      <c r="BP69" s="19" t="str">
        <f t="shared" ca="1" si="513"/>
        <v>-</v>
      </c>
      <c r="BQ69" s="19" t="str">
        <f t="shared" ca="1" si="513"/>
        <v>-</v>
      </c>
      <c r="BR69" s="19" t="str">
        <f t="shared" ca="1" si="513"/>
        <v>-</v>
      </c>
      <c r="BS69" s="19" t="str">
        <f t="shared" ca="1" si="513"/>
        <v>-</v>
      </c>
      <c r="BT69" s="19" t="str">
        <f t="shared" ca="1" si="513"/>
        <v>-</v>
      </c>
      <c r="BU69" s="19" t="str">
        <f t="shared" ca="1" si="513"/>
        <v>-</v>
      </c>
      <c r="BV69" s="19" t="str">
        <f t="shared" ca="1" si="513"/>
        <v>-</v>
      </c>
      <c r="BW69" s="19" t="str">
        <f t="shared" ca="1" si="513"/>
        <v>-</v>
      </c>
      <c r="BX69" s="19" t="str">
        <f t="shared" ca="1" si="513"/>
        <v>-</v>
      </c>
      <c r="BY69" s="19" t="str">
        <f t="shared" ca="1" si="513"/>
        <v>-</v>
      </c>
      <c r="BZ69" s="9"/>
      <c r="CA69" s="237" t="b">
        <f t="shared" ca="1" si="557"/>
        <v>1</v>
      </c>
      <c r="CB69" s="12" t="b">
        <v>1</v>
      </c>
      <c r="CC69" s="237" t="b">
        <f t="shared" ca="1" si="557"/>
        <v>1</v>
      </c>
      <c r="CD69" s="251">
        <f t="shared" ca="1" si="552"/>
        <v>2233106</v>
      </c>
      <c r="CE69" s="237" t="b">
        <f t="shared" ca="1" si="557"/>
        <v>0</v>
      </c>
      <c r="CF69" s="12" t="s">
        <v>34</v>
      </c>
      <c r="CG69" s="19" t="b">
        <f t="shared" ca="1" si="541"/>
        <v>1</v>
      </c>
      <c r="CH69" s="237">
        <f t="shared" ca="1" si="553"/>
        <v>2233107</v>
      </c>
      <c r="CI69" s="19" t="str">
        <f t="shared" ca="1" si="541"/>
        <v>-</v>
      </c>
      <c r="CJ69" s="19">
        <f t="shared" ca="1" si="541"/>
        <v>1</v>
      </c>
      <c r="CK69" s="19">
        <f t="shared" ca="1" si="541"/>
        <v>1</v>
      </c>
      <c r="CL69" s="9"/>
      <c r="CM69" s="444">
        <f t="shared" ca="1" si="515"/>
        <v>652</v>
      </c>
      <c r="CN69" s="444">
        <f t="shared" ca="1" si="515"/>
        <v>686</v>
      </c>
      <c r="CO69" s="444">
        <f t="shared" ca="1" si="515"/>
        <v>721</v>
      </c>
      <c r="CP69" s="152">
        <f t="shared" ca="1" si="516"/>
        <v>378</v>
      </c>
      <c r="CQ69" s="152">
        <f t="shared" ca="1" si="516"/>
        <v>413</v>
      </c>
      <c r="CR69" s="152">
        <f t="shared" ca="1" si="516"/>
        <v>448</v>
      </c>
      <c r="CS69" s="19" t="str">
        <f t="shared" ca="1" si="517"/>
        <v>-</v>
      </c>
      <c r="CT69" s="12" t="b">
        <v>0</v>
      </c>
      <c r="CU69" s="12" t="b">
        <v>0</v>
      </c>
      <c r="CV69" s="12" t="b">
        <v>1</v>
      </c>
      <c r="CW69" s="12" t="b">
        <v>0</v>
      </c>
      <c r="CX69" s="19" t="b">
        <f t="shared" ca="1" si="517"/>
        <v>1</v>
      </c>
      <c r="CY69" s="19">
        <f t="shared" ca="1" si="517"/>
        <v>0</v>
      </c>
      <c r="CZ69" s="19">
        <f t="shared" ca="1" si="517"/>
        <v>0</v>
      </c>
      <c r="DA69" s="19">
        <f t="shared" ca="1" si="517"/>
        <v>0</v>
      </c>
      <c r="DB69" s="19">
        <f t="shared" ca="1" si="517"/>
        <v>0</v>
      </c>
      <c r="DC69" s="19">
        <f t="shared" ca="1" si="517"/>
        <v>0</v>
      </c>
      <c r="DD69" s="19">
        <f t="shared" ca="1" si="517"/>
        <v>0</v>
      </c>
      <c r="DE69" s="19">
        <f t="shared" ca="1" si="517"/>
        <v>0</v>
      </c>
      <c r="DF69" s="19">
        <f t="shared" ca="1" si="517"/>
        <v>0</v>
      </c>
      <c r="DG69" s="19">
        <f t="shared" ca="1" si="517"/>
        <v>0</v>
      </c>
      <c r="DH69" s="19">
        <f t="shared" ca="1" si="517"/>
        <v>0</v>
      </c>
      <c r="DI69" s="19">
        <f t="shared" ca="1" si="517"/>
        <v>0</v>
      </c>
      <c r="DJ69" s="19">
        <f t="shared" ca="1" si="518"/>
        <v>0</v>
      </c>
      <c r="DK69" s="12">
        <v>3</v>
      </c>
      <c r="DL69" s="12">
        <v>3</v>
      </c>
      <c r="DM69" s="19">
        <f t="shared" ca="1" si="554"/>
        <v>0</v>
      </c>
      <c r="DN69" s="12">
        <v>1</v>
      </c>
      <c r="DO69" s="12">
        <v>-1</v>
      </c>
      <c r="DP69" s="19" t="str">
        <f t="shared" ca="1" si="518"/>
        <v>-</v>
      </c>
      <c r="DQ69" s="19" t="str">
        <f t="shared" ca="1" si="518"/>
        <v>-</v>
      </c>
      <c r="DR69" s="19" t="str">
        <f t="shared" ca="1" si="518"/>
        <v>-</v>
      </c>
      <c r="DS69" s="251">
        <f t="shared" ca="1" si="542"/>
        <v>0</v>
      </c>
      <c r="DT69" s="251">
        <f t="shared" si="555"/>
        <v>1</v>
      </c>
      <c r="DU69" s="251">
        <f t="shared" si="543"/>
        <v>-1</v>
      </c>
      <c r="DV69" s="19">
        <f t="shared" ca="1" si="518"/>
        <v>0</v>
      </c>
      <c r="DW69" s="19">
        <f t="shared" ca="1" si="518"/>
        <v>0</v>
      </c>
      <c r="DX69" s="19">
        <f t="shared" ca="1" si="518"/>
        <v>0</v>
      </c>
      <c r="DY69" s="19">
        <f t="shared" ca="1" si="518"/>
        <v>0</v>
      </c>
      <c r="DZ69" s="19">
        <f t="shared" ca="1" si="518"/>
        <v>0</v>
      </c>
      <c r="EA69" s="19">
        <f t="shared" ca="1" si="518"/>
        <v>0</v>
      </c>
      <c r="EB69" s="19">
        <f t="shared" ca="1" si="518"/>
        <v>0</v>
      </c>
      <c r="EC69" s="19">
        <f t="shared" ca="1" si="518"/>
        <v>0</v>
      </c>
      <c r="ED69" s="19">
        <f t="shared" ca="1" si="518"/>
        <v>0</v>
      </c>
      <c r="EE69" s="19">
        <f t="shared" ca="1" si="518"/>
        <v>0</v>
      </c>
      <c r="EF69" s="19">
        <f t="shared" ca="1" si="518"/>
        <v>0</v>
      </c>
      <c r="EG69" s="19">
        <f t="shared" ca="1" si="518"/>
        <v>0</v>
      </c>
      <c r="EH69" s="19">
        <f t="shared" ca="1" si="518"/>
        <v>0</v>
      </c>
      <c r="EI69" s="19">
        <f t="shared" ca="1" si="518"/>
        <v>0</v>
      </c>
      <c r="EJ69" s="19">
        <f t="shared" ca="1" si="518"/>
        <v>0</v>
      </c>
      <c r="EK69" s="19">
        <f t="shared" ca="1" si="518"/>
        <v>0</v>
      </c>
      <c r="EL69" s="19">
        <f t="shared" ca="1" si="519"/>
        <v>0</v>
      </c>
      <c r="EM69" s="19">
        <f t="shared" ca="1" si="519"/>
        <v>0</v>
      </c>
      <c r="EN69" s="19">
        <f t="shared" ca="1" si="519"/>
        <v>0</v>
      </c>
      <c r="EO69" s="19">
        <f t="shared" ca="1" si="519"/>
        <v>0</v>
      </c>
      <c r="EP69" s="19">
        <f t="shared" ca="1" si="519"/>
        <v>0</v>
      </c>
      <c r="EQ69" s="19">
        <f t="shared" ca="1" si="519"/>
        <v>0</v>
      </c>
      <c r="ER69" s="19">
        <f t="shared" ca="1" si="519"/>
        <v>0</v>
      </c>
      <c r="ES69" s="19">
        <f t="shared" ca="1" si="519"/>
        <v>0</v>
      </c>
      <c r="ET69" s="19">
        <f t="shared" ca="1" si="519"/>
        <v>0</v>
      </c>
      <c r="EU69" s="19">
        <f t="shared" ca="1" si="519"/>
        <v>0</v>
      </c>
      <c r="EV69" s="19">
        <f t="shared" ca="1" si="519"/>
        <v>0</v>
      </c>
      <c r="EW69" s="19">
        <f t="shared" ca="1" si="519"/>
        <v>0</v>
      </c>
      <c r="EX69" s="19">
        <f t="shared" ca="1" si="519"/>
        <v>0</v>
      </c>
      <c r="EY69" s="19">
        <f t="shared" ca="1" si="519"/>
        <v>0</v>
      </c>
      <c r="EZ69" s="19">
        <f t="shared" ca="1" si="519"/>
        <v>0</v>
      </c>
      <c r="FA69" s="19">
        <f t="shared" ca="1" si="519"/>
        <v>0</v>
      </c>
      <c r="FB69" s="19">
        <f t="shared" ca="1" si="559"/>
        <v>0</v>
      </c>
      <c r="FC69" s="19">
        <f t="shared" ca="1" si="559"/>
        <v>0</v>
      </c>
      <c r="FD69" s="19">
        <f t="shared" ca="1" si="559"/>
        <v>0</v>
      </c>
      <c r="FE69" s="19">
        <f t="shared" ca="1" si="559"/>
        <v>0</v>
      </c>
      <c r="FF69" s="19">
        <f t="shared" ca="1" si="559"/>
        <v>0</v>
      </c>
      <c r="FG69" s="19">
        <f t="shared" ca="1" si="559"/>
        <v>0</v>
      </c>
      <c r="FH69" s="19">
        <f t="shared" ca="1" si="559"/>
        <v>0</v>
      </c>
      <c r="FI69" s="19">
        <f t="shared" ca="1" si="559"/>
        <v>0</v>
      </c>
      <c r="FJ69" s="19">
        <f t="shared" ca="1" si="559"/>
        <v>0</v>
      </c>
      <c r="FK69" s="19">
        <f t="shared" ca="1" si="559"/>
        <v>0</v>
      </c>
      <c r="FL69" s="19">
        <f t="shared" ca="1" si="559"/>
        <v>0</v>
      </c>
      <c r="FM69" s="19">
        <f t="shared" ca="1" si="559"/>
        <v>0</v>
      </c>
      <c r="FN69" s="19">
        <f t="shared" ca="1" si="559"/>
        <v>0</v>
      </c>
      <c r="FO69" s="19">
        <f t="shared" ca="1" si="559"/>
        <v>0</v>
      </c>
      <c r="FP69" s="19">
        <f t="shared" ca="1" si="559"/>
        <v>0</v>
      </c>
      <c r="FQ69" s="19">
        <f t="shared" ca="1" si="559"/>
        <v>0</v>
      </c>
      <c r="FR69" s="19">
        <f t="shared" ca="1" si="559"/>
        <v>0</v>
      </c>
      <c r="FS69" s="19">
        <f t="shared" ca="1" si="559"/>
        <v>0</v>
      </c>
      <c r="FT69" s="19">
        <f t="shared" ca="1" si="559"/>
        <v>0</v>
      </c>
      <c r="FU69" s="19">
        <f t="shared" ca="1" si="559"/>
        <v>0</v>
      </c>
      <c r="FV69" s="19">
        <f t="shared" ca="1" si="559"/>
        <v>0</v>
      </c>
      <c r="FW69" s="19">
        <f t="shared" ca="1" si="559"/>
        <v>0</v>
      </c>
      <c r="FX69" s="19">
        <f t="shared" ca="1" si="559"/>
        <v>0</v>
      </c>
      <c r="FY69" s="19">
        <f t="shared" ca="1" si="559"/>
        <v>0</v>
      </c>
      <c r="FZ69" s="19">
        <f t="shared" ca="1" si="559"/>
        <v>0</v>
      </c>
      <c r="GA69" s="19">
        <f t="shared" ca="1" si="559"/>
        <v>0</v>
      </c>
      <c r="GB69" s="19">
        <f t="shared" ca="1" si="559"/>
        <v>0</v>
      </c>
      <c r="GC69" s="19">
        <f t="shared" ca="1" si="559"/>
        <v>0</v>
      </c>
      <c r="GD69" s="19">
        <f t="shared" ca="1" si="559"/>
        <v>0</v>
      </c>
      <c r="GE69" s="19">
        <f t="shared" ca="1" si="559"/>
        <v>0</v>
      </c>
      <c r="GF69" s="19">
        <f t="shared" ca="1" si="559"/>
        <v>0</v>
      </c>
      <c r="GG69" s="19">
        <f t="shared" ca="1" si="559"/>
        <v>0</v>
      </c>
      <c r="GH69" s="19">
        <f t="shared" ca="1" si="559"/>
        <v>0</v>
      </c>
      <c r="GI69" s="19">
        <f t="shared" ca="1" si="559"/>
        <v>0</v>
      </c>
      <c r="GJ69" s="19">
        <f t="shared" ca="1" si="559"/>
        <v>0</v>
      </c>
      <c r="GK69" s="19">
        <f t="shared" ca="1" si="559"/>
        <v>0</v>
      </c>
      <c r="GL69" s="19">
        <f t="shared" ca="1" si="559"/>
        <v>0</v>
      </c>
      <c r="GM69" s="19">
        <f t="shared" ca="1" si="559"/>
        <v>0</v>
      </c>
      <c r="GN69" s="19">
        <f t="shared" ca="1" si="559"/>
        <v>0</v>
      </c>
      <c r="GO69" s="19">
        <f t="shared" ca="1" si="559"/>
        <v>0</v>
      </c>
      <c r="GP69" s="19">
        <f t="shared" ca="1" si="559"/>
        <v>0</v>
      </c>
      <c r="GQ69" s="19">
        <f t="shared" ca="1" si="559"/>
        <v>0</v>
      </c>
      <c r="GR69" s="19">
        <f t="shared" ca="1" si="559"/>
        <v>0</v>
      </c>
      <c r="GS69" s="19">
        <f t="shared" ca="1" si="559"/>
        <v>0</v>
      </c>
      <c r="GT69" s="19">
        <f t="shared" ca="1" si="559"/>
        <v>0</v>
      </c>
      <c r="GU69" s="19">
        <f t="shared" ca="1" si="559"/>
        <v>0</v>
      </c>
      <c r="GV69" s="19">
        <f t="shared" ca="1" si="559"/>
        <v>0</v>
      </c>
      <c r="GW69" s="19">
        <f t="shared" ca="1" si="559"/>
        <v>0</v>
      </c>
      <c r="GX69" s="19">
        <f t="shared" ca="1" si="559"/>
        <v>0</v>
      </c>
      <c r="GY69" s="19">
        <f t="shared" ca="1" si="559"/>
        <v>0</v>
      </c>
      <c r="GZ69" s="19">
        <f t="shared" ca="1" si="559"/>
        <v>0</v>
      </c>
      <c r="HA69" s="19">
        <f t="shared" ca="1" si="559"/>
        <v>0</v>
      </c>
      <c r="HB69" s="19">
        <f t="shared" ca="1" si="559"/>
        <v>0</v>
      </c>
      <c r="HC69" s="19">
        <f t="shared" ca="1" si="559"/>
        <v>0</v>
      </c>
      <c r="HD69" s="19">
        <f t="shared" ca="1" si="559"/>
        <v>0</v>
      </c>
      <c r="HE69" s="19">
        <f t="shared" ca="1" si="559"/>
        <v>0</v>
      </c>
      <c r="HF69" s="19">
        <f t="shared" ca="1" si="559"/>
        <v>0</v>
      </c>
      <c r="HG69" s="19">
        <f t="shared" ca="1" si="559"/>
        <v>0</v>
      </c>
      <c r="HH69" s="19">
        <f t="shared" ca="1" si="559"/>
        <v>0</v>
      </c>
      <c r="HI69" s="19">
        <f t="shared" ca="1" si="558"/>
        <v>0</v>
      </c>
      <c r="HJ69" s="19">
        <f t="shared" ca="1" si="558"/>
        <v>0</v>
      </c>
      <c r="HK69" s="19">
        <f t="shared" ca="1" si="558"/>
        <v>0</v>
      </c>
      <c r="HL69" s="19">
        <f t="shared" ca="1" si="558"/>
        <v>0</v>
      </c>
      <c r="HM69" s="19">
        <f t="shared" ca="1" si="558"/>
        <v>0</v>
      </c>
      <c r="HN69" s="19">
        <f t="shared" ca="1" si="558"/>
        <v>0</v>
      </c>
      <c r="HO69" s="19">
        <f t="shared" ca="1" si="558"/>
        <v>0</v>
      </c>
      <c r="HP69" s="19">
        <f t="shared" ca="1" si="558"/>
        <v>0</v>
      </c>
      <c r="HQ69" s="19">
        <f t="shared" ca="1" si="558"/>
        <v>0</v>
      </c>
      <c r="HR69" s="19">
        <f t="shared" ca="1" si="558"/>
        <v>0</v>
      </c>
      <c r="HS69" s="19">
        <f t="shared" ca="1" si="558"/>
        <v>0</v>
      </c>
      <c r="HT69" s="19">
        <f t="shared" ca="1" si="558"/>
        <v>0</v>
      </c>
      <c r="HU69" s="19">
        <f t="shared" ca="1" si="558"/>
        <v>0</v>
      </c>
      <c r="HV69" s="19">
        <f t="shared" ca="1" si="558"/>
        <v>0</v>
      </c>
      <c r="HW69" s="5">
        <f t="shared" ca="1" si="522"/>
        <v>67</v>
      </c>
      <c r="HX69" s="9"/>
      <c r="HY69" s="5">
        <f t="shared" ca="1" si="523"/>
        <v>1</v>
      </c>
      <c r="HZ69" s="5" t="b">
        <f t="shared" ca="1" si="523"/>
        <v>0</v>
      </c>
      <c r="IA69" s="19">
        <f t="shared" ca="1" si="524"/>
        <v>0</v>
      </c>
      <c r="IB69" s="5">
        <f t="shared" ca="1" si="523"/>
        <v>55</v>
      </c>
      <c r="IC69" s="19">
        <f t="shared" ca="1" si="524"/>
        <v>1</v>
      </c>
      <c r="ID69" s="19">
        <f t="shared" ca="1" si="524"/>
        <v>0</v>
      </c>
      <c r="IE69" s="19">
        <f t="shared" ca="1" si="524"/>
        <v>0</v>
      </c>
      <c r="IF69" s="19">
        <f t="shared" ca="1" si="524"/>
        <v>0</v>
      </c>
      <c r="IG69" s="19">
        <f t="shared" ca="1" si="524"/>
        <v>0</v>
      </c>
      <c r="IH69" s="19">
        <f t="shared" ca="1" si="524"/>
        <v>0</v>
      </c>
      <c r="II69" s="19">
        <f t="shared" ca="1" si="524"/>
        <v>0</v>
      </c>
      <c r="IJ69" s="19">
        <f t="shared" ca="1" si="524"/>
        <v>0</v>
      </c>
      <c r="IK69" s="19">
        <f t="shared" ca="1" si="524"/>
        <v>0</v>
      </c>
      <c r="IL69" s="19">
        <f t="shared" ca="1" si="524"/>
        <v>0</v>
      </c>
      <c r="IM69" s="19">
        <f t="shared" ca="1" si="524"/>
        <v>0</v>
      </c>
      <c r="IN69" s="19">
        <f t="shared" ca="1" si="524"/>
        <v>0</v>
      </c>
      <c r="IO69" s="19">
        <f t="shared" ca="1" si="524"/>
        <v>0</v>
      </c>
      <c r="IP69" s="19">
        <f t="shared" ca="1" si="524"/>
        <v>0</v>
      </c>
      <c r="IQ69" s="19">
        <f t="shared" ca="1" si="524"/>
        <v>0</v>
      </c>
      <c r="IR69" s="19">
        <f t="shared" ca="1" si="524"/>
        <v>0</v>
      </c>
      <c r="IS69" s="19">
        <f t="shared" ca="1" si="524"/>
        <v>0</v>
      </c>
      <c r="IT69" s="19">
        <f t="shared" ca="1" si="524"/>
        <v>0</v>
      </c>
      <c r="IU69" s="19">
        <f t="shared" ca="1" si="524"/>
        <v>0</v>
      </c>
      <c r="IV69" s="19">
        <f t="shared" ca="1" si="524"/>
        <v>0</v>
      </c>
      <c r="IW69" s="19">
        <f t="shared" ca="1" si="524"/>
        <v>0</v>
      </c>
      <c r="IX69" s="19">
        <f t="shared" ca="1" si="524"/>
        <v>0</v>
      </c>
      <c r="IY69" s="19">
        <f t="shared" ca="1" si="524"/>
        <v>1</v>
      </c>
      <c r="IZ69" s="19">
        <f t="shared" ca="1" si="524"/>
        <v>0</v>
      </c>
      <c r="JA69" s="19">
        <f t="shared" ca="1" si="524"/>
        <v>1</v>
      </c>
      <c r="JB69" s="9"/>
      <c r="JC69" s="5" t="b">
        <f t="shared" ca="1" si="525"/>
        <v>0</v>
      </c>
      <c r="JD69" s="5" t="b">
        <f t="shared" ca="1" si="526"/>
        <v>0</v>
      </c>
      <c r="JE69" s="5" t="b">
        <f t="shared" ca="1" si="526"/>
        <v>0</v>
      </c>
      <c r="JF69" s="5" t="b">
        <f t="shared" ca="1" si="526"/>
        <v>1</v>
      </c>
      <c r="JG69" s="144">
        <f t="shared" ca="1" si="544"/>
        <v>1</v>
      </c>
      <c r="JH69" s="144">
        <f t="shared" ca="1" si="544"/>
        <v>1</v>
      </c>
      <c r="JI69" s="19" t="str">
        <f t="shared" ca="1" si="545"/>
        <v>-</v>
      </c>
      <c r="JJ69" s="19" t="str">
        <f t="shared" ca="1" si="545"/>
        <v>-</v>
      </c>
      <c r="JK69" s="19" t="str">
        <f t="shared" ca="1" si="545"/>
        <v>-</v>
      </c>
      <c r="JL69" s="19" t="str">
        <f t="shared" ca="1" si="545"/>
        <v>-</v>
      </c>
      <c r="JM69" s="19">
        <f t="shared" ca="1" si="545"/>
        <v>1</v>
      </c>
      <c r="JN69" s="19">
        <f t="shared" ca="1" si="545"/>
        <v>0.66</v>
      </c>
      <c r="JO69" s="19" t="str">
        <f t="shared" ca="1" si="545"/>
        <v>-</v>
      </c>
      <c r="JP69" s="5" t="b" cm="1">
        <f t="array" aca="1" ref="JP69" ca="1">IF(OR(JQ69:JX69&lt;&gt;"-"),TRUE,"-")</f>
        <v>1</v>
      </c>
      <c r="JQ69" s="237">
        <f t="shared" ca="1" si="556"/>
        <v>2</v>
      </c>
      <c r="JR69" s="237">
        <f t="shared" ca="1" si="556"/>
        <v>2</v>
      </c>
      <c r="JS69" s="237">
        <f t="shared" ca="1" si="556"/>
        <v>2</v>
      </c>
      <c r="JT69" s="237">
        <f t="shared" ca="1" si="556"/>
        <v>2</v>
      </c>
      <c r="JU69" s="237">
        <f t="shared" ca="1" si="556"/>
        <v>2</v>
      </c>
      <c r="JV69" s="237">
        <f t="shared" ca="1" si="556"/>
        <v>2</v>
      </c>
      <c r="JW69" s="237">
        <f t="shared" ca="1" si="556"/>
        <v>2</v>
      </c>
      <c r="JX69" s="237">
        <f t="shared" ca="1" si="556"/>
        <v>2</v>
      </c>
      <c r="JY69" s="5" t="str">
        <f t="array" aca="1" ref="JY69" ca="1">IF(OR(JZ69:KF69&lt;&gt;"-"),TRUE,"-")</f>
        <v>-</v>
      </c>
      <c r="JZ69" s="19" t="str">
        <f t="shared" ca="1" si="547"/>
        <v>-</v>
      </c>
      <c r="KA69" s="19" t="str">
        <f t="shared" ca="1" si="547"/>
        <v>-</v>
      </c>
      <c r="KB69" s="19" t="str">
        <f t="shared" ca="1" si="547"/>
        <v>-</v>
      </c>
      <c r="KC69" s="19" t="str">
        <f t="shared" ca="1" si="547"/>
        <v>-</v>
      </c>
      <c r="KD69" s="19" t="str">
        <f t="shared" ca="1" si="547"/>
        <v>-</v>
      </c>
      <c r="KE69" s="19" t="str">
        <f t="shared" ca="1" si="547"/>
        <v>-</v>
      </c>
      <c r="KF69" s="19" t="str">
        <f t="shared" ca="1" si="547"/>
        <v>-</v>
      </c>
      <c r="KG69" s="19" t="b">
        <f t="shared" ca="1" si="547"/>
        <v>1</v>
      </c>
      <c r="KH69" s="144">
        <f t="shared" ca="1" si="528"/>
        <v>2</v>
      </c>
      <c r="KI69" s="19">
        <f t="shared" ca="1" si="547"/>
        <v>2</v>
      </c>
      <c r="KJ69" s="19" t="b">
        <f t="shared" ca="1" si="547"/>
        <v>0</v>
      </c>
      <c r="KK69" s="19" t="str">
        <f t="shared" ca="1" si="547"/>
        <v>-</v>
      </c>
      <c r="KL69" s="5" t="str">
        <f t="shared" ca="1" si="529"/>
        <v>-</v>
      </c>
      <c r="KM69" s="5" t="str">
        <f t="shared" ca="1" si="529"/>
        <v>-</v>
      </c>
      <c r="KN69" s="5" t="str">
        <f t="shared" ca="1" si="529"/>
        <v>-</v>
      </c>
      <c r="KO69" s="5" t="str">
        <f t="shared" ca="1" si="529"/>
        <v>-</v>
      </c>
      <c r="KP69" s="19" t="b">
        <f t="shared" ca="1" si="548"/>
        <v>0</v>
      </c>
      <c r="KQ69" s="19" t="str">
        <f t="shared" ca="1" si="548"/>
        <v>-</v>
      </c>
      <c r="KR69" s="19" t="str">
        <f t="shared" ca="1" si="548"/>
        <v>-</v>
      </c>
      <c r="KS69" s="19" t="b">
        <f t="shared" ca="1" si="548"/>
        <v>1</v>
      </c>
      <c r="KT69" s="19">
        <f t="shared" ca="1" si="548"/>
        <v>0.75</v>
      </c>
      <c r="KU69" s="19">
        <f t="shared" ca="1" si="548"/>
        <v>0.75</v>
      </c>
      <c r="KV69" s="19">
        <f t="shared" ca="1" si="548"/>
        <v>0.99</v>
      </c>
      <c r="KW69" s="19">
        <f t="shared" ca="1" si="548"/>
        <v>0.5</v>
      </c>
      <c r="KX69" s="19">
        <f t="shared" ca="1" si="548"/>
        <v>0</v>
      </c>
      <c r="KY69" s="19">
        <f t="shared" ca="1" si="548"/>
        <v>0</v>
      </c>
      <c r="KZ69" s="19" t="str">
        <f t="shared" ca="1" si="548"/>
        <v>-</v>
      </c>
      <c r="LA69" s="19" t="str">
        <f t="shared" ca="1" si="548"/>
        <v>-</v>
      </c>
      <c r="LB69" s="19" t="str">
        <f t="shared" ca="1" si="548"/>
        <v>-</v>
      </c>
      <c r="LC69" s="5">
        <f t="shared" ca="1" si="531"/>
        <v>1</v>
      </c>
      <c r="LD69" s="9"/>
      <c r="LE69" s="19">
        <f t="shared" ca="1" si="548"/>
        <v>70</v>
      </c>
      <c r="LF69" s="19">
        <f t="shared" ca="1" si="532"/>
        <v>50</v>
      </c>
      <c r="LG69" s="19">
        <f t="shared" ca="1" si="532"/>
        <v>80</v>
      </c>
      <c r="LH69" s="19">
        <f t="shared" ca="1" si="532"/>
        <v>50</v>
      </c>
      <c r="LI69" s="5" t="b" cm="1">
        <f t="array" aca="1" ref="LI69" ca="1">INDEX(i.meatgrid,$Q69,LI$7)</f>
        <v>1</v>
      </c>
      <c r="LJ69" s="5" t="b" cm="1">
        <f t="array" aca="1" ref="LJ69" ca="1">INDEX(i.meatgrid,$Q69,LJ$7)</f>
        <v>0</v>
      </c>
      <c r="LK69" s="19">
        <f t="shared" ca="1" si="533"/>
        <v>1</v>
      </c>
      <c r="LL69" s="5">
        <f t="shared" ca="1" si="534"/>
        <v>1</v>
      </c>
      <c r="LM69" s="5" cm="1">
        <f t="array" aca="1" ref="LM69" ca="1">INDEX(i.meatgrid,$Q69,LM$7)</f>
        <v>1</v>
      </c>
      <c r="LN69" s="5" cm="1">
        <f t="array" aca="1" ref="LN69" ca="1">INDEX(i.meatgrid,$Q69,LN$7)</f>
        <v>1</v>
      </c>
      <c r="LO69" s="5" cm="1">
        <f t="array" aca="1" ref="LO69" ca="1">INDEX(i.meatgrid,$Q69,LO$7)</f>
        <v>1</v>
      </c>
      <c r="LP69" s="5" cm="1">
        <f t="array" aca="1" ref="LP69" ca="1">INDEX(i.meatgrid,$Q69,LP$7)</f>
        <v>0</v>
      </c>
      <c r="LQ69" s="5" cm="1">
        <f t="array" aca="1" ref="LQ69" ca="1">INDEX(i.meatgrid,$Q69,LQ$7)</f>
        <v>0</v>
      </c>
      <c r="LR69" s="5" cm="1">
        <f t="array" aca="1" ref="LR69" ca="1">INDEX(i.meatgrid,$Q69,LR$7)</f>
        <v>1</v>
      </c>
      <c r="LS69" s="5" cm="1">
        <f t="array" aca="1" ref="LS69" ca="1">INDEX(i.meatgrid,$Q69,LS$7)</f>
        <v>1</v>
      </c>
      <c r="LT69" s="5" cm="1">
        <f t="array" aca="1" ref="LT69" ca="1">INDEX(i.meatgrid,$Q69,LT$7)</f>
        <v>1</v>
      </c>
      <c r="LU69" s="19">
        <f t="shared" ca="1" si="535"/>
        <v>1</v>
      </c>
      <c r="LV69" s="9"/>
      <c r="LW69" s="19" t="b">
        <f t="shared" ca="1" si="536"/>
        <v>0</v>
      </c>
      <c r="LX69" s="19" t="b">
        <f t="shared" ca="1" si="536"/>
        <v>0</v>
      </c>
      <c r="LY69" s="19">
        <f t="shared" ca="1" si="536"/>
        <v>1</v>
      </c>
      <c r="LZ69" s="19">
        <f t="shared" ca="1" si="536"/>
        <v>0.75</v>
      </c>
      <c r="MA69" s="19">
        <f t="shared" ca="1" si="536"/>
        <v>0.75</v>
      </c>
      <c r="MB69" s="19">
        <f t="shared" ca="1" si="536"/>
        <v>0.8</v>
      </c>
      <c r="MC69" s="19">
        <f t="shared" ca="1" si="536"/>
        <v>0.82499999999999996</v>
      </c>
      <c r="MD69" s="19">
        <f t="shared" ca="1" si="536"/>
        <v>0.875</v>
      </c>
      <c r="ME69" s="19">
        <f t="shared" ca="1" si="536"/>
        <v>0.9</v>
      </c>
      <c r="MF69" s="19">
        <f t="shared" ca="1" si="536"/>
        <v>1</v>
      </c>
      <c r="MG69" s="19">
        <f t="shared" ca="1" si="536"/>
        <v>0.875</v>
      </c>
      <c r="MH69" s="19" t="b">
        <f t="shared" ca="1" si="536"/>
        <v>1</v>
      </c>
      <c r="MI69" s="19">
        <f t="shared" ca="1" si="536"/>
        <v>74.989999999999995</v>
      </c>
      <c r="MJ69" s="19" t="str">
        <f t="shared" ca="1" si="536"/>
        <v>-</v>
      </c>
      <c r="MK69" s="19" t="str">
        <f t="shared" ca="1" si="536"/>
        <v>-</v>
      </c>
      <c r="ML69" s="19" t="str">
        <f t="shared" ca="1" si="536"/>
        <v>-</v>
      </c>
      <c r="MM69" s="19" t="str">
        <f t="shared" ref="MM69:OB70" ca="1" si="561">OFFSET(MM$5,$B69,0)</f>
        <v>-</v>
      </c>
      <c r="MN69" s="19" t="str">
        <f t="shared" ca="1" si="561"/>
        <v>-</v>
      </c>
      <c r="MO69" s="19" t="str">
        <f t="shared" ca="1" si="561"/>
        <v>-</v>
      </c>
      <c r="MP69" s="19" t="str">
        <f t="shared" ca="1" si="561"/>
        <v>-</v>
      </c>
      <c r="MQ69" s="19">
        <f t="shared" ca="1" si="561"/>
        <v>36.99</v>
      </c>
      <c r="MR69" s="19">
        <f t="shared" ca="1" si="561"/>
        <v>36.99</v>
      </c>
      <c r="MS69" s="19" t="str">
        <f t="shared" ca="1" si="561"/>
        <v>-</v>
      </c>
      <c r="MT69" s="19" t="str">
        <f t="shared" ca="1" si="561"/>
        <v>-</v>
      </c>
      <c r="MU69" s="19" t="str">
        <f t="shared" ca="1" si="561"/>
        <v>-</v>
      </c>
      <c r="MV69" s="19" t="str">
        <f t="shared" ca="1" si="561"/>
        <v>-</v>
      </c>
      <c r="MW69" s="19" t="str">
        <f t="shared" ca="1" si="561"/>
        <v>-</v>
      </c>
      <c r="MX69" s="19">
        <f t="shared" ca="1" si="561"/>
        <v>49.99</v>
      </c>
      <c r="MY69" s="19">
        <f t="shared" ca="1" si="561"/>
        <v>49.99</v>
      </c>
      <c r="MZ69" s="19">
        <f t="shared" ca="1" si="561"/>
        <v>49.99</v>
      </c>
      <c r="NA69" s="19">
        <f t="shared" ca="1" si="561"/>
        <v>49.99</v>
      </c>
      <c r="NB69" s="19">
        <f t="shared" ca="1" si="561"/>
        <v>49.99</v>
      </c>
      <c r="NC69" s="19">
        <f t="shared" ca="1" si="561"/>
        <v>49.99</v>
      </c>
      <c r="ND69" s="19">
        <f t="shared" ca="1" si="561"/>
        <v>49.99</v>
      </c>
      <c r="NE69" s="19">
        <f t="shared" ca="1" si="561"/>
        <v>49.99</v>
      </c>
      <c r="NF69" s="19">
        <f t="shared" ca="1" si="561"/>
        <v>412.99</v>
      </c>
      <c r="NG69" s="19">
        <f t="shared" ca="1" si="561"/>
        <v>412.99</v>
      </c>
      <c r="NH69" s="19" t="str">
        <f t="shared" ca="1" si="561"/>
        <v>-</v>
      </c>
      <c r="NI69" s="19" t="str">
        <f t="shared" ca="1" si="561"/>
        <v>-</v>
      </c>
      <c r="NJ69" s="19" t="str">
        <f t="shared" ca="1" si="561"/>
        <v>-</v>
      </c>
      <c r="NK69" s="19" t="str">
        <f t="shared" ca="1" si="561"/>
        <v>-</v>
      </c>
      <c r="NL69" s="19" t="str">
        <f t="shared" ca="1" si="561"/>
        <v>-</v>
      </c>
      <c r="NM69" s="19">
        <f t="shared" ca="1" si="561"/>
        <v>6.8900000000000006</v>
      </c>
      <c r="NN69" s="19">
        <f t="shared" ca="1" si="561"/>
        <v>6.8900000000000006</v>
      </c>
      <c r="NO69" s="19">
        <f t="shared" ca="1" si="561"/>
        <v>6.8900000000000006</v>
      </c>
      <c r="NP69" s="19">
        <f t="shared" ca="1" si="561"/>
        <v>6.8900000000000006</v>
      </c>
      <c r="NQ69" s="19">
        <f t="shared" ca="1" si="561"/>
        <v>6.8900000000000006</v>
      </c>
      <c r="NR69" s="19">
        <f t="shared" ca="1" si="561"/>
        <v>6.8900000000000006</v>
      </c>
      <c r="NS69" s="19">
        <f t="shared" ca="1" si="561"/>
        <v>6.8900000000000006</v>
      </c>
      <c r="NT69" s="19">
        <f t="shared" ca="1" si="561"/>
        <v>6.8900000000000006</v>
      </c>
      <c r="NU69" s="19">
        <f t="shared" ca="1" si="561"/>
        <v>346.99</v>
      </c>
      <c r="NV69" s="19">
        <f t="shared" ca="1" si="561"/>
        <v>346.99</v>
      </c>
      <c r="NW69" s="19" t="str">
        <f t="shared" ca="1" si="561"/>
        <v>-</v>
      </c>
      <c r="NX69" s="19" t="str">
        <f t="shared" ca="1" si="561"/>
        <v>-</v>
      </c>
      <c r="NY69" s="19" t="str">
        <f t="shared" ca="1" si="561"/>
        <v>-</v>
      </c>
      <c r="NZ69" s="19" t="str">
        <f t="shared" ca="1" si="561"/>
        <v>-</v>
      </c>
      <c r="OA69" s="19" t="str">
        <f t="shared" ca="1" si="561"/>
        <v>-</v>
      </c>
      <c r="OB69" s="19">
        <f t="shared" ca="1" si="560"/>
        <v>0</v>
      </c>
      <c r="OC69" s="24">
        <v>0</v>
      </c>
    </row>
    <row r="70" spans="1:393" outlineLevel="2">
      <c r="A70" s="21">
        <f t="shared" si="156"/>
        <v>65</v>
      </c>
      <c r="B70" s="222">
        <f t="shared" ca="1" si="549"/>
        <v>58</v>
      </c>
      <c r="C70">
        <f>202</f>
        <v>202</v>
      </c>
      <c r="D70" s="549" t="str">
        <f t="shared" ca="1" si="498"/>
        <v>GSM</v>
      </c>
      <c r="E70" s="550" t="b">
        <f t="shared" ref="E70" ca="1" si="562">AND($M70&lt;&gt;3,OR($AC70=0,$M70=4))</f>
        <v>1</v>
      </c>
      <c r="F70" t="b">
        <v>0</v>
      </c>
      <c r="G70" t="b">
        <f t="shared" ca="1" si="500"/>
        <v>1</v>
      </c>
      <c r="H70" s="237">
        <f t="shared" ca="1" si="550"/>
        <v>1</v>
      </c>
      <c r="I70" s="237">
        <f t="shared" ca="1" si="550"/>
        <v>1</v>
      </c>
      <c r="J70" s="237" t="str">
        <f t="shared" ca="1" si="550"/>
        <v/>
      </c>
      <c r="K70" s="237">
        <f t="shared" ca="1" si="550"/>
        <v>2</v>
      </c>
      <c r="L70" s="237">
        <f t="shared" ca="1" si="538"/>
        <v>2</v>
      </c>
      <c r="M70" s="237">
        <f t="shared" ca="1" si="538"/>
        <v>2</v>
      </c>
      <c r="N70" s="237">
        <f t="shared" ca="1" si="550"/>
        <v>3</v>
      </c>
      <c r="O70" s="237">
        <f t="shared" ca="1" si="538"/>
        <v>1</v>
      </c>
      <c r="P70" s="237">
        <f t="shared" ca="1" si="550"/>
        <v>1</v>
      </c>
      <c r="Q70" s="237">
        <f t="shared" ca="1" si="550"/>
        <v>3</v>
      </c>
      <c r="R70" s="237">
        <f t="shared" ca="1" si="550"/>
        <v>1</v>
      </c>
      <c r="S70" s="237">
        <f t="shared" ca="1" si="550"/>
        <v>1</v>
      </c>
      <c r="T70" s="237">
        <f t="shared" ca="1" si="550"/>
        <v>1</v>
      </c>
      <c r="U70" s="275"/>
      <c r="V70" s="275"/>
      <c r="W70" s="237">
        <f t="shared" ca="1" si="539"/>
        <v>0</v>
      </c>
      <c r="X70" s="275"/>
      <c r="Y70" s="276">
        <v>0</v>
      </c>
      <c r="Z70" s="276">
        <v>0</v>
      </c>
      <c r="AA70" s="276">
        <v>0</v>
      </c>
      <c r="AB70" s="276">
        <v>0</v>
      </c>
      <c r="AC70" s="276">
        <v>0</v>
      </c>
      <c r="AD70" s="276">
        <v>0</v>
      </c>
      <c r="AE70" s="276">
        <v>0</v>
      </c>
      <c r="AF70" s="144">
        <f ca="1">INDEX(CHOOSE($N70,DataAutumn!i.AdultDrys,DataWinter!i.AdultDrys,DataSpring!i.AdultDrys),1,$M70)</f>
        <v>3</v>
      </c>
      <c r="AG70" s="5">
        <f t="shared" ca="1" si="501"/>
        <v>2</v>
      </c>
      <c r="AH70" s="5">
        <f t="shared" ca="1" si="501"/>
        <v>0</v>
      </c>
      <c r="AI70" s="5">
        <f t="shared" ca="1" si="502"/>
        <v>1</v>
      </c>
      <c r="AJ70">
        <f t="shared" ca="1" si="503"/>
        <v>7</v>
      </c>
      <c r="AK70">
        <v>1</v>
      </c>
      <c r="AL70" s="231" t="str">
        <f ca="1">TEXT(LEFT(OFFSET(AL70,-1,0),5)+1,"00000")&amp;MID(OFFSET(AL70,-1,0),6,FIND(" ",OFFSET(AL70,-1,0),7)-5)
&amp; $D70           &amp; IF($HY70=0," FWM","")&amp;IF($HY70=1," MWM","")&amp;IF($HY70=5," Mat","")&amp;IF($HZ70=TRUE,"&amp;BBT","    ")          &amp; " Day"&amp;INDEX(i.DOY,$N70,1)
&amp; " Scan"&amp;TEXT($O70,"0")        &amp;" "&amp; INDEX(DataMaster!$B$98:$B$103,$Q70,0)
&amp; " WP"&amp;TEXT($LK70*100,"000p")           &amp; " MP"&amp;TEXT($LL70*100,"000p")           &amp; " GP"&amp;TEXT($LU70*100,"000p")
&amp; " T_" &amp; IF(AND($CA70,$CC70),"TRUE ")        &amp; " (F"&amp;3+COUNTIF($CT70:$CW70,TRUE)&amp;3&amp;"N"&amp;$DK70&amp;$DL70&amp;")"</f>
        <v>00008 FeedSupplySE GSM MWM     Day204 Scan1 No export WP100p MP100p GP100p T_TRUE  (F33N11)</v>
      </c>
      <c r="AM70" s="9" t="str">
        <f ca="1">IF(COUNTIF(AL$5:AL70,AL70)=1,"-","Dup")</f>
        <v>-</v>
      </c>
      <c r="AN70" s="9"/>
      <c r="AO70" s="237" t="str">
        <f t="shared" ca="1" si="551"/>
        <v>-</v>
      </c>
      <c r="AP70" s="237" t="str">
        <f t="shared" ca="1" si="551"/>
        <v>-</v>
      </c>
      <c r="AQ70" s="237" t="str">
        <f t="shared" ca="1" si="551"/>
        <v>-</v>
      </c>
      <c r="AR70" s="237" t="str">
        <f t="shared" ca="1" si="551"/>
        <v>-</v>
      </c>
      <c r="AS70" s="237" t="str">
        <f t="shared" ca="1" si="551"/>
        <v>-</v>
      </c>
      <c r="AT70" s="237" t="str">
        <f t="shared" ca="1" si="551"/>
        <v>-</v>
      </c>
      <c r="AU70" s="9"/>
      <c r="AV70" s="5" t="b">
        <f t="shared" ca="1" si="504"/>
        <v>1</v>
      </c>
      <c r="AW70" s="5" t="str">
        <f t="shared" ca="1" si="504"/>
        <v>-</v>
      </c>
      <c r="AX70" s="5" t="str">
        <f t="shared" ca="1" si="504"/>
        <v>-</v>
      </c>
      <c r="AY70" s="5" t="str">
        <f t="shared" ca="1" si="504"/>
        <v>-</v>
      </c>
      <c r="AZ70" s="5" t="b">
        <f t="shared" ca="1" si="504"/>
        <v>0</v>
      </c>
      <c r="BA70" s="144">
        <f t="shared" ca="1" si="504"/>
        <v>0.25</v>
      </c>
      <c r="BB70" s="19" t="b">
        <f t="shared" ca="1" si="505"/>
        <v>1</v>
      </c>
      <c r="BC70" s="9"/>
      <c r="BD70" s="5" t="str">
        <f t="shared" ca="1" si="506"/>
        <v>-</v>
      </c>
      <c r="BE70" s="19" t="str">
        <f t="shared" ca="1" si="507"/>
        <v>-</v>
      </c>
      <c r="BF70" s="19" t="str">
        <f t="shared" ca="1" si="507"/>
        <v>-</v>
      </c>
      <c r="BG70" s="19" t="str">
        <f t="shared" ca="1" si="507"/>
        <v>-</v>
      </c>
      <c r="BH70" s="5" t="str">
        <f t="shared" ca="1" si="508"/>
        <v>-</v>
      </c>
      <c r="BI70" s="19" t="str">
        <f t="shared" ca="1" si="509"/>
        <v>-</v>
      </c>
      <c r="BJ70" s="5" t="str">
        <f t="shared" ca="1" si="510"/>
        <v>-</v>
      </c>
      <c r="BK70" s="19" t="str">
        <f t="shared" ca="1" si="511"/>
        <v>-</v>
      </c>
      <c r="BL70" s="19" t="str">
        <f t="shared" ca="1" si="511"/>
        <v>-</v>
      </c>
      <c r="BM70" s="19" t="str">
        <f t="shared" ca="1" si="511"/>
        <v>-</v>
      </c>
      <c r="BN70" s="5" t="str">
        <f t="shared" ca="1" si="512"/>
        <v>-</v>
      </c>
      <c r="BO70" s="9"/>
      <c r="BP70" s="19" t="str">
        <f t="shared" ca="1" si="513"/>
        <v>-</v>
      </c>
      <c r="BQ70" s="19" t="str">
        <f t="shared" ca="1" si="513"/>
        <v>-</v>
      </c>
      <c r="BR70" s="19" t="str">
        <f t="shared" ca="1" si="513"/>
        <v>-</v>
      </c>
      <c r="BS70" s="19" t="str">
        <f t="shared" ca="1" si="513"/>
        <v>-</v>
      </c>
      <c r="BT70" s="19" t="str">
        <f t="shared" ca="1" si="513"/>
        <v>-</v>
      </c>
      <c r="BU70" s="19" t="str">
        <f t="shared" ca="1" si="513"/>
        <v>-</v>
      </c>
      <c r="BV70" s="19" t="str">
        <f t="shared" ca="1" si="513"/>
        <v>-</v>
      </c>
      <c r="BW70" s="19" t="str">
        <f t="shared" ca="1" si="513"/>
        <v>-</v>
      </c>
      <c r="BX70" s="19" t="str">
        <f t="shared" ca="1" si="513"/>
        <v>-</v>
      </c>
      <c r="BY70" s="19" t="str">
        <f t="shared" ca="1" si="513"/>
        <v>-</v>
      </c>
      <c r="BZ70" s="9"/>
      <c r="CA70" s="237" t="b">
        <f t="shared" ca="1" si="557"/>
        <v>1</v>
      </c>
      <c r="CB70" s="12" t="b">
        <v>1</v>
      </c>
      <c r="CC70" s="237" t="b">
        <f t="shared" ca="1" si="557"/>
        <v>1</v>
      </c>
      <c r="CD70" s="251">
        <f t="shared" ca="1" si="552"/>
        <v>2233107</v>
      </c>
      <c r="CE70" s="12" t="b">
        <v>1</v>
      </c>
      <c r="CF70" s="12">
        <v>0</v>
      </c>
      <c r="CG70" s="12" t="b">
        <v>0</v>
      </c>
      <c r="CH70" s="237">
        <f t="shared" ca="1" si="553"/>
        <v>2233108</v>
      </c>
      <c r="CI70" s="19" t="str">
        <f t="shared" ca="1" si="541"/>
        <v>-</v>
      </c>
      <c r="CJ70" s="12">
        <v>1</v>
      </c>
      <c r="CK70" s="12">
        <v>1</v>
      </c>
      <c r="CL70" s="9"/>
      <c r="CM70" s="444">
        <f t="shared" ca="1" si="515"/>
        <v>652</v>
      </c>
      <c r="CN70" s="444">
        <f t="shared" ca="1" si="515"/>
        <v>686</v>
      </c>
      <c r="CO70" s="444">
        <f t="shared" ca="1" si="515"/>
        <v>721</v>
      </c>
      <c r="CP70" s="152">
        <f t="shared" ca="1" si="516"/>
        <v>378</v>
      </c>
      <c r="CQ70" s="152">
        <f t="shared" ca="1" si="516"/>
        <v>413</v>
      </c>
      <c r="CR70" s="152">
        <f t="shared" ca="1" si="516"/>
        <v>448</v>
      </c>
      <c r="CS70" s="19" t="str">
        <f t="shared" ca="1" si="517"/>
        <v>-</v>
      </c>
      <c r="CT70" s="19" t="str">
        <f t="shared" ca="1" si="517"/>
        <v>-</v>
      </c>
      <c r="CU70" s="19" t="str">
        <f t="shared" ca="1" si="517"/>
        <v>-</v>
      </c>
      <c r="CV70" s="19" t="str">
        <f t="shared" ca="1" si="517"/>
        <v>-</v>
      </c>
      <c r="CW70" s="19" t="str">
        <f t="shared" ca="1" si="517"/>
        <v>-</v>
      </c>
      <c r="CX70" s="19" t="b">
        <f t="shared" ca="1" si="517"/>
        <v>1</v>
      </c>
      <c r="CY70" s="19">
        <f t="shared" ca="1" si="517"/>
        <v>0</v>
      </c>
      <c r="CZ70" s="19">
        <f t="shared" ca="1" si="517"/>
        <v>0</v>
      </c>
      <c r="DA70" s="19">
        <f t="shared" ca="1" si="517"/>
        <v>0</v>
      </c>
      <c r="DB70" s="19">
        <f t="shared" ca="1" si="517"/>
        <v>0</v>
      </c>
      <c r="DC70" s="19">
        <f t="shared" ca="1" si="517"/>
        <v>0</v>
      </c>
      <c r="DD70" s="19">
        <f t="shared" ca="1" si="517"/>
        <v>0</v>
      </c>
      <c r="DE70" s="19">
        <f t="shared" ca="1" si="517"/>
        <v>0</v>
      </c>
      <c r="DF70" s="19">
        <f t="shared" ca="1" si="517"/>
        <v>0</v>
      </c>
      <c r="DG70" s="19">
        <f t="shared" ca="1" si="517"/>
        <v>0</v>
      </c>
      <c r="DH70" s="19">
        <f t="shared" ca="1" si="517"/>
        <v>0</v>
      </c>
      <c r="DI70" s="19">
        <f t="shared" ca="1" si="517"/>
        <v>0</v>
      </c>
      <c r="DJ70" s="19">
        <f t="shared" ca="1" si="518"/>
        <v>0</v>
      </c>
      <c r="DK70" s="12">
        <v>1</v>
      </c>
      <c r="DL70" s="12">
        <v>1</v>
      </c>
      <c r="DM70" s="19">
        <f t="shared" ca="1" si="554"/>
        <v>0</v>
      </c>
      <c r="DN70" s="19" t="str">
        <f t="shared" ca="1" si="554"/>
        <v>-</v>
      </c>
      <c r="DO70" s="19" t="str">
        <f t="shared" ca="1" si="554"/>
        <v>-</v>
      </c>
      <c r="DP70" s="19" t="str">
        <f t="shared" ca="1" si="554"/>
        <v>-</v>
      </c>
      <c r="DQ70" s="19" t="str">
        <f t="shared" ca="1" si="518"/>
        <v>-</v>
      </c>
      <c r="DR70" s="19" t="str">
        <f t="shared" ca="1" si="518"/>
        <v>-</v>
      </c>
      <c r="DS70" s="19">
        <f t="shared" ca="1" si="518"/>
        <v>0</v>
      </c>
      <c r="DT70" s="19" t="str">
        <f t="shared" ca="1" si="518"/>
        <v>-</v>
      </c>
      <c r="DU70" s="19" t="str">
        <f t="shared" ca="1" si="518"/>
        <v>-</v>
      </c>
      <c r="DV70" s="19">
        <f t="shared" ca="1" si="518"/>
        <v>0</v>
      </c>
      <c r="DW70" s="19">
        <f t="shared" ca="1" si="518"/>
        <v>0</v>
      </c>
      <c r="DX70" s="19">
        <f t="shared" ca="1" si="518"/>
        <v>0</v>
      </c>
      <c r="DY70" s="124">
        <f t="shared" ref="DY70:EP70" ca="1" si="563">IF(AND($K70=DY$9,$N70=DY$11,$AB70=DY$8,$AI70=DY$12),INDEX(i.FS_Strategy,$AC70+1,$AB70),0)</f>
        <v>0</v>
      </c>
      <c r="DZ70" s="124">
        <f t="shared" ca="1" si="563"/>
        <v>0</v>
      </c>
      <c r="EA70" s="124">
        <f t="shared" ca="1" si="563"/>
        <v>0</v>
      </c>
      <c r="EB70" s="124">
        <f t="shared" ca="1" si="563"/>
        <v>0</v>
      </c>
      <c r="EC70" s="124">
        <f t="shared" ca="1" si="563"/>
        <v>0</v>
      </c>
      <c r="ED70" s="124">
        <f t="shared" ca="1" si="563"/>
        <v>0</v>
      </c>
      <c r="EE70" s="124">
        <f t="shared" ca="1" si="563"/>
        <v>0</v>
      </c>
      <c r="EF70" s="124">
        <f t="shared" ca="1" si="563"/>
        <v>0</v>
      </c>
      <c r="EG70" s="124">
        <f t="shared" ca="1" si="563"/>
        <v>0</v>
      </c>
      <c r="EH70" s="124">
        <f t="shared" ca="1" si="563"/>
        <v>0</v>
      </c>
      <c r="EI70" s="124">
        <f t="shared" ca="1" si="563"/>
        <v>0</v>
      </c>
      <c r="EJ70" s="124">
        <f t="shared" ca="1" si="563"/>
        <v>0</v>
      </c>
      <c r="EK70" s="124">
        <f t="shared" ca="1" si="563"/>
        <v>0</v>
      </c>
      <c r="EL70" s="124">
        <f t="shared" ca="1" si="563"/>
        <v>0</v>
      </c>
      <c r="EM70" s="124">
        <f t="shared" ca="1" si="563"/>
        <v>0</v>
      </c>
      <c r="EN70" s="124">
        <f t="shared" ca="1" si="563"/>
        <v>0</v>
      </c>
      <c r="EO70" s="124">
        <f t="shared" ca="1" si="563"/>
        <v>0</v>
      </c>
      <c r="EP70" s="124">
        <f t="shared" ca="1" si="563"/>
        <v>0</v>
      </c>
      <c r="EQ70" s="554">
        <f ca="1">IF(AND($K70=EQ$9,$N70=EQ$11,$AB70=EQ$8),INDEX(i.FS_Strategy,$AD70+1,$AB70),0)</f>
        <v>0</v>
      </c>
      <c r="ER70" s="554">
        <f ca="1">IF(AND($K70=ER$9,$N70=ER$11,$AB70=ER$8),INDEX(i.FS_Strategy,$AD70+1,$AB70),0)</f>
        <v>0</v>
      </c>
      <c r="ES70" s="554">
        <f ca="1">IF(AND($K70=ES$9,$N70=ES$11,$AB70=ES$8),INDEX(i.FS_Strategy,$AD70+1,$AB70),0)</f>
        <v>0</v>
      </c>
      <c r="ET70" s="125">
        <f t="shared" ref="ET70:FF70" ca="1" si="564">IF(AND($K70=ET$9,$N70=ET$11,$AB70=ET$8),INDEX(i.FS_Strategy,$AE70+1,$AB70),0)</f>
        <v>0</v>
      </c>
      <c r="EU70" s="125">
        <f t="shared" ca="1" si="564"/>
        <v>0</v>
      </c>
      <c r="EV70" s="125">
        <f t="shared" ca="1" si="564"/>
        <v>0</v>
      </c>
      <c r="EW70" s="125">
        <f t="shared" ca="1" si="564"/>
        <v>0</v>
      </c>
      <c r="EX70" s="125">
        <f t="shared" ca="1" si="564"/>
        <v>0</v>
      </c>
      <c r="EY70" s="125">
        <f t="shared" ca="1" si="564"/>
        <v>0</v>
      </c>
      <c r="EZ70" s="125">
        <f t="shared" ca="1" si="564"/>
        <v>0</v>
      </c>
      <c r="FA70" s="125">
        <f t="shared" ca="1" si="564"/>
        <v>0</v>
      </c>
      <c r="FB70" s="125">
        <f t="shared" ca="1" si="564"/>
        <v>0</v>
      </c>
      <c r="FC70" s="125">
        <f t="shared" ca="1" si="564"/>
        <v>0</v>
      </c>
      <c r="FD70" s="125">
        <f t="shared" ca="1" si="564"/>
        <v>0</v>
      </c>
      <c r="FE70" s="125">
        <f t="shared" ca="1" si="564"/>
        <v>0</v>
      </c>
      <c r="FF70" s="125">
        <f t="shared" ca="1" si="564"/>
        <v>0</v>
      </c>
      <c r="FG70" s="124">
        <f t="shared" ref="FG70:FX70" ca="1" si="565">IF(AND($K70=FG$9,$N70=FG$11,$AB70=FG$8,$AI70=FG$12),INDEX(i.FS_Strategy,$AC70+1,$AB70),0)</f>
        <v>0</v>
      </c>
      <c r="FH70" s="124">
        <f t="shared" ca="1" si="565"/>
        <v>0</v>
      </c>
      <c r="FI70" s="124">
        <f t="shared" ca="1" si="565"/>
        <v>0</v>
      </c>
      <c r="FJ70" s="124">
        <f t="shared" ca="1" si="565"/>
        <v>0</v>
      </c>
      <c r="FK70" s="124">
        <f t="shared" ca="1" si="565"/>
        <v>0</v>
      </c>
      <c r="FL70" s="124">
        <f t="shared" ca="1" si="565"/>
        <v>0</v>
      </c>
      <c r="FM70" s="124">
        <f t="shared" ca="1" si="565"/>
        <v>0</v>
      </c>
      <c r="FN70" s="124">
        <f t="shared" ca="1" si="565"/>
        <v>0</v>
      </c>
      <c r="FO70" s="124">
        <f t="shared" ca="1" si="565"/>
        <v>0</v>
      </c>
      <c r="FP70" s="124">
        <f t="shared" ca="1" si="565"/>
        <v>0</v>
      </c>
      <c r="FQ70" s="124">
        <f t="shared" ca="1" si="565"/>
        <v>0</v>
      </c>
      <c r="FR70" s="124">
        <f t="shared" ca="1" si="565"/>
        <v>0</v>
      </c>
      <c r="FS70" s="124">
        <f t="shared" ca="1" si="565"/>
        <v>0</v>
      </c>
      <c r="FT70" s="124">
        <f t="shared" ca="1" si="565"/>
        <v>0</v>
      </c>
      <c r="FU70" s="124">
        <f t="shared" ca="1" si="565"/>
        <v>0</v>
      </c>
      <c r="FV70" s="124">
        <f t="shared" ca="1" si="565"/>
        <v>0</v>
      </c>
      <c r="FW70" s="124">
        <f t="shared" ca="1" si="565"/>
        <v>0</v>
      </c>
      <c r="FX70" s="124">
        <f t="shared" ca="1" si="565"/>
        <v>0</v>
      </c>
      <c r="FY70" s="554">
        <f ca="1">IF(AND($K70=FY$9,$N70=FY$11,$AB70=FY$8),INDEX(i.FS_Strategy,$AD70+1,$AB70),0)</f>
        <v>0</v>
      </c>
      <c r="FZ70" s="554">
        <f ca="1">IF(AND($K70=FZ$9,$N70=FZ$11,$AB70=FZ$8),INDEX(i.FS_Strategy,$AD70+1,$AB70),0)</f>
        <v>0</v>
      </c>
      <c r="GA70" s="554">
        <f ca="1">IF(AND($K70=GA$9,$N70=GA$11,$AB70=GA$8),INDEX(i.FS_Strategy,$AD70+1,$AB70),0)</f>
        <v>0</v>
      </c>
      <c r="GB70" s="125">
        <f t="shared" ref="GB70:GN70" ca="1" si="566">IF(AND($K70=GB$9,$N70=GB$11,$AB70=GB$8),INDEX(i.FS_Strategy,$AE70+1,$AB70),0)</f>
        <v>0</v>
      </c>
      <c r="GC70" s="125">
        <f t="shared" ca="1" si="566"/>
        <v>0</v>
      </c>
      <c r="GD70" s="125">
        <f t="shared" ca="1" si="566"/>
        <v>0</v>
      </c>
      <c r="GE70" s="125">
        <f t="shared" ca="1" si="566"/>
        <v>0</v>
      </c>
      <c r="GF70" s="125">
        <f t="shared" ca="1" si="566"/>
        <v>0</v>
      </c>
      <c r="GG70" s="125">
        <f t="shared" ca="1" si="566"/>
        <v>0</v>
      </c>
      <c r="GH70" s="125">
        <f t="shared" ca="1" si="566"/>
        <v>0</v>
      </c>
      <c r="GI70" s="125">
        <f t="shared" ca="1" si="566"/>
        <v>0</v>
      </c>
      <c r="GJ70" s="125">
        <f t="shared" ca="1" si="566"/>
        <v>0</v>
      </c>
      <c r="GK70" s="125">
        <f t="shared" ca="1" si="566"/>
        <v>0</v>
      </c>
      <c r="GL70" s="125">
        <f t="shared" ca="1" si="566"/>
        <v>0</v>
      </c>
      <c r="GM70" s="125">
        <f t="shared" ca="1" si="566"/>
        <v>0</v>
      </c>
      <c r="GN70" s="125">
        <f t="shared" ca="1" si="566"/>
        <v>0</v>
      </c>
      <c r="GO70" s="124">
        <f t="shared" ref="GO70:HF70" ca="1" si="567">IF(AND($K70=GO$9,$N70=GO$11,$AB70=GO$8,$AI70=GO$12),INDEX(i.FS_Strategy,$AC70+1,$AB70),0)</f>
        <v>0</v>
      </c>
      <c r="GP70" s="124">
        <f t="shared" ca="1" si="567"/>
        <v>0</v>
      </c>
      <c r="GQ70" s="124">
        <f t="shared" ca="1" si="567"/>
        <v>0</v>
      </c>
      <c r="GR70" s="124">
        <f t="shared" ca="1" si="567"/>
        <v>0</v>
      </c>
      <c r="GS70" s="124">
        <f t="shared" ca="1" si="567"/>
        <v>0</v>
      </c>
      <c r="GT70" s="124">
        <f t="shared" ca="1" si="567"/>
        <v>0</v>
      </c>
      <c r="GU70" s="124">
        <f t="shared" ca="1" si="567"/>
        <v>0</v>
      </c>
      <c r="GV70" s="124">
        <f t="shared" ca="1" si="567"/>
        <v>0</v>
      </c>
      <c r="GW70" s="124">
        <f t="shared" ca="1" si="567"/>
        <v>0</v>
      </c>
      <c r="GX70" s="124">
        <f t="shared" ca="1" si="567"/>
        <v>0</v>
      </c>
      <c r="GY70" s="124">
        <f t="shared" ca="1" si="567"/>
        <v>0</v>
      </c>
      <c r="GZ70" s="124">
        <f t="shared" ca="1" si="567"/>
        <v>0</v>
      </c>
      <c r="HA70" s="124">
        <f t="shared" ca="1" si="567"/>
        <v>0</v>
      </c>
      <c r="HB70" s="124">
        <f t="shared" ca="1" si="567"/>
        <v>0</v>
      </c>
      <c r="HC70" s="124">
        <f t="shared" ca="1" si="567"/>
        <v>0</v>
      </c>
      <c r="HD70" s="124">
        <f t="shared" ca="1" si="567"/>
        <v>0</v>
      </c>
      <c r="HE70" s="124">
        <f t="shared" ca="1" si="567"/>
        <v>0</v>
      </c>
      <c r="HF70" s="124">
        <f t="shared" ca="1" si="567"/>
        <v>0</v>
      </c>
      <c r="HG70" s="554">
        <f ca="1">IF(AND($K70=HG$9,$N70=HG$11,$AB70=HG$8),INDEX(i.FS_Strategy,$AD70+1,$AB70),0)</f>
        <v>0</v>
      </c>
      <c r="HH70" s="554">
        <f ca="1">IF(AND($K70=HH$9,$N70=HH$11,$AB70=HH$8),INDEX(i.FS_Strategy,$AD70+1,$AB70),0)</f>
        <v>0</v>
      </c>
      <c r="HI70" s="554">
        <f ca="1">IF(AND($K70=HI$9,$N70=HI$11,$AB70=HI$8),INDEX(i.FS_Strategy,$AD70+1,$AB70),0)</f>
        <v>0</v>
      </c>
      <c r="HJ70" s="125">
        <f t="shared" ref="HJ70:HV70" ca="1" si="568">IF(AND($K70=HJ$9,$N70=HJ$11,$AB70=HJ$8),INDEX(i.FS_Strategy,$AE70+1,$AB70),0)</f>
        <v>0</v>
      </c>
      <c r="HK70" s="125">
        <f t="shared" ca="1" si="568"/>
        <v>0</v>
      </c>
      <c r="HL70" s="125">
        <f t="shared" ca="1" si="568"/>
        <v>0</v>
      </c>
      <c r="HM70" s="125">
        <f t="shared" ca="1" si="568"/>
        <v>0</v>
      </c>
      <c r="HN70" s="125">
        <f t="shared" ca="1" si="568"/>
        <v>0</v>
      </c>
      <c r="HO70" s="125">
        <f t="shared" ca="1" si="568"/>
        <v>0</v>
      </c>
      <c r="HP70" s="125">
        <f t="shared" ca="1" si="568"/>
        <v>0</v>
      </c>
      <c r="HQ70" s="125">
        <f t="shared" ca="1" si="568"/>
        <v>0</v>
      </c>
      <c r="HR70" s="125">
        <f t="shared" ca="1" si="568"/>
        <v>0</v>
      </c>
      <c r="HS70" s="125">
        <f t="shared" ca="1" si="568"/>
        <v>0</v>
      </c>
      <c r="HT70" s="125">
        <f t="shared" ca="1" si="568"/>
        <v>0</v>
      </c>
      <c r="HU70" s="125">
        <f t="shared" ca="1" si="568"/>
        <v>0</v>
      </c>
      <c r="HV70" s="125">
        <f t="shared" ca="1" si="568"/>
        <v>0</v>
      </c>
      <c r="HW70" s="5">
        <f t="shared" ca="1" si="522"/>
        <v>67</v>
      </c>
      <c r="HX70" s="9"/>
      <c r="HY70" s="5">
        <f t="shared" ca="1" si="523"/>
        <v>1</v>
      </c>
      <c r="HZ70" s="5" t="b">
        <f t="shared" ca="1" si="523"/>
        <v>0</v>
      </c>
      <c r="IA70" s="19">
        <f t="shared" ca="1" si="524"/>
        <v>0</v>
      </c>
      <c r="IB70" s="5">
        <f t="shared" ca="1" si="523"/>
        <v>55</v>
      </c>
      <c r="IC70" s="19">
        <f t="shared" ca="1" si="524"/>
        <v>1</v>
      </c>
      <c r="ID70" s="19">
        <f t="shared" ca="1" si="524"/>
        <v>0</v>
      </c>
      <c r="IE70" s="19">
        <f t="shared" ca="1" si="524"/>
        <v>0</v>
      </c>
      <c r="IF70" s="19">
        <f t="shared" ca="1" si="524"/>
        <v>0</v>
      </c>
      <c r="IG70" s="19">
        <f t="shared" ca="1" si="524"/>
        <v>0</v>
      </c>
      <c r="IH70" s="19">
        <f t="shared" ca="1" si="524"/>
        <v>0</v>
      </c>
      <c r="II70" s="19">
        <f t="shared" ca="1" si="524"/>
        <v>0</v>
      </c>
      <c r="IJ70" s="19">
        <f t="shared" ca="1" si="524"/>
        <v>0</v>
      </c>
      <c r="IK70" s="19">
        <f t="shared" ca="1" si="524"/>
        <v>0</v>
      </c>
      <c r="IL70" s="19">
        <f t="shared" ca="1" si="524"/>
        <v>0</v>
      </c>
      <c r="IM70" s="19">
        <f t="shared" ca="1" si="524"/>
        <v>0</v>
      </c>
      <c r="IN70" s="19">
        <f t="shared" ca="1" si="524"/>
        <v>0</v>
      </c>
      <c r="IO70" s="19">
        <f t="shared" ca="1" si="524"/>
        <v>0</v>
      </c>
      <c r="IP70" s="19">
        <f t="shared" ca="1" si="524"/>
        <v>0</v>
      </c>
      <c r="IQ70" s="19">
        <f t="shared" ca="1" si="524"/>
        <v>0</v>
      </c>
      <c r="IR70" s="19">
        <f t="shared" ca="1" si="524"/>
        <v>0</v>
      </c>
      <c r="IS70" s="19">
        <f t="shared" ca="1" si="524"/>
        <v>0</v>
      </c>
      <c r="IT70" s="19">
        <f t="shared" ca="1" si="524"/>
        <v>0</v>
      </c>
      <c r="IU70" s="19">
        <f t="shared" ca="1" si="524"/>
        <v>0</v>
      </c>
      <c r="IV70" s="19">
        <f t="shared" ca="1" si="524"/>
        <v>0</v>
      </c>
      <c r="IW70" s="19">
        <f t="shared" ca="1" si="524"/>
        <v>0</v>
      </c>
      <c r="IX70" s="19">
        <f t="shared" ca="1" si="524"/>
        <v>0</v>
      </c>
      <c r="IY70" s="19">
        <f t="shared" ca="1" si="524"/>
        <v>1</v>
      </c>
      <c r="IZ70" s="19">
        <f t="shared" ca="1" si="524"/>
        <v>0</v>
      </c>
      <c r="JA70" s="19">
        <f t="shared" ca="1" si="524"/>
        <v>1</v>
      </c>
      <c r="JB70" s="9"/>
      <c r="JC70" s="5" t="b">
        <f t="shared" ca="1" si="525"/>
        <v>0</v>
      </c>
      <c r="JD70" s="5" t="b">
        <f t="shared" ca="1" si="526"/>
        <v>0</v>
      </c>
      <c r="JE70" s="5" t="b">
        <f t="shared" ca="1" si="526"/>
        <v>0</v>
      </c>
      <c r="JF70" s="5" t="b">
        <f t="shared" ca="1" si="526"/>
        <v>1</v>
      </c>
      <c r="JG70" s="144">
        <f t="shared" ca="1" si="544"/>
        <v>1</v>
      </c>
      <c r="JH70" s="144">
        <f t="shared" ca="1" si="544"/>
        <v>1</v>
      </c>
      <c r="JI70" s="19" t="str">
        <f t="shared" ca="1" si="545"/>
        <v>-</v>
      </c>
      <c r="JJ70" s="19" t="str">
        <f t="shared" ca="1" si="545"/>
        <v>-</v>
      </c>
      <c r="JK70" s="19" t="str">
        <f t="shared" ca="1" si="545"/>
        <v>-</v>
      </c>
      <c r="JL70" s="19" t="str">
        <f t="shared" ca="1" si="545"/>
        <v>-</v>
      </c>
      <c r="JM70" s="19">
        <f t="shared" ca="1" si="545"/>
        <v>1</v>
      </c>
      <c r="JN70" s="19">
        <f t="shared" ca="1" si="545"/>
        <v>0.66</v>
      </c>
      <c r="JO70" s="19" t="str">
        <f t="shared" ca="1" si="545"/>
        <v>-</v>
      </c>
      <c r="JP70" s="5" t="b" cm="1">
        <f t="array" aca="1" ref="JP70" ca="1">IF(OR(JQ70:JX70&lt;&gt;"-"),TRUE,"-")</f>
        <v>1</v>
      </c>
      <c r="JQ70" s="237">
        <f t="shared" ca="1" si="556"/>
        <v>2</v>
      </c>
      <c r="JR70" s="237">
        <f t="shared" ca="1" si="556"/>
        <v>2</v>
      </c>
      <c r="JS70" s="237">
        <f t="shared" ca="1" si="556"/>
        <v>2</v>
      </c>
      <c r="JT70" s="237">
        <f t="shared" ca="1" si="556"/>
        <v>2</v>
      </c>
      <c r="JU70" s="237">
        <f t="shared" ca="1" si="556"/>
        <v>2</v>
      </c>
      <c r="JV70" s="237">
        <f t="shared" ca="1" si="556"/>
        <v>2</v>
      </c>
      <c r="JW70" s="237">
        <f t="shared" ca="1" si="556"/>
        <v>2</v>
      </c>
      <c r="JX70" s="237">
        <f t="shared" ca="1" si="556"/>
        <v>2</v>
      </c>
      <c r="JY70" s="5" t="str">
        <f t="array" aca="1" ref="JY70" ca="1">IF(OR(JZ70:KF70&lt;&gt;"-"),TRUE,"-")</f>
        <v>-</v>
      </c>
      <c r="JZ70" s="19" t="str">
        <f t="shared" ca="1" si="547"/>
        <v>-</v>
      </c>
      <c r="KA70" s="19" t="str">
        <f t="shared" ca="1" si="547"/>
        <v>-</v>
      </c>
      <c r="KB70" s="19" t="str">
        <f t="shared" ca="1" si="547"/>
        <v>-</v>
      </c>
      <c r="KC70" s="19" t="str">
        <f t="shared" ca="1" si="547"/>
        <v>-</v>
      </c>
      <c r="KD70" s="19" t="str">
        <f t="shared" ca="1" si="547"/>
        <v>-</v>
      </c>
      <c r="KE70" s="19" t="str">
        <f t="shared" ca="1" si="547"/>
        <v>-</v>
      </c>
      <c r="KF70" s="19" t="str">
        <f t="shared" ca="1" si="547"/>
        <v>-</v>
      </c>
      <c r="KG70" s="19" t="b">
        <f t="shared" ca="1" si="547"/>
        <v>1</v>
      </c>
      <c r="KH70" s="144">
        <f t="shared" ca="1" si="528"/>
        <v>2</v>
      </c>
      <c r="KI70" s="19">
        <f t="shared" ca="1" si="547"/>
        <v>2</v>
      </c>
      <c r="KJ70" s="19" t="b">
        <f t="shared" ca="1" si="547"/>
        <v>0</v>
      </c>
      <c r="KK70" s="19" t="str">
        <f t="shared" ca="1" si="547"/>
        <v>-</v>
      </c>
      <c r="KL70" s="5" t="str">
        <f t="shared" ca="1" si="529"/>
        <v>-</v>
      </c>
      <c r="KM70" s="5" t="str">
        <f t="shared" ca="1" si="529"/>
        <v>-</v>
      </c>
      <c r="KN70" s="5" t="str">
        <f t="shared" ca="1" si="529"/>
        <v>-</v>
      </c>
      <c r="KO70" s="5" t="str">
        <f t="shared" ca="1" si="529"/>
        <v>-</v>
      </c>
      <c r="KP70" s="19" t="b">
        <f t="shared" ca="1" si="548"/>
        <v>0</v>
      </c>
      <c r="KQ70" s="19" t="str">
        <f t="shared" ca="1" si="548"/>
        <v>-</v>
      </c>
      <c r="KR70" s="19" t="str">
        <f t="shared" ca="1" si="548"/>
        <v>-</v>
      </c>
      <c r="KS70" s="19" t="b">
        <f t="shared" ca="1" si="548"/>
        <v>1</v>
      </c>
      <c r="KT70" s="19">
        <f t="shared" ca="1" si="548"/>
        <v>0.75</v>
      </c>
      <c r="KU70" s="19">
        <f t="shared" ca="1" si="548"/>
        <v>0.75</v>
      </c>
      <c r="KV70" s="19">
        <f t="shared" ca="1" si="548"/>
        <v>0.99</v>
      </c>
      <c r="KW70" s="19">
        <f t="shared" ca="1" si="548"/>
        <v>0.5</v>
      </c>
      <c r="KX70" s="19">
        <f t="shared" ca="1" si="548"/>
        <v>0</v>
      </c>
      <c r="KY70" s="19">
        <f t="shared" ca="1" si="548"/>
        <v>0</v>
      </c>
      <c r="KZ70" s="19" t="str">
        <f t="shared" ca="1" si="548"/>
        <v>-</v>
      </c>
      <c r="LA70" s="19" t="str">
        <f t="shared" ca="1" si="548"/>
        <v>-</v>
      </c>
      <c r="LB70" s="19" t="str">
        <f t="shared" ca="1" si="548"/>
        <v>-</v>
      </c>
      <c r="LC70" s="5">
        <f t="shared" ca="1" si="531"/>
        <v>1</v>
      </c>
      <c r="LD70" s="9"/>
      <c r="LE70" s="19">
        <f t="shared" ca="1" si="548"/>
        <v>70</v>
      </c>
      <c r="LF70" s="19">
        <f t="shared" ca="1" si="532"/>
        <v>50</v>
      </c>
      <c r="LG70" s="19">
        <f t="shared" ca="1" si="532"/>
        <v>80</v>
      </c>
      <c r="LH70" s="19">
        <f t="shared" ca="1" si="532"/>
        <v>50</v>
      </c>
      <c r="LI70" s="5" t="b" cm="1">
        <f t="array" aca="1" ref="LI70" ca="1">INDEX(i.meatgrid,$Q70,LI$7)</f>
        <v>1</v>
      </c>
      <c r="LJ70" s="5" t="b" cm="1">
        <f t="array" aca="1" ref="LJ70" ca="1">INDEX(i.meatgrid,$Q70,LJ$7)</f>
        <v>0</v>
      </c>
      <c r="LK70" s="19">
        <f t="shared" ca="1" si="533"/>
        <v>1</v>
      </c>
      <c r="LL70" s="5">
        <f t="shared" ca="1" si="534"/>
        <v>1</v>
      </c>
      <c r="LM70" s="5" cm="1">
        <f t="array" aca="1" ref="LM70" ca="1">INDEX(i.meatgrid,$Q70,LM$7)</f>
        <v>1</v>
      </c>
      <c r="LN70" s="5" cm="1">
        <f t="array" aca="1" ref="LN70" ca="1">INDEX(i.meatgrid,$Q70,LN$7)</f>
        <v>1</v>
      </c>
      <c r="LO70" s="5" cm="1">
        <f t="array" aca="1" ref="LO70" ca="1">INDEX(i.meatgrid,$Q70,LO$7)</f>
        <v>1</v>
      </c>
      <c r="LP70" s="5" cm="1">
        <f t="array" aca="1" ref="LP70" ca="1">INDEX(i.meatgrid,$Q70,LP$7)</f>
        <v>0</v>
      </c>
      <c r="LQ70" s="5" cm="1">
        <f t="array" aca="1" ref="LQ70" ca="1">INDEX(i.meatgrid,$Q70,LQ$7)</f>
        <v>0</v>
      </c>
      <c r="LR70" s="5" cm="1">
        <f t="array" aca="1" ref="LR70" ca="1">INDEX(i.meatgrid,$Q70,LR$7)</f>
        <v>1</v>
      </c>
      <c r="LS70" s="5" cm="1">
        <f t="array" aca="1" ref="LS70" ca="1">INDEX(i.meatgrid,$Q70,LS$7)</f>
        <v>1</v>
      </c>
      <c r="LT70" s="5" cm="1">
        <f t="array" aca="1" ref="LT70" ca="1">INDEX(i.meatgrid,$Q70,LT$7)</f>
        <v>1</v>
      </c>
      <c r="LU70" s="19">
        <f t="shared" ca="1" si="535"/>
        <v>1</v>
      </c>
      <c r="LV70" s="9"/>
      <c r="LW70" s="19" t="b">
        <f t="shared" ca="1" si="536"/>
        <v>0</v>
      </c>
      <c r="LX70" s="19" t="b">
        <f t="shared" ca="1" si="536"/>
        <v>0</v>
      </c>
      <c r="LY70" s="19">
        <f t="shared" ca="1" si="536"/>
        <v>1</v>
      </c>
      <c r="LZ70" s="19">
        <f t="shared" ca="1" si="536"/>
        <v>0.75</v>
      </c>
      <c r="MA70" s="19">
        <f t="shared" ca="1" si="536"/>
        <v>0.75</v>
      </c>
      <c r="MB70" s="19">
        <f t="shared" ca="1" si="536"/>
        <v>0.8</v>
      </c>
      <c r="MC70" s="19">
        <f t="shared" ca="1" si="536"/>
        <v>0.82499999999999996</v>
      </c>
      <c r="MD70" s="19">
        <f t="shared" ca="1" si="536"/>
        <v>0.875</v>
      </c>
      <c r="ME70" s="19">
        <f t="shared" ca="1" si="536"/>
        <v>0.9</v>
      </c>
      <c r="MF70" s="19">
        <f t="shared" ca="1" si="536"/>
        <v>1</v>
      </c>
      <c r="MG70" s="19">
        <f t="shared" ca="1" si="536"/>
        <v>0.875</v>
      </c>
      <c r="MH70" s="19" t="b">
        <f t="shared" ca="1" si="536"/>
        <v>1</v>
      </c>
      <c r="MI70" s="19">
        <f t="shared" ca="1" si="536"/>
        <v>74.989999999999995</v>
      </c>
      <c r="MJ70" s="19" t="str">
        <f t="shared" ca="1" si="536"/>
        <v>-</v>
      </c>
      <c r="MK70" s="19" t="str">
        <f t="shared" ca="1" si="536"/>
        <v>-</v>
      </c>
      <c r="ML70" s="19" t="str">
        <f t="shared" ca="1" si="536"/>
        <v>-</v>
      </c>
      <c r="MM70" s="19" t="str">
        <f t="shared" ca="1" si="561"/>
        <v>-</v>
      </c>
      <c r="MN70" s="19" t="str">
        <f t="shared" ca="1" si="561"/>
        <v>-</v>
      </c>
      <c r="MO70" s="19" t="str">
        <f t="shared" ca="1" si="561"/>
        <v>-</v>
      </c>
      <c r="MP70" s="19" t="str">
        <f t="shared" ca="1" si="561"/>
        <v>-</v>
      </c>
      <c r="MQ70" s="19">
        <f t="shared" ca="1" si="561"/>
        <v>36.99</v>
      </c>
      <c r="MR70" s="19">
        <f t="shared" ca="1" si="561"/>
        <v>36.99</v>
      </c>
      <c r="MS70" s="19" t="str">
        <f t="shared" ca="1" si="561"/>
        <v>-</v>
      </c>
      <c r="MT70" s="19" t="str">
        <f t="shared" ca="1" si="561"/>
        <v>-</v>
      </c>
      <c r="MU70" s="19" t="str">
        <f t="shared" ca="1" si="561"/>
        <v>-</v>
      </c>
      <c r="MV70" s="19" t="str">
        <f t="shared" ca="1" si="561"/>
        <v>-</v>
      </c>
      <c r="MW70" s="19" t="str">
        <f t="shared" ca="1" si="561"/>
        <v>-</v>
      </c>
      <c r="MX70" s="19">
        <f t="shared" ca="1" si="561"/>
        <v>49.99</v>
      </c>
      <c r="MY70" s="19">
        <f t="shared" ca="1" si="561"/>
        <v>49.99</v>
      </c>
      <c r="MZ70" s="19">
        <f t="shared" ca="1" si="561"/>
        <v>49.99</v>
      </c>
      <c r="NA70" s="19">
        <f t="shared" ca="1" si="561"/>
        <v>49.99</v>
      </c>
      <c r="NB70" s="19">
        <f t="shared" ca="1" si="561"/>
        <v>49.99</v>
      </c>
      <c r="NC70" s="19">
        <f t="shared" ca="1" si="561"/>
        <v>49.99</v>
      </c>
      <c r="ND70" s="19">
        <f t="shared" ca="1" si="561"/>
        <v>49.99</v>
      </c>
      <c r="NE70" s="19">
        <f t="shared" ca="1" si="561"/>
        <v>49.99</v>
      </c>
      <c r="NF70" s="19">
        <f t="shared" ca="1" si="561"/>
        <v>412.99</v>
      </c>
      <c r="NG70" s="19">
        <f t="shared" ca="1" si="561"/>
        <v>412.99</v>
      </c>
      <c r="NH70" s="19" t="str">
        <f t="shared" ca="1" si="561"/>
        <v>-</v>
      </c>
      <c r="NI70" s="19" t="str">
        <f t="shared" ca="1" si="561"/>
        <v>-</v>
      </c>
      <c r="NJ70" s="19" t="str">
        <f t="shared" ca="1" si="561"/>
        <v>-</v>
      </c>
      <c r="NK70" s="19" t="str">
        <f t="shared" ca="1" si="561"/>
        <v>-</v>
      </c>
      <c r="NL70" s="19" t="str">
        <f t="shared" ca="1" si="561"/>
        <v>-</v>
      </c>
      <c r="NM70" s="19">
        <f t="shared" ca="1" si="561"/>
        <v>6.8900000000000006</v>
      </c>
      <c r="NN70" s="19">
        <f t="shared" ca="1" si="561"/>
        <v>6.8900000000000006</v>
      </c>
      <c r="NO70" s="19">
        <f t="shared" ca="1" si="561"/>
        <v>6.8900000000000006</v>
      </c>
      <c r="NP70" s="19">
        <f t="shared" ca="1" si="561"/>
        <v>6.8900000000000006</v>
      </c>
      <c r="NQ70" s="19">
        <f t="shared" ca="1" si="561"/>
        <v>6.8900000000000006</v>
      </c>
      <c r="NR70" s="19">
        <f t="shared" ca="1" si="561"/>
        <v>6.8900000000000006</v>
      </c>
      <c r="NS70" s="19">
        <f t="shared" ca="1" si="561"/>
        <v>6.8900000000000006</v>
      </c>
      <c r="NT70" s="19">
        <f t="shared" ca="1" si="561"/>
        <v>6.8900000000000006</v>
      </c>
      <c r="NU70" s="19">
        <f t="shared" ca="1" si="561"/>
        <v>346.99</v>
      </c>
      <c r="NV70" s="19">
        <f t="shared" ca="1" si="561"/>
        <v>346.99</v>
      </c>
      <c r="NW70" s="19" t="str">
        <f t="shared" ca="1" si="561"/>
        <v>-</v>
      </c>
      <c r="NX70" s="19" t="str">
        <f t="shared" ca="1" si="561"/>
        <v>-</v>
      </c>
      <c r="NY70" s="19" t="str">
        <f t="shared" ca="1" si="561"/>
        <v>-</v>
      </c>
      <c r="NZ70" s="19" t="str">
        <f t="shared" ca="1" si="561"/>
        <v>-</v>
      </c>
      <c r="OA70" s="19" t="str">
        <f t="shared" ca="1" si="561"/>
        <v>-</v>
      </c>
      <c r="OB70" s="19">
        <f t="shared" ca="1" si="561"/>
        <v>0</v>
      </c>
      <c r="OC70" s="24">
        <v>0</v>
      </c>
    </row>
    <row r="71" spans="1:393" outlineLevel="1">
      <c r="A71" s="21">
        <f t="shared" si="156"/>
        <v>66</v>
      </c>
      <c r="B71" s="21"/>
      <c r="D71" s="14"/>
      <c r="E71" t="b">
        <v>0</v>
      </c>
      <c r="H71" s="21"/>
      <c r="I71" s="21"/>
      <c r="J71" s="21"/>
      <c r="K71" s="21"/>
      <c r="L71" s="21"/>
      <c r="M71" s="21"/>
      <c r="N71" s="21"/>
      <c r="O71" s="21"/>
      <c r="P71" s="21"/>
      <c r="Q71" s="21"/>
      <c r="R71" s="21"/>
      <c r="S71" s="21"/>
      <c r="T71" s="21"/>
      <c r="U71" s="218"/>
      <c r="V71" s="218"/>
      <c r="W71" s="21"/>
      <c r="X71" s="218"/>
      <c r="Y71" s="218"/>
      <c r="Z71" s="218"/>
      <c r="AA71" s="218"/>
      <c r="AB71" s="218"/>
      <c r="AC71" s="323" t="e">
        <f>INDEX(CHOOSE($N71,DataAutumn!i.OptLTWAdj,DataWinter!i.OptLTWAdj,DataSpring!i.OptLTWAdj),AC$7+($AI71-1)*3+($W71-1)*15,$S71+($M71-1)*4)</f>
        <v>#VALUE!</v>
      </c>
      <c r="AD71" s="218"/>
      <c r="AE71" s="218"/>
      <c r="AL71" s="234" t="str">
        <f ca="1">"blank "&amp;TEXT(RAND(),"0.000")</f>
        <v>blank 0.058</v>
      </c>
      <c r="AM71" s="9" t="str">
        <f ca="1">IF(COUNTIF(AL$5:AL71,AL71)=1,"-","Dup")</f>
        <v>-</v>
      </c>
      <c r="AN71" s="9"/>
      <c r="AO71" s="14"/>
      <c r="AP71" s="14"/>
      <c r="AQ71" s="14"/>
      <c r="AR71" s="14"/>
      <c r="AS71" s="14"/>
      <c r="AT71" s="14"/>
      <c r="AU71" s="9"/>
      <c r="AV71" s="14"/>
      <c r="AW71" s="14"/>
      <c r="AX71" s="14"/>
      <c r="AY71" s="14"/>
      <c r="AZ71" s="14"/>
      <c r="BA71" s="14"/>
      <c r="BB71" s="14"/>
      <c r="BC71" s="9"/>
      <c r="BD71" s="14"/>
      <c r="BE71" s="14"/>
      <c r="BF71" s="14"/>
      <c r="BG71" s="14"/>
      <c r="BH71" s="14"/>
      <c r="BI71" s="14"/>
      <c r="BJ71" s="14"/>
      <c r="BK71" s="14"/>
      <c r="BL71" s="14"/>
      <c r="BM71" s="14"/>
      <c r="BN71" s="14"/>
      <c r="BO71" s="9"/>
      <c r="BP71" s="14"/>
      <c r="BQ71" s="14"/>
      <c r="BR71" s="14"/>
      <c r="BS71" s="14"/>
      <c r="BT71" s="14"/>
      <c r="BU71" s="14"/>
      <c r="BV71" s="14"/>
      <c r="BW71" s="14"/>
      <c r="BX71" s="14"/>
      <c r="BY71" s="14"/>
      <c r="BZ71" s="9"/>
      <c r="CA71" s="14"/>
      <c r="CB71" s="14"/>
      <c r="CC71" s="14"/>
      <c r="CD71" s="14"/>
      <c r="CE71" s="14"/>
      <c r="CF71" s="14"/>
      <c r="CG71" s="14"/>
      <c r="CH71" s="14"/>
      <c r="CI71" s="14"/>
      <c r="CJ71" s="14"/>
      <c r="CK71" s="14"/>
      <c r="CL71" s="9"/>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9"/>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9"/>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9"/>
      <c r="LE71" s="14"/>
      <c r="LF71" s="14"/>
      <c r="LG71" s="14"/>
      <c r="LH71" s="14"/>
      <c r="LI71" s="14"/>
      <c r="LJ71" s="14"/>
      <c r="LK71" s="14"/>
      <c r="LL71" s="14"/>
      <c r="LM71" s="14"/>
      <c r="LN71" s="14"/>
      <c r="LO71" s="14"/>
      <c r="LP71" s="14"/>
      <c r="LQ71" s="14"/>
      <c r="LR71" s="14"/>
      <c r="LS71" s="14"/>
      <c r="LT71" s="14"/>
      <c r="LU71" s="14"/>
      <c r="LV71" s="9"/>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24">
        <v>0</v>
      </c>
    </row>
    <row r="72" spans="1:393">
      <c r="A72" s="21">
        <f>ROW(A72)-5</f>
        <v>67</v>
      </c>
      <c r="B72" s="21"/>
      <c r="D72" s="515"/>
      <c r="E72" t="b">
        <v>0</v>
      </c>
      <c r="G72" s="32" t="s">
        <v>1019</v>
      </c>
      <c r="M72">
        <v>1</v>
      </c>
      <c r="N72">
        <v>1</v>
      </c>
      <c r="O72">
        <v>2</v>
      </c>
      <c r="P72">
        <v>1</v>
      </c>
      <c r="Q72">
        <v>1</v>
      </c>
      <c r="R72">
        <v>1</v>
      </c>
      <c r="S72">
        <v>1</v>
      </c>
      <c r="T72">
        <v>1</v>
      </c>
      <c r="U72" s="218"/>
      <c r="V72" s="218"/>
      <c r="W72">
        <v>0</v>
      </c>
      <c r="X72" s="218"/>
      <c r="Y72" s="218">
        <v>0</v>
      </c>
      <c r="Z72" s="218">
        <v>0</v>
      </c>
      <c r="AA72" s="218">
        <v>0</v>
      </c>
      <c r="AB72" s="218">
        <v>0</v>
      </c>
      <c r="AC72" s="218">
        <v>0</v>
      </c>
      <c r="AD72" s="218">
        <v>0</v>
      </c>
      <c r="AE72" s="218">
        <v>0</v>
      </c>
      <c r="AL72" s="233" t="s">
        <v>848</v>
      </c>
      <c r="AM72" s="9" t="str">
        <f ca="1">IF(COUNTIF(AL$5:AL72,AL72)=1,"-","Dup")</f>
        <v>Dup</v>
      </c>
      <c r="AN72" s="9"/>
      <c r="AO72" s="515"/>
      <c r="AP72" s="515"/>
      <c r="AQ72" s="515"/>
      <c r="AR72" s="515"/>
      <c r="AS72" s="515"/>
      <c r="AT72" s="515"/>
      <c r="AU72" s="9"/>
      <c r="AV72" s="515"/>
      <c r="AW72" s="515"/>
      <c r="AX72" s="515"/>
      <c r="AY72" s="515"/>
      <c r="AZ72" s="515"/>
      <c r="BA72" s="515"/>
      <c r="BB72" s="515"/>
      <c r="BC72" s="9"/>
      <c r="BD72" s="515"/>
      <c r="BE72" s="515"/>
      <c r="BF72" s="515"/>
      <c r="BG72" s="515"/>
      <c r="BH72" s="515"/>
      <c r="BI72" s="515"/>
      <c r="BJ72" s="515"/>
      <c r="BK72" s="515"/>
      <c r="BL72" s="515"/>
      <c r="BM72" s="515"/>
      <c r="BN72" s="515"/>
      <c r="BO72" s="9"/>
      <c r="BP72" s="515"/>
      <c r="BQ72" s="515"/>
      <c r="BR72" s="515"/>
      <c r="BS72" s="515"/>
      <c r="BT72" s="515"/>
      <c r="BU72" s="515"/>
      <c r="BV72" s="515"/>
      <c r="BW72" s="515"/>
      <c r="BX72" s="515"/>
      <c r="BY72" s="515"/>
      <c r="BZ72" s="9"/>
      <c r="CA72" s="515"/>
      <c r="CB72" s="515"/>
      <c r="CC72" s="515"/>
      <c r="CD72" s="515"/>
      <c r="CE72" s="515"/>
      <c r="CF72" s="515"/>
      <c r="CG72" s="515"/>
      <c r="CH72" s="515"/>
      <c r="CI72" s="515"/>
      <c r="CJ72" s="515"/>
      <c r="CK72" s="515"/>
      <c r="CL72" s="9"/>
      <c r="CM72" s="515"/>
      <c r="CN72" s="515"/>
      <c r="CO72" s="515"/>
      <c r="CP72" s="515"/>
      <c r="CQ72" s="515"/>
      <c r="CR72" s="515"/>
      <c r="CS72" s="515"/>
      <c r="CT72" s="515"/>
      <c r="CU72" s="515"/>
      <c r="CV72" s="515"/>
      <c r="CW72" s="515"/>
      <c r="CX72" s="515"/>
      <c r="CY72" s="515"/>
      <c r="CZ72" s="515"/>
      <c r="DA72" s="515"/>
      <c r="DB72" s="515"/>
      <c r="DC72" s="515"/>
      <c r="DD72" s="515"/>
      <c r="DE72" s="515"/>
      <c r="DF72" s="515"/>
      <c r="DG72" s="515"/>
      <c r="DH72" s="515"/>
      <c r="DI72" s="515"/>
      <c r="DJ72" s="515"/>
      <c r="DK72" s="515"/>
      <c r="DL72" s="515"/>
      <c r="DM72" s="515"/>
      <c r="DN72" s="515"/>
      <c r="DO72" s="515"/>
      <c r="DP72" s="515"/>
      <c r="DQ72" s="515"/>
      <c r="DR72" s="515"/>
      <c r="DS72" s="515"/>
      <c r="DT72" s="515"/>
      <c r="DU72" s="515"/>
      <c r="DV72" s="516"/>
      <c r="DW72" s="515"/>
      <c r="DX72" s="515"/>
      <c r="DY72" s="515"/>
      <c r="DZ72" s="515"/>
      <c r="EA72" s="515"/>
      <c r="EB72" s="515"/>
      <c r="EC72" s="515"/>
      <c r="ED72" s="515"/>
      <c r="EE72" s="515"/>
      <c r="EF72" s="515"/>
      <c r="EG72" s="515"/>
      <c r="EH72" s="515"/>
      <c r="EI72" s="515"/>
      <c r="EJ72" s="515"/>
      <c r="EK72" s="515"/>
      <c r="EL72" s="515"/>
      <c r="EM72" s="515"/>
      <c r="EN72" s="515"/>
      <c r="EO72" s="515"/>
      <c r="EP72" s="515"/>
      <c r="EQ72" s="515"/>
      <c r="ER72" s="515"/>
      <c r="ES72" s="515"/>
      <c r="ET72" s="515"/>
      <c r="EU72" s="515"/>
      <c r="EV72" s="515"/>
      <c r="EW72" s="515"/>
      <c r="EX72" s="515"/>
      <c r="EY72" s="515"/>
      <c r="EZ72" s="515"/>
      <c r="FA72" s="515"/>
      <c r="FB72" s="515"/>
      <c r="FC72" s="515"/>
      <c r="FD72" s="515"/>
      <c r="FE72" s="515"/>
      <c r="FF72" s="515"/>
      <c r="FG72" s="515"/>
      <c r="FH72" s="515"/>
      <c r="FI72" s="515"/>
      <c r="FJ72" s="515"/>
      <c r="FK72" s="515"/>
      <c r="FL72" s="515"/>
      <c r="FM72" s="515"/>
      <c r="FN72" s="515"/>
      <c r="FO72" s="515"/>
      <c r="FP72" s="515"/>
      <c r="FQ72" s="515"/>
      <c r="FR72" s="515"/>
      <c r="FS72" s="515"/>
      <c r="FT72" s="515"/>
      <c r="FU72" s="515"/>
      <c r="FV72" s="515"/>
      <c r="FW72" s="515"/>
      <c r="FX72" s="515"/>
      <c r="FY72" s="515"/>
      <c r="FZ72" s="515"/>
      <c r="GA72" s="515"/>
      <c r="GB72" s="515"/>
      <c r="GC72" s="515"/>
      <c r="GD72" s="515"/>
      <c r="GE72" s="515"/>
      <c r="GF72" s="515"/>
      <c r="GG72" s="515"/>
      <c r="GH72" s="515"/>
      <c r="GI72" s="515"/>
      <c r="GJ72" s="515"/>
      <c r="GK72" s="515"/>
      <c r="GL72" s="515"/>
      <c r="GM72" s="515"/>
      <c r="GN72" s="515"/>
      <c r="GO72" s="515"/>
      <c r="GP72" s="515"/>
      <c r="GQ72" s="515"/>
      <c r="GR72" s="515"/>
      <c r="GS72" s="515"/>
      <c r="GT72" s="515"/>
      <c r="GU72" s="515"/>
      <c r="GV72" s="515"/>
      <c r="GW72" s="515"/>
      <c r="GX72" s="515"/>
      <c r="GY72" s="515"/>
      <c r="GZ72" s="515"/>
      <c r="HA72" s="515"/>
      <c r="HB72" s="515"/>
      <c r="HC72" s="515"/>
      <c r="HD72" s="515"/>
      <c r="HE72" s="515"/>
      <c r="HF72" s="515"/>
      <c r="HG72" s="515"/>
      <c r="HH72" s="515"/>
      <c r="HI72" s="515"/>
      <c r="HJ72" s="515"/>
      <c r="HK72" s="515"/>
      <c r="HL72" s="515"/>
      <c r="HM72" s="515"/>
      <c r="HN72" s="515"/>
      <c r="HO72" s="515"/>
      <c r="HP72" s="515"/>
      <c r="HQ72" s="515"/>
      <c r="HR72" s="515"/>
      <c r="HS72" s="515"/>
      <c r="HT72" s="515"/>
      <c r="HU72" s="515"/>
      <c r="HV72" s="515"/>
      <c r="HW72" s="515"/>
      <c r="HX72" s="9"/>
      <c r="HY72" s="515"/>
      <c r="HZ72" s="515"/>
      <c r="IA72" s="515"/>
      <c r="IB72" s="515"/>
      <c r="IC72" s="515"/>
      <c r="ID72" s="515"/>
      <c r="IE72" s="515"/>
      <c r="IF72" s="515"/>
      <c r="IG72" s="515"/>
      <c r="IH72" s="515"/>
      <c r="II72" s="515"/>
      <c r="IJ72" s="515"/>
      <c r="IK72" s="515"/>
      <c r="IL72" s="515"/>
      <c r="IM72" s="515"/>
      <c r="IN72" s="515"/>
      <c r="IO72" s="515"/>
      <c r="IP72" s="515"/>
      <c r="IQ72" s="515"/>
      <c r="IR72" s="515"/>
      <c r="IS72" s="515"/>
      <c r="IT72" s="515"/>
      <c r="IU72" s="515"/>
      <c r="IV72" s="515"/>
      <c r="IW72" s="515"/>
      <c r="IX72" s="515"/>
      <c r="IY72" s="515"/>
      <c r="IZ72" s="515"/>
      <c r="JA72" s="515"/>
      <c r="JB72" s="9"/>
      <c r="JC72" s="515"/>
      <c r="JD72" s="515"/>
      <c r="JE72" s="515"/>
      <c r="JF72" s="515"/>
      <c r="JG72" s="515"/>
      <c r="JH72" s="515"/>
      <c r="JI72" s="515"/>
      <c r="JJ72" s="515"/>
      <c r="JK72" s="515"/>
      <c r="JL72" s="515"/>
      <c r="JM72" s="515"/>
      <c r="JN72" s="515"/>
      <c r="JO72" s="515"/>
      <c r="JP72" s="515"/>
      <c r="JQ72" s="515"/>
      <c r="JR72" s="515"/>
      <c r="JS72" s="515"/>
      <c r="JT72" s="515"/>
      <c r="JU72" s="515"/>
      <c r="JV72" s="515"/>
      <c r="JW72" s="515"/>
      <c r="JX72" s="515"/>
      <c r="JY72" s="515"/>
      <c r="JZ72" s="515"/>
      <c r="KA72" s="515"/>
      <c r="KB72" s="515"/>
      <c r="KC72" s="515"/>
      <c r="KD72" s="515"/>
      <c r="KE72" s="515"/>
      <c r="KF72" s="515"/>
      <c r="KG72" s="515"/>
      <c r="KH72" s="515"/>
      <c r="KI72" s="515"/>
      <c r="KJ72" s="515"/>
      <c r="KK72" s="515"/>
      <c r="KL72" s="515"/>
      <c r="KM72" s="515"/>
      <c r="KN72" s="515"/>
      <c r="KO72" s="515"/>
      <c r="KP72" s="515"/>
      <c r="KQ72" s="515"/>
      <c r="KR72" s="515"/>
      <c r="KS72" s="515"/>
      <c r="KT72" s="515"/>
      <c r="KU72" s="515"/>
      <c r="KV72" s="515"/>
      <c r="KW72" s="515"/>
      <c r="KX72" s="515"/>
      <c r="KY72" s="515"/>
      <c r="KZ72" s="515"/>
      <c r="LA72" s="515"/>
      <c r="LB72" s="515"/>
      <c r="LC72" s="515"/>
      <c r="LD72" s="9"/>
      <c r="LE72" s="515"/>
      <c r="LF72" s="515"/>
      <c r="LG72" s="515"/>
      <c r="LH72" s="515"/>
      <c r="LI72" s="515"/>
      <c r="LJ72" s="515"/>
      <c r="LK72" s="515"/>
      <c r="LL72" s="515"/>
      <c r="LM72" s="515"/>
      <c r="LN72" s="515"/>
      <c r="LO72" s="515"/>
      <c r="LP72" s="515"/>
      <c r="LQ72" s="515"/>
      <c r="LR72" s="515"/>
      <c r="LS72" s="515"/>
      <c r="LT72" s="515"/>
      <c r="LU72" s="515"/>
      <c r="LV72" s="9"/>
      <c r="LW72" s="515"/>
      <c r="LX72" s="515"/>
      <c r="LY72" s="515"/>
      <c r="LZ72" s="515"/>
      <c r="MA72" s="515"/>
      <c r="MB72" s="515"/>
      <c r="MC72" s="515"/>
      <c r="MD72" s="515"/>
      <c r="ME72" s="515"/>
      <c r="MF72" s="515"/>
      <c r="MG72" s="515"/>
      <c r="MH72" s="515"/>
      <c r="MI72" s="515"/>
      <c r="MJ72" s="515"/>
      <c r="MK72" s="515"/>
      <c r="ML72" s="515"/>
      <c r="MM72" s="515"/>
      <c r="MN72" s="515"/>
      <c r="MO72" s="515"/>
      <c r="MP72" s="515"/>
      <c r="MQ72" s="515"/>
      <c r="MR72" s="515"/>
      <c r="MS72" s="515"/>
      <c r="MT72" s="515"/>
      <c r="MU72" s="515"/>
      <c r="MV72" s="515"/>
      <c r="MW72" s="515"/>
      <c r="MX72" s="515"/>
      <c r="MY72" s="515"/>
      <c r="MZ72" s="515"/>
      <c r="NA72" s="515"/>
      <c r="NB72" s="515"/>
      <c r="NC72" s="515"/>
      <c r="ND72" s="515"/>
      <c r="NE72" s="515"/>
      <c r="NF72" s="515"/>
      <c r="NG72" s="515"/>
      <c r="NH72" s="515"/>
      <c r="NI72" s="515"/>
      <c r="NJ72" s="515"/>
      <c r="NK72" s="515"/>
      <c r="NL72" s="515"/>
      <c r="NM72" s="515"/>
      <c r="NN72" s="515"/>
      <c r="NO72" s="515"/>
      <c r="NP72" s="515"/>
      <c r="NQ72" s="515"/>
      <c r="NR72" s="515"/>
      <c r="NS72" s="515"/>
      <c r="NT72" s="515"/>
      <c r="NU72" s="515"/>
      <c r="NV72" s="515"/>
      <c r="NW72" s="515"/>
      <c r="NX72" s="515"/>
      <c r="NY72" s="515"/>
      <c r="NZ72" s="515"/>
      <c r="OA72" s="515"/>
      <c r="OB72" s="515"/>
      <c r="OC72" s="24">
        <v>0</v>
      </c>
    </row>
    <row r="73" spans="1:393" outlineLevel="1">
      <c r="A73" s="21">
        <f>ROW(A73)-5</f>
        <v>68</v>
      </c>
      <c r="B73" s="21"/>
      <c r="D73" s="14"/>
      <c r="E73" t="b">
        <v>0</v>
      </c>
      <c r="G73" s="32" t="s">
        <v>1020</v>
      </c>
      <c r="M73">
        <v>4</v>
      </c>
      <c r="N73">
        <v>3</v>
      </c>
      <c r="O73">
        <v>2</v>
      </c>
      <c r="P73">
        <v>3</v>
      </c>
      <c r="Q73">
        <v>4</v>
      </c>
      <c r="R73">
        <v>3</v>
      </c>
      <c r="S73">
        <v>4</v>
      </c>
      <c r="T73">
        <v>4</v>
      </c>
      <c r="U73" s="218"/>
      <c r="V73" s="218"/>
      <c r="W73">
        <v>0</v>
      </c>
      <c r="X73" s="218"/>
      <c r="Y73" s="218">
        <v>0</v>
      </c>
      <c r="Z73" s="218">
        <v>0</v>
      </c>
      <c r="AA73" s="218">
        <v>0</v>
      </c>
      <c r="AB73" s="218">
        <v>3</v>
      </c>
      <c r="AC73" s="218">
        <v>5</v>
      </c>
      <c r="AD73" s="218">
        <v>5</v>
      </c>
      <c r="AE73" s="218">
        <v>5</v>
      </c>
      <c r="AL73" s="559" t="s">
        <v>1828</v>
      </c>
      <c r="AM73" s="9" t="str">
        <f ca="1">IF(COUNTIF(AL$5:AL73,AL73)=1,"-","Dup")</f>
        <v>-</v>
      </c>
      <c r="AN73" s="9"/>
      <c r="AO73" s="14"/>
      <c r="AP73" s="14"/>
      <c r="AQ73" s="14"/>
      <c r="AR73" s="14"/>
      <c r="AS73" s="14"/>
      <c r="AT73" s="14"/>
      <c r="AU73" s="9"/>
      <c r="AV73" s="14"/>
      <c r="AW73" s="14"/>
      <c r="AX73" s="14"/>
      <c r="AY73" s="14"/>
      <c r="AZ73" s="14"/>
      <c r="BA73" s="14"/>
      <c r="BB73" s="14"/>
      <c r="BC73" s="9"/>
      <c r="BD73" s="14"/>
      <c r="BE73" s="14"/>
      <c r="BF73" s="14"/>
      <c r="BG73" s="14"/>
      <c r="BH73" s="14"/>
      <c r="BI73" s="14"/>
      <c r="BJ73" s="14"/>
      <c r="BK73" s="14"/>
      <c r="BL73" s="14"/>
      <c r="BM73" s="14"/>
      <c r="BN73" s="14"/>
      <c r="BO73" s="9"/>
      <c r="BP73" s="14"/>
      <c r="BQ73" s="14"/>
      <c r="BR73" s="14"/>
      <c r="BS73" s="14"/>
      <c r="BT73" s="14"/>
      <c r="BU73" s="14"/>
      <c r="BV73" s="14"/>
      <c r="BW73" s="14"/>
      <c r="BX73" s="14"/>
      <c r="BY73" s="14"/>
      <c r="BZ73" s="9"/>
      <c r="CA73" s="14"/>
      <c r="CB73" s="14"/>
      <c r="CC73" s="14"/>
      <c r="CD73" s="14"/>
      <c r="CE73" s="14"/>
      <c r="CF73" s="153"/>
      <c r="CG73" s="14"/>
      <c r="CH73" s="14"/>
      <c r="CI73" s="14"/>
      <c r="CJ73" s="14"/>
      <c r="CK73" s="14"/>
      <c r="CL73" s="9"/>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322"/>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9"/>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9"/>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9"/>
      <c r="LE73" s="14"/>
      <c r="LF73" s="14"/>
      <c r="LG73" s="14"/>
      <c r="LH73" s="14"/>
      <c r="LI73" s="14"/>
      <c r="LJ73" s="14"/>
      <c r="LK73" s="14"/>
      <c r="LL73" s="14"/>
      <c r="LM73" s="14"/>
      <c r="LN73" s="14"/>
      <c r="LO73" s="14"/>
      <c r="LP73" s="14"/>
      <c r="LQ73" s="14"/>
      <c r="LR73" s="14"/>
      <c r="LS73" s="14"/>
      <c r="LT73" s="14"/>
      <c r="LU73" s="14"/>
      <c r="LV73" s="9"/>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24">
        <v>0</v>
      </c>
    </row>
    <row r="74" spans="1:393" outlineLevel="1">
      <c r="A74" s="21">
        <f t="shared" si="156"/>
        <v>69</v>
      </c>
      <c r="B74" s="21">
        <f>$A$14</f>
        <v>9</v>
      </c>
      <c r="C74">
        <v>110</v>
      </c>
      <c r="D74" s="144" t="str">
        <f>INDEX(i.Region_Desc,$K74,1)</f>
        <v>GSM</v>
      </c>
      <c r="E74" t="b">
        <f t="shared" ref="E74:E75" si="569">NOT($HZ74)</f>
        <v>1</v>
      </c>
      <c r="F74" t="b">
        <v>0</v>
      </c>
      <c r="G74" t="b">
        <f>E74</f>
        <v>1</v>
      </c>
      <c r="H74" s="29">
        <v>1</v>
      </c>
      <c r="I74" s="29">
        <v>1</v>
      </c>
      <c r="J74" s="29" t="str">
        <f>""</f>
        <v/>
      </c>
      <c r="K74" s="29">
        <f>d.Region</f>
        <v>2</v>
      </c>
      <c r="L74" s="29">
        <v>2</v>
      </c>
      <c r="M74" s="29">
        <v>2</v>
      </c>
      <c r="N74" s="29">
        <v>3</v>
      </c>
      <c r="O74" s="29">
        <v>1</v>
      </c>
      <c r="P74" s="29">
        <v>1</v>
      </c>
      <c r="Q74" s="29">
        <v>2</v>
      </c>
      <c r="R74" s="29">
        <v>1</v>
      </c>
      <c r="S74" s="29">
        <v>1</v>
      </c>
      <c r="T74" s="29">
        <v>1</v>
      </c>
      <c r="U74" s="218"/>
      <c r="V74" s="218"/>
      <c r="W74" s="29">
        <v>0</v>
      </c>
      <c r="X74" s="218"/>
      <c r="Y74" s="218"/>
      <c r="Z74" s="218"/>
      <c r="AA74" s="218"/>
      <c r="AB74" s="218"/>
      <c r="AC74" s="218"/>
      <c r="AD74" s="218"/>
      <c r="AE74" s="218"/>
      <c r="AF74" s="144">
        <f>INDEX(CHOOSE($N74,DataAutumn!i.AdultDrys,DataWinter!i.AdultDrys,DataSpring!i.AdultDrys),1,$M74)</f>
        <v>3</v>
      </c>
      <c r="AG74" s="5">
        <f t="shared" ref="AG74:AH76" si="570">INDEX(i.FlkStrctr,$M74,AG$7)</f>
        <v>2</v>
      </c>
      <c r="AH74" s="5">
        <f t="shared" si="570"/>
        <v>0</v>
      </c>
      <c r="AI74" s="5">
        <f>INDEX(i.StdELMan,($K74-1)*12+($M74-1)*3+$N74,AI$7)</f>
        <v>1</v>
      </c>
      <c r="AJ74" s="218"/>
      <c r="AK74" s="218"/>
      <c r="AL74" s="365" t="str">
        <f ca="1">TEXT(LEFT(OFFSET(AL74,-1,0),5)+1,"00000")&amp;MID(OFFSET(AL74,-1,0),6,FIND(" ",OFFSET(AL74,-1,0),7)-5)
&amp; $D74           &amp; " Day"&amp;INDEX(i.DOY,$N74,1)              &amp; IF($HY74=0," FWM","")&amp;IF($HY74=1," MWM","")&amp;IF($HY74=5," Mat","")&amp;IF($HZ74=TRUE,"&amp;BBT","    ")
&amp;INDEX(DataMaster!$B$98:$B$103,$Q74,0)    &amp; " WP"&amp;TEXT($LK74*100,"000p")           &amp; " MP"&amp;TEXT($LL74*100,"000p")           &amp; " GP"&amp;TEXT($LU74*100,"000p")
&amp; " (F"&amp;3+COUNTIF($CT74:$CW74,TRUE)&amp;3&amp;"N"&amp;$DK74&amp;$DL74&amp;")"</f>
        <v>00001 Base_SE GSM Day204 MWM    Only export WP100p MP100p GP100p (F33N11)</v>
      </c>
      <c r="AM74" s="9" t="str">
        <f ca="1">IF(COUNTIF(AL$5:AL74,AL74)=1,"-","Dup")</f>
        <v>-</v>
      </c>
      <c r="AN74" s="9"/>
      <c r="AO74" s="12" t="b">
        <v>1</v>
      </c>
      <c r="AP74" s="12" t="b">
        <v>1</v>
      </c>
      <c r="AQ74" s="12" t="b">
        <v>1</v>
      </c>
      <c r="AR74" s="12" t="b">
        <v>1</v>
      </c>
      <c r="AS74" s="12" t="b">
        <v>1</v>
      </c>
      <c r="AT74" s="12" t="b">
        <v>1</v>
      </c>
      <c r="AU74" s="9"/>
      <c r="AV74" s="5" t="b">
        <f t="shared" ref="AV74:BA76" si="571">INDEX(i.model_structure,$H74,AV$7)</f>
        <v>1</v>
      </c>
      <c r="AW74" s="5" t="str">
        <f t="shared" si="571"/>
        <v>-</v>
      </c>
      <c r="AX74" s="5" t="str">
        <f t="shared" si="571"/>
        <v>-</v>
      </c>
      <c r="AY74" s="5" t="str">
        <f t="shared" si="571"/>
        <v>-</v>
      </c>
      <c r="AZ74" s="5" t="b">
        <f t="shared" si="571"/>
        <v>0</v>
      </c>
      <c r="BA74" s="144">
        <f t="shared" si="571"/>
        <v>0.25</v>
      </c>
      <c r="BB74" s="19" t="b">
        <f t="shared" ref="BB74:BB76" ca="1" si="572">OFFSET(BB$5,$B74,0)</f>
        <v>1</v>
      </c>
      <c r="BC74" s="9"/>
      <c r="BD74" s="5" t="str">
        <f ca="1">IF($M74&lt;&gt;4,OFFSET(BD$5,$B74,0),1)</f>
        <v>-</v>
      </c>
      <c r="BE74" s="19" t="str">
        <f t="shared" ref="BE74:BG76" ca="1" si="573">OFFSET(BE$5,$B74,0)</f>
        <v>-</v>
      </c>
      <c r="BF74" s="19" t="str">
        <f t="shared" ca="1" si="573"/>
        <v>-</v>
      </c>
      <c r="BG74" s="19" t="str">
        <f t="shared" ca="1" si="573"/>
        <v>-</v>
      </c>
      <c r="BH74" s="5" t="str">
        <f ca="1">IF($M74&lt;&gt;4,OFFSET(BH$5,$B74,0),1)</f>
        <v>-</v>
      </c>
      <c r="BI74" s="19" t="str">
        <f ca="1">OFFSET(BI$5,$B74,0)</f>
        <v>-</v>
      </c>
      <c r="BJ74" s="5" t="str">
        <f ca="1">IF($M74&lt;&gt;4,OFFSET(BJ$5,$B74,0),1)</f>
        <v>-</v>
      </c>
      <c r="BK74" s="19" t="str">
        <f t="shared" ref="BK74:BM76" ca="1" si="574">OFFSET(BK$5,$B74,0)</f>
        <v>-</v>
      </c>
      <c r="BL74" s="19" t="str">
        <f t="shared" ca="1" si="574"/>
        <v>-</v>
      </c>
      <c r="BM74" s="19" t="str">
        <f t="shared" ca="1" si="574"/>
        <v>-</v>
      </c>
      <c r="BN74" s="5" t="str">
        <f ca="1">IF($M74&lt;&gt;4,OFFSET(BN$5,$B74,0),1)</f>
        <v>-</v>
      </c>
      <c r="BO74" s="9"/>
      <c r="BP74" s="5" t="b">
        <f>$J74&lt;0</f>
        <v>0</v>
      </c>
      <c r="BQ74" s="5" t="str">
        <f ca="1">IF($J74="",BQ$14,ABS($J74))</f>
        <v>-</v>
      </c>
      <c r="BR74" s="5" t="str">
        <f t="shared" ref="BR74:BY76" ca="1" si="575">IF($J74="",BR$14,ABS($J74)=BR$7)</f>
        <v>-</v>
      </c>
      <c r="BS74" s="5" t="str">
        <f t="shared" ca="1" si="575"/>
        <v>-</v>
      </c>
      <c r="BT74" s="5" t="str">
        <f t="shared" ca="1" si="575"/>
        <v>-</v>
      </c>
      <c r="BU74" s="5" t="str">
        <f t="shared" ca="1" si="575"/>
        <v>-</v>
      </c>
      <c r="BV74" s="5" t="str">
        <f t="shared" ca="1" si="575"/>
        <v>-</v>
      </c>
      <c r="BW74" s="5" t="str">
        <f t="shared" ca="1" si="575"/>
        <v>-</v>
      </c>
      <c r="BX74" s="5" t="str">
        <f t="shared" ca="1" si="575"/>
        <v>-</v>
      </c>
      <c r="BY74" s="5" t="str">
        <f t="shared" ca="1" si="575"/>
        <v>-</v>
      </c>
      <c r="BZ74" s="9"/>
      <c r="CA74" s="19" t="b">
        <f t="shared" ref="CA74:CC76" ca="1" si="576">OFFSET(CA$5,$B74,0)</f>
        <v>1</v>
      </c>
      <c r="CB74" s="19" t="b">
        <f t="shared" ca="1" si="576"/>
        <v>1</v>
      </c>
      <c r="CC74" s="19" t="b">
        <f t="shared" ca="1" si="576"/>
        <v>1</v>
      </c>
      <c r="CD74" s="12">
        <f>VALUE($K74&amp;$M74&amp;$N74&amp;$Q74&amp;$S74&amp;"07")</f>
        <v>2232107</v>
      </c>
      <c r="CE74" s="144" t="b">
        <f ca="1">NOT(CC74)</f>
        <v>0</v>
      </c>
      <c r="CF74" s="12" t="s">
        <v>34</v>
      </c>
      <c r="CG74" s="19" t="str">
        <f t="shared" ref="CG74:CK75" ca="1" si="577">OFFSET(CG$5,$B74,0)</f>
        <v>-</v>
      </c>
      <c r="CH74" s="19" t="str">
        <f t="shared" ca="1" si="577"/>
        <v>-</v>
      </c>
      <c r="CI74" s="19" t="str">
        <f t="shared" ca="1" si="577"/>
        <v>-</v>
      </c>
      <c r="CJ74" s="19">
        <f t="shared" ca="1" si="577"/>
        <v>1</v>
      </c>
      <c r="CK74" s="19">
        <f t="shared" ca="1" si="577"/>
        <v>1</v>
      </c>
      <c r="CL74" s="9"/>
      <c r="CM74" s="444">
        <f t="shared" ref="CM74:CO76" si="578">INDEX(i.UserPeriod0,$AI74,CM$7)</f>
        <v>652</v>
      </c>
      <c r="CN74" s="444">
        <f t="shared" si="578"/>
        <v>686</v>
      </c>
      <c r="CO74" s="444">
        <f t="shared" si="578"/>
        <v>721</v>
      </c>
      <c r="CP74" s="152">
        <f t="shared" ref="CP74:CR76" si="579">7*INDEX(i.end_joining,1,CP$7+($AI74-1)*3)</f>
        <v>378</v>
      </c>
      <c r="CQ74" s="152">
        <f t="shared" si="579"/>
        <v>413</v>
      </c>
      <c r="CR74" s="152">
        <f t="shared" si="579"/>
        <v>448</v>
      </c>
      <c r="CS74" s="19" t="str">
        <f ca="1">OFFSET(CS$5,$B74,0)</f>
        <v>-</v>
      </c>
      <c r="CT74" s="19" t="str">
        <f t="shared" ref="CT74:DV76" ca="1" si="580">OFFSET(CT$5,$B74,0)</f>
        <v>-</v>
      </c>
      <c r="CU74" s="19" t="str">
        <f t="shared" ca="1" si="580"/>
        <v>-</v>
      </c>
      <c r="CV74" s="19" t="str">
        <f t="shared" ca="1" si="580"/>
        <v>-</v>
      </c>
      <c r="CW74" s="19" t="str">
        <f t="shared" ca="1" si="580"/>
        <v>-</v>
      </c>
      <c r="CX74" s="19" t="b">
        <f ca="1">OFFSET(CX$5,$B74,0)</f>
        <v>1</v>
      </c>
      <c r="CY74" s="19">
        <f t="shared" ca="1" si="580"/>
        <v>0</v>
      </c>
      <c r="CZ74" s="19">
        <f t="shared" ca="1" si="580"/>
        <v>0</v>
      </c>
      <c r="DA74" s="19">
        <f t="shared" ca="1" si="580"/>
        <v>0</v>
      </c>
      <c r="DB74" s="19">
        <f t="shared" ca="1" si="580"/>
        <v>0</v>
      </c>
      <c r="DC74" s="19">
        <f t="shared" ca="1" si="580"/>
        <v>0</v>
      </c>
      <c r="DD74" s="19">
        <f t="shared" ca="1" si="580"/>
        <v>0</v>
      </c>
      <c r="DE74" s="19">
        <f t="shared" ca="1" si="580"/>
        <v>0</v>
      </c>
      <c r="DF74" s="19">
        <f t="shared" ca="1" si="580"/>
        <v>0</v>
      </c>
      <c r="DG74" s="19">
        <f t="shared" ca="1" si="580"/>
        <v>0</v>
      </c>
      <c r="DH74" s="19">
        <f t="shared" ca="1" si="580"/>
        <v>0</v>
      </c>
      <c r="DI74" s="19">
        <f t="shared" ca="1" si="580"/>
        <v>0</v>
      </c>
      <c r="DJ74" s="19">
        <f t="shared" ca="1" si="580"/>
        <v>0</v>
      </c>
      <c r="DK74" s="19">
        <f t="shared" ca="1" si="580"/>
        <v>1</v>
      </c>
      <c r="DL74" s="19">
        <f t="shared" ca="1" si="580"/>
        <v>1</v>
      </c>
      <c r="DM74" s="19">
        <f t="shared" ca="1" si="580"/>
        <v>0</v>
      </c>
      <c r="DN74" s="19" t="str">
        <f t="shared" ca="1" si="580"/>
        <v>-</v>
      </c>
      <c r="DO74" s="19" t="str">
        <f t="shared" ca="1" si="580"/>
        <v>-</v>
      </c>
      <c r="DP74" s="19" t="str">
        <f t="shared" ca="1" si="580"/>
        <v>-</v>
      </c>
      <c r="DQ74" s="19" t="str">
        <f t="shared" ca="1" si="580"/>
        <v>-</v>
      </c>
      <c r="DR74" s="19" t="str">
        <f t="shared" ca="1" si="580"/>
        <v>-</v>
      </c>
      <c r="DS74" s="19">
        <f t="shared" ca="1" si="580"/>
        <v>0</v>
      </c>
      <c r="DT74" s="19" t="str">
        <f t="shared" ca="1" si="580"/>
        <v>-</v>
      </c>
      <c r="DU74" s="19" t="str">
        <f t="shared" ca="1" si="580"/>
        <v>-</v>
      </c>
      <c r="DV74" s="19">
        <f t="shared" ca="1" si="580"/>
        <v>0</v>
      </c>
      <c r="DW74" s="444">
        <f t="shared" ref="DW74:DX76" si="581">IF(AND($N74=DW$11,$Y74&lt;&gt;0,$AI74=DW$12),INDEX(i.LTWFeedLevels,$Y74,MOD(DW$7-1,7)+1),0)</f>
        <v>0</v>
      </c>
      <c r="DX74" s="444">
        <f t="shared" si="581"/>
        <v>0</v>
      </c>
      <c r="DY74" s="124">
        <f t="shared" ref="DY74:EN76" si="582">IF(AND($K74=DY$9,$N74=DY$11,$AB74=DY$8,$AI74=DY$12,$Y74&lt;&gt;0),INDEX(i.FS_Strategy,$Y74,$AB74),0)</f>
        <v>0</v>
      </c>
      <c r="DZ74" s="124">
        <f t="shared" si="582"/>
        <v>0</v>
      </c>
      <c r="EA74" s="124">
        <f t="shared" si="582"/>
        <v>0</v>
      </c>
      <c r="EB74" s="124">
        <f t="shared" si="582"/>
        <v>0</v>
      </c>
      <c r="EC74" s="124">
        <f t="shared" si="582"/>
        <v>0</v>
      </c>
      <c r="ED74" s="124">
        <f t="shared" si="582"/>
        <v>0</v>
      </c>
      <c r="EE74" s="124">
        <f t="shared" si="582"/>
        <v>0</v>
      </c>
      <c r="EF74" s="124">
        <f t="shared" si="582"/>
        <v>0</v>
      </c>
      <c r="EG74" s="124">
        <f t="shared" si="582"/>
        <v>0</v>
      </c>
      <c r="EH74" s="124">
        <f t="shared" si="582"/>
        <v>0</v>
      </c>
      <c r="EI74" s="124">
        <f t="shared" si="582"/>
        <v>0</v>
      </c>
      <c r="EJ74" s="124">
        <f t="shared" si="582"/>
        <v>0</v>
      </c>
      <c r="EK74" s="124">
        <f t="shared" si="582"/>
        <v>0</v>
      </c>
      <c r="EL74" s="124">
        <f t="shared" si="582"/>
        <v>0</v>
      </c>
      <c r="EM74" s="124">
        <f t="shared" si="582"/>
        <v>0</v>
      </c>
      <c r="EN74" s="124">
        <f t="shared" si="582"/>
        <v>0</v>
      </c>
      <c r="EO74" s="124">
        <f t="shared" ref="EO74:EP76" si="583">IF(AND($K74=EO$9,$N74=EO$11,$AB74=EO$8,$AI74=EO$12,$Y74&lt;&gt;0),INDEX(i.FS_Strategy,$Y74,$AB74),0)</f>
        <v>0</v>
      </c>
      <c r="EP74" s="124">
        <f t="shared" si="583"/>
        <v>0</v>
      </c>
      <c r="EQ74" s="554">
        <f t="shared" ref="EQ74:FF76" si="584">IF(AND($K74=EQ$9,$N74=EQ$11,$AB74=EQ$8,$AI74=EQ$12,$Z74&lt;&gt;0),INDEX(i.FS_Strategy,$Z74,$AB74),0)</f>
        <v>0</v>
      </c>
      <c r="ER74" s="554">
        <f t="shared" si="584"/>
        <v>0</v>
      </c>
      <c r="ES74" s="554">
        <f t="shared" si="584"/>
        <v>0</v>
      </c>
      <c r="ET74" s="125">
        <f t="shared" si="584"/>
        <v>0</v>
      </c>
      <c r="EU74" s="125">
        <f t="shared" si="584"/>
        <v>0</v>
      </c>
      <c r="EV74" s="125">
        <f t="shared" si="584"/>
        <v>0</v>
      </c>
      <c r="EW74" s="125">
        <f t="shared" si="584"/>
        <v>0</v>
      </c>
      <c r="EX74" s="125">
        <f t="shared" si="584"/>
        <v>0</v>
      </c>
      <c r="EY74" s="125">
        <f t="shared" si="584"/>
        <v>0</v>
      </c>
      <c r="EZ74" s="125">
        <f t="shared" si="584"/>
        <v>0</v>
      </c>
      <c r="FA74" s="125">
        <f t="shared" si="584"/>
        <v>0</v>
      </c>
      <c r="FB74" s="125">
        <f t="shared" si="584"/>
        <v>0</v>
      </c>
      <c r="FC74" s="125">
        <f t="shared" si="584"/>
        <v>0</v>
      </c>
      <c r="FD74" s="125">
        <f t="shared" si="584"/>
        <v>0</v>
      </c>
      <c r="FE74" s="125">
        <f t="shared" si="584"/>
        <v>0</v>
      </c>
      <c r="FF74" s="125">
        <f t="shared" si="584"/>
        <v>0</v>
      </c>
      <c r="FG74" s="124">
        <f t="shared" ref="FG74:FV76" si="585">IF(AND($K74=FG$9,$N74=FG$11,$AB74=FG$8,$AI74=FG$12),INDEX(i.FS_Strategy,$AC74+1,$AB74),0)</f>
        <v>0</v>
      </c>
      <c r="FH74" s="124">
        <f t="shared" si="585"/>
        <v>0</v>
      </c>
      <c r="FI74" s="124">
        <f t="shared" si="585"/>
        <v>0</v>
      </c>
      <c r="FJ74" s="124">
        <f t="shared" si="585"/>
        <v>0</v>
      </c>
      <c r="FK74" s="124">
        <f t="shared" si="585"/>
        <v>0</v>
      </c>
      <c r="FL74" s="124">
        <f t="shared" si="585"/>
        <v>0</v>
      </c>
      <c r="FM74" s="124">
        <f t="shared" si="585"/>
        <v>0</v>
      </c>
      <c r="FN74" s="124">
        <f t="shared" si="585"/>
        <v>0</v>
      </c>
      <c r="FO74" s="124">
        <f t="shared" si="585"/>
        <v>0</v>
      </c>
      <c r="FP74" s="124">
        <f t="shared" si="585"/>
        <v>0</v>
      </c>
      <c r="FQ74" s="124">
        <f t="shared" si="585"/>
        <v>0</v>
      </c>
      <c r="FR74" s="124">
        <f t="shared" si="585"/>
        <v>0</v>
      </c>
      <c r="FS74" s="124">
        <f t="shared" si="585"/>
        <v>0</v>
      </c>
      <c r="FT74" s="124">
        <f t="shared" si="585"/>
        <v>0</v>
      </c>
      <c r="FU74" s="124">
        <f t="shared" si="585"/>
        <v>0</v>
      </c>
      <c r="FV74" s="124">
        <f t="shared" si="585"/>
        <v>0</v>
      </c>
      <c r="FW74" s="124">
        <f t="shared" ref="FW74:FX76" si="586">IF(AND($K74=FW$9,$N74=FW$11,$AB74=FW$8,$AI74=FW$12),INDEX(i.FS_Strategy,$AC74+1,$AB74),0)</f>
        <v>0</v>
      </c>
      <c r="FX74" s="124">
        <f t="shared" si="586"/>
        <v>0</v>
      </c>
      <c r="FY74" s="554">
        <f t="shared" ref="FY74:GA76" si="587">IF(AND($K74=FY$9,$N74=FY$11,$AB74=FY$8),INDEX(i.FS_Strategy,$AD74+1,$AB74),0)</f>
        <v>0</v>
      </c>
      <c r="FZ74" s="554">
        <f t="shared" si="587"/>
        <v>0</v>
      </c>
      <c r="GA74" s="554">
        <f t="shared" si="587"/>
        <v>0</v>
      </c>
      <c r="GB74" s="125">
        <f t="shared" ref="GB74:GN76" si="588">IF(AND($K74=GB$9,$N74=GB$11,$AB74=GB$8),INDEX(i.FS_Strategy,$AE74+1,$AB74),0)</f>
        <v>0</v>
      </c>
      <c r="GC74" s="125">
        <f t="shared" si="588"/>
        <v>0</v>
      </c>
      <c r="GD74" s="125">
        <f t="shared" si="588"/>
        <v>0</v>
      </c>
      <c r="GE74" s="125">
        <f t="shared" si="588"/>
        <v>0</v>
      </c>
      <c r="GF74" s="125">
        <f t="shared" si="588"/>
        <v>0</v>
      </c>
      <c r="GG74" s="125">
        <f t="shared" si="588"/>
        <v>0</v>
      </c>
      <c r="GH74" s="125">
        <f t="shared" si="588"/>
        <v>0</v>
      </c>
      <c r="GI74" s="125">
        <f t="shared" si="588"/>
        <v>0</v>
      </c>
      <c r="GJ74" s="125">
        <f t="shared" si="588"/>
        <v>0</v>
      </c>
      <c r="GK74" s="125">
        <f t="shared" si="588"/>
        <v>0</v>
      </c>
      <c r="GL74" s="125">
        <f t="shared" si="588"/>
        <v>0</v>
      </c>
      <c r="GM74" s="125">
        <f t="shared" si="588"/>
        <v>0</v>
      </c>
      <c r="GN74" s="125">
        <f t="shared" si="588"/>
        <v>0</v>
      </c>
      <c r="GO74" s="124">
        <f t="shared" ref="GO74:HD76" si="589">IF(AND($K74=GO$9,$N74=GO$11,$AB74=GO$8,$AI74=GO$12),INDEX(i.FS_Strategy,$AC74+1,$AB74),0)</f>
        <v>0</v>
      </c>
      <c r="GP74" s="124">
        <f t="shared" si="589"/>
        <v>0</v>
      </c>
      <c r="GQ74" s="124">
        <f t="shared" si="589"/>
        <v>0</v>
      </c>
      <c r="GR74" s="124">
        <f t="shared" si="589"/>
        <v>0</v>
      </c>
      <c r="GS74" s="124">
        <f t="shared" si="589"/>
        <v>0</v>
      </c>
      <c r="GT74" s="124">
        <f t="shared" si="589"/>
        <v>0</v>
      </c>
      <c r="GU74" s="124">
        <f t="shared" si="589"/>
        <v>0</v>
      </c>
      <c r="GV74" s="124">
        <f t="shared" si="589"/>
        <v>0</v>
      </c>
      <c r="GW74" s="124">
        <f t="shared" si="589"/>
        <v>0</v>
      </c>
      <c r="GX74" s="124">
        <f t="shared" si="589"/>
        <v>0</v>
      </c>
      <c r="GY74" s="124">
        <f t="shared" si="589"/>
        <v>0</v>
      </c>
      <c r="GZ74" s="124">
        <f t="shared" si="589"/>
        <v>0</v>
      </c>
      <c r="HA74" s="124">
        <f t="shared" si="589"/>
        <v>0</v>
      </c>
      <c r="HB74" s="124">
        <f t="shared" si="589"/>
        <v>0</v>
      </c>
      <c r="HC74" s="124">
        <f t="shared" si="589"/>
        <v>0</v>
      </c>
      <c r="HD74" s="124">
        <f t="shared" si="589"/>
        <v>0</v>
      </c>
      <c r="HE74" s="124">
        <f t="shared" ref="HE74:HF76" si="590">IF(AND($K74=HE$9,$N74=HE$11,$AB74=HE$8,$AI74=HE$12),INDEX(i.FS_Strategy,$AC74+1,$AB74),0)</f>
        <v>0</v>
      </c>
      <c r="HF74" s="124">
        <f t="shared" si="590"/>
        <v>0</v>
      </c>
      <c r="HG74" s="554">
        <f t="shared" ref="HG74:HI76" si="591">IF(AND($K74=HG$9,$N74=HG$11,$AB74=HG$8),INDEX(i.FS_Strategy,$AD74+1,$AB74),0)</f>
        <v>0</v>
      </c>
      <c r="HH74" s="554">
        <f t="shared" si="591"/>
        <v>0</v>
      </c>
      <c r="HI74" s="554">
        <f t="shared" si="591"/>
        <v>0</v>
      </c>
      <c r="HJ74" s="125">
        <f t="shared" ref="HJ74:HV76" si="592">IF(AND($K74=HJ$9,$N74=HJ$11,$AB74=HJ$8),INDEX(i.FS_Strategy,$AE74+1,$AB74),0)</f>
        <v>0</v>
      </c>
      <c r="HK74" s="125">
        <f t="shared" si="592"/>
        <v>0</v>
      </c>
      <c r="HL74" s="125">
        <f t="shared" si="592"/>
        <v>0</v>
      </c>
      <c r="HM74" s="125">
        <f t="shared" si="592"/>
        <v>0</v>
      </c>
      <c r="HN74" s="125">
        <f t="shared" si="592"/>
        <v>0</v>
      </c>
      <c r="HO74" s="125">
        <f t="shared" si="592"/>
        <v>0</v>
      </c>
      <c r="HP74" s="125">
        <f t="shared" si="592"/>
        <v>0</v>
      </c>
      <c r="HQ74" s="125">
        <f t="shared" si="592"/>
        <v>0</v>
      </c>
      <c r="HR74" s="125">
        <f t="shared" si="592"/>
        <v>0</v>
      </c>
      <c r="HS74" s="125">
        <f t="shared" si="592"/>
        <v>0</v>
      </c>
      <c r="HT74" s="125">
        <f t="shared" si="592"/>
        <v>0</v>
      </c>
      <c r="HU74" s="125">
        <f t="shared" si="592"/>
        <v>0</v>
      </c>
      <c r="HV74" s="125">
        <f t="shared" si="592"/>
        <v>0</v>
      </c>
      <c r="HW74" s="5">
        <f>INDEX(i.TOL,$N74,HW$7)</f>
        <v>67</v>
      </c>
      <c r="HX74" s="9"/>
      <c r="HY74" s="5">
        <f t="shared" ref="HY74:IB76" si="593">INDEX(i.FlkStrctr,$M74,HY$7)</f>
        <v>1</v>
      </c>
      <c r="HZ74" s="5" t="b">
        <f t="shared" si="593"/>
        <v>0</v>
      </c>
      <c r="IA74" s="19">
        <f t="shared" ref="IA74:IA76" ca="1" si="594">OFFSET(IA$5,$B74,0)</f>
        <v>0</v>
      </c>
      <c r="IB74" s="5">
        <f t="shared" si="593"/>
        <v>55</v>
      </c>
      <c r="IC74" s="5" cm="1">
        <f t="array" ref="IC74">INDEX(i.pi_yatf,$X74+1,IC$7)</f>
        <v>1</v>
      </c>
      <c r="ID74" s="19">
        <f t="shared" ref="ID74:JA76" ca="1" si="595">OFFSET(ID$5,$B74,0)</f>
        <v>0</v>
      </c>
      <c r="IE74" s="19">
        <f t="shared" ca="1" si="595"/>
        <v>0</v>
      </c>
      <c r="IF74" s="19">
        <f t="shared" ca="1" si="595"/>
        <v>0</v>
      </c>
      <c r="IG74" s="19">
        <f t="shared" ca="1" si="595"/>
        <v>0</v>
      </c>
      <c r="IH74" s="19">
        <f t="shared" ca="1" si="595"/>
        <v>0</v>
      </c>
      <c r="II74" s="19">
        <f t="shared" ca="1" si="595"/>
        <v>0</v>
      </c>
      <c r="IJ74" s="19">
        <f t="shared" ca="1" si="595"/>
        <v>0</v>
      </c>
      <c r="IK74" s="19">
        <f t="shared" ca="1" si="595"/>
        <v>0</v>
      </c>
      <c r="IL74" s="19">
        <f t="shared" ca="1" si="595"/>
        <v>0</v>
      </c>
      <c r="IM74" s="19">
        <f t="shared" ca="1" si="595"/>
        <v>0</v>
      </c>
      <c r="IN74" s="19">
        <f t="shared" ca="1" si="595"/>
        <v>0</v>
      </c>
      <c r="IO74" s="19">
        <f t="shared" ca="1" si="595"/>
        <v>0</v>
      </c>
      <c r="IP74" s="19">
        <f t="shared" ca="1" si="595"/>
        <v>0</v>
      </c>
      <c r="IQ74" s="19">
        <f t="shared" ca="1" si="595"/>
        <v>0</v>
      </c>
      <c r="IR74" s="19">
        <f t="shared" ca="1" si="595"/>
        <v>0</v>
      </c>
      <c r="IS74" s="19">
        <f t="shared" ca="1" si="595"/>
        <v>0</v>
      </c>
      <c r="IT74" s="19">
        <f t="shared" ca="1" si="595"/>
        <v>0</v>
      </c>
      <c r="IU74" s="19">
        <f t="shared" ca="1" si="595"/>
        <v>0</v>
      </c>
      <c r="IV74" s="19">
        <f t="shared" ca="1" si="595"/>
        <v>0</v>
      </c>
      <c r="IW74" s="19">
        <f t="shared" ca="1" si="595"/>
        <v>0</v>
      </c>
      <c r="IX74" s="19">
        <f t="shared" ca="1" si="595"/>
        <v>0</v>
      </c>
      <c r="IY74" s="19">
        <f t="shared" ca="1" si="595"/>
        <v>1</v>
      </c>
      <c r="IZ74" s="19">
        <f t="shared" ca="1" si="595"/>
        <v>0</v>
      </c>
      <c r="JA74" s="19">
        <f t="shared" ca="1" si="595"/>
        <v>1</v>
      </c>
      <c r="JB74" s="9"/>
      <c r="JC74" s="5" t="b">
        <f ca="1">IF($L74&lt;&gt;0,INDEX(i.cropgraze_inc,$L74,JC$7),OFFSET(JC$5,$B74,0))</f>
        <v>0</v>
      </c>
      <c r="JD74" s="5" t="b">
        <f t="shared" ref="JD74:JF76" si="596">($N74=JD$11)</f>
        <v>0</v>
      </c>
      <c r="JE74" s="5" t="b">
        <f t="shared" si="596"/>
        <v>0</v>
      </c>
      <c r="JF74" s="5" t="b">
        <f t="shared" si="596"/>
        <v>1</v>
      </c>
      <c r="JG74" s="144">
        <f t="shared" ref="JG74:JH76" si="597">$O74</f>
        <v>1</v>
      </c>
      <c r="JH74" s="144">
        <f t="shared" si="597"/>
        <v>1</v>
      </c>
      <c r="JI74" s="5" t="b">
        <f t="shared" ref="JI74:JL76" si="598">INDEX(i_dryman,($AF74-1)*4+INDEX(i.StdELMan,($K74-1)*12+($M74-1)*3+$N74,JI$8),JI$7)</f>
        <v>0</v>
      </c>
      <c r="JJ74" s="5" t="b">
        <f t="shared" si="598"/>
        <v>1</v>
      </c>
      <c r="JK74" s="5" t="b">
        <f t="shared" si="598"/>
        <v>1</v>
      </c>
      <c r="JL74" s="5" t="b">
        <f t="shared" si="598"/>
        <v>0</v>
      </c>
      <c r="JM74" s="5">
        <f t="shared" ref="JM74:JN76" si="599">INDEX(i_dryman,($AF74-1)*4+INDEX(i.StdELMan,($K74-1)*12+($M74-1)*3+$N74,JM$8),JM$7+$M74-1)</f>
        <v>1</v>
      </c>
      <c r="JN74" s="5">
        <f t="shared" si="599"/>
        <v>0</v>
      </c>
      <c r="JO74" s="5" t="b">
        <f>AND(INDEX(i_dryman,($AF74-1)*4+INDEX(i.StdELMan,($K74-1)*12+($M74-1)*3+$N74,JO$8),JO$7),($JH74&gt;0))</f>
        <v>0</v>
      </c>
      <c r="JP74" s="5" t="str" cm="1">
        <f t="array" aca="1" ref="JP74" ca="1">IF(OR(JQ74:JX74&lt;&gt;"-"),TRUE,"-")</f>
        <v>-</v>
      </c>
      <c r="JQ74" s="19" t="str">
        <f t="shared" ref="JQ74:JX76" ca="1" si="600">OFFSET(JQ$5,$B74,0)</f>
        <v>-</v>
      </c>
      <c r="JR74" s="19" t="str">
        <f t="shared" ca="1" si="600"/>
        <v>-</v>
      </c>
      <c r="JS74" s="19" t="str">
        <f t="shared" ca="1" si="600"/>
        <v>-</v>
      </c>
      <c r="JT74" s="19" t="str">
        <f t="shared" ca="1" si="600"/>
        <v>-</v>
      </c>
      <c r="JU74" s="19" t="str">
        <f t="shared" ca="1" si="600"/>
        <v>-</v>
      </c>
      <c r="JV74" s="19" t="str">
        <f t="shared" ca="1" si="600"/>
        <v>-</v>
      </c>
      <c r="JW74" s="19" t="str">
        <f t="shared" ca="1" si="600"/>
        <v>-</v>
      </c>
      <c r="JX74" s="19" t="str">
        <f t="shared" ca="1" si="600"/>
        <v>-</v>
      </c>
      <c r="JY74" s="5" t="b">
        <f t="array" aca="1" ref="JY74" ca="1">IF(OR(JZ74:KF74&lt;&gt;"-"),TRUE,"-")</f>
        <v>1</v>
      </c>
      <c r="JZ74" s="19">
        <f t="shared" ref="JZ74:KI76" ca="1" si="601">OFFSET(JZ$5,$B74,0)</f>
        <v>0</v>
      </c>
      <c r="KA74" s="19" t="str">
        <f t="shared" ca="1" si="601"/>
        <v>-</v>
      </c>
      <c r="KB74" s="19">
        <f t="shared" ca="1" si="601"/>
        <v>999999</v>
      </c>
      <c r="KC74" s="19">
        <f t="shared" ca="1" si="601"/>
        <v>999999</v>
      </c>
      <c r="KD74" s="19">
        <f t="shared" ca="1" si="601"/>
        <v>999999</v>
      </c>
      <c r="KE74" s="19">
        <f t="shared" ca="1" si="601"/>
        <v>999999</v>
      </c>
      <c r="KF74" s="19">
        <f t="shared" ca="1" si="601"/>
        <v>999999</v>
      </c>
      <c r="KG74" s="19" t="str">
        <f t="shared" ca="1" si="601"/>
        <v>-</v>
      </c>
      <c r="KH74" s="19" t="str">
        <f ca="1">OFFSET(KH$5,$B74,0)</f>
        <v>-</v>
      </c>
      <c r="KI74" s="19" t="str">
        <f ca="1">OFFSET(KI$5,$B74,0)</f>
        <v>-</v>
      </c>
      <c r="KJ74" s="19" t="b">
        <f t="shared" ref="KJ74:KK76" ca="1" si="602">OFFSET(KJ$5,$B74,0)</f>
        <v>1</v>
      </c>
      <c r="KK74" s="19">
        <f t="shared" ca="1" si="602"/>
        <v>0</v>
      </c>
      <c r="KL74" s="5" t="str">
        <f t="shared" ref="KL74:KO76" si="603">INDEX(i.FlkStrctr,$M74,KL$7)</f>
        <v>-</v>
      </c>
      <c r="KM74" s="5" t="str">
        <f t="shared" si="603"/>
        <v>-</v>
      </c>
      <c r="KN74" s="5" t="str">
        <f t="shared" si="603"/>
        <v>-</v>
      </c>
      <c r="KO74" s="5" t="str">
        <f t="shared" si="603"/>
        <v>-</v>
      </c>
      <c r="KP74" s="19" t="str">
        <f t="shared" ref="KP74:LE76" ca="1" si="604">OFFSET(KP$5,$B74,0)</f>
        <v>-</v>
      </c>
      <c r="KQ74" s="19" t="str">
        <f t="shared" ca="1" si="604"/>
        <v>-</v>
      </c>
      <c r="KR74" s="19" t="str">
        <f t="shared" ca="1" si="604"/>
        <v>-</v>
      </c>
      <c r="KS74" s="19" t="str">
        <f t="shared" ca="1" si="604"/>
        <v>-</v>
      </c>
      <c r="KT74" s="19" t="str">
        <f t="shared" ca="1" si="604"/>
        <v>-</v>
      </c>
      <c r="KU74" s="19" t="str">
        <f t="shared" ca="1" si="604"/>
        <v>-</v>
      </c>
      <c r="KV74" s="19" t="str">
        <f t="shared" ca="1" si="604"/>
        <v>-</v>
      </c>
      <c r="KW74" s="5" t="str">
        <f t="shared" ref="KW74:LB76" si="605">INDEX(i.FlkStrctr,$M74,KW$7)</f>
        <v>-</v>
      </c>
      <c r="KX74" s="5">
        <f t="shared" si="605"/>
        <v>500</v>
      </c>
      <c r="KY74" s="5">
        <f t="shared" si="605"/>
        <v>500</v>
      </c>
      <c r="KZ74" s="5" t="str">
        <f t="shared" si="605"/>
        <v>-</v>
      </c>
      <c r="LA74" s="5" t="str">
        <f>INDEX(i.FlkStrctr,$M74,LA$7)</f>
        <v>-</v>
      </c>
      <c r="LB74" s="5" t="str">
        <f t="shared" si="605"/>
        <v>-</v>
      </c>
      <c r="LC74" s="5">
        <f>INDEX(i.conservation,$W74+1,$N74)</f>
        <v>1</v>
      </c>
      <c r="LD74" s="9"/>
      <c r="LE74" s="19">
        <f t="shared" ca="1" si="604"/>
        <v>70</v>
      </c>
      <c r="LF74" s="19">
        <f t="shared" ref="LF74:LH76" ca="1" si="606">OFFSET(LF$5,$B74,0)</f>
        <v>50</v>
      </c>
      <c r="LG74" s="19">
        <f t="shared" ca="1" si="606"/>
        <v>80</v>
      </c>
      <c r="LH74" s="19">
        <f t="shared" ca="1" si="606"/>
        <v>50</v>
      </c>
      <c r="LI74" s="5" t="b" cm="1">
        <f t="array" ref="LI74">INDEX(i.meatgrid,$Q74,LI$7)</f>
        <v>0</v>
      </c>
      <c r="LJ74" s="5" t="b" cm="1">
        <f t="array" ref="LJ74">INDEX(i.meatgrid,$Q74,LJ$7)</f>
        <v>0</v>
      </c>
      <c r="LK74" s="5">
        <f>INDEX(i.WoolPrices,$R74,LK$7)</f>
        <v>1</v>
      </c>
      <c r="LL74" s="5">
        <f>INDEX(i.MeatPrices,$S74,LL$7)</f>
        <v>1</v>
      </c>
      <c r="LM74" s="5" cm="1">
        <f t="array" ref="LM74">INDEX(i.meatgrid,$Q74,LM$7)</f>
        <v>0</v>
      </c>
      <c r="LN74" s="5" cm="1">
        <f t="array" ref="LN74">INDEX(i.meatgrid,$Q74,LN$7)</f>
        <v>0</v>
      </c>
      <c r="LO74" s="5" cm="1">
        <f t="array" ref="LO74">INDEX(i.meatgrid,$Q74,LO$7)</f>
        <v>0</v>
      </c>
      <c r="LP74" s="5" cm="1">
        <f t="array" ref="LP74">INDEX(i.meatgrid,$Q74,LP$7)</f>
        <v>0</v>
      </c>
      <c r="LQ74" s="5" cm="1">
        <f t="array" ref="LQ74">INDEX(i.meatgrid,$Q74,LQ$7)</f>
        <v>1</v>
      </c>
      <c r="LR74" s="5" cm="1">
        <f t="array" ref="LR74">INDEX(i.meatgrid,$Q74,LR$7)</f>
        <v>1</v>
      </c>
      <c r="LS74" s="5" cm="1">
        <f t="array" ref="LS74">INDEX(i.meatgrid,$Q74,LS$7)</f>
        <v>1</v>
      </c>
      <c r="LT74" s="5" cm="1">
        <f t="array" ref="LT74">INDEX(i.meatgrid,$Q74,LT$7)</f>
        <v>1</v>
      </c>
      <c r="LU74" s="5">
        <f>INDEX(i.GrainPrices,$T74,LU$7)</f>
        <v>1</v>
      </c>
      <c r="LV74" s="9"/>
      <c r="LW74" s="19" t="b">
        <f t="shared" ref="LW74:ML76" ca="1" si="607">OFFSET(LW$5,$B74,0)</f>
        <v>0</v>
      </c>
      <c r="LX74" s="19" t="b">
        <f t="shared" ca="1" si="607"/>
        <v>0</v>
      </c>
      <c r="LY74" s="19">
        <f t="shared" ca="1" si="607"/>
        <v>1</v>
      </c>
      <c r="LZ74" s="19">
        <f t="shared" ca="1" si="607"/>
        <v>0.75</v>
      </c>
      <c r="MA74" s="19">
        <f t="shared" ca="1" si="607"/>
        <v>0.75</v>
      </c>
      <c r="MB74" s="19">
        <f t="shared" ca="1" si="607"/>
        <v>0.8</v>
      </c>
      <c r="MC74" s="19">
        <f t="shared" ca="1" si="607"/>
        <v>0.82499999999999996</v>
      </c>
      <c r="MD74" s="19">
        <f t="shared" ca="1" si="607"/>
        <v>0.875</v>
      </c>
      <c r="ME74" s="19">
        <f t="shared" ca="1" si="607"/>
        <v>0.9</v>
      </c>
      <c r="MF74" s="19">
        <f t="shared" ca="1" si="607"/>
        <v>1</v>
      </c>
      <c r="MG74" s="19">
        <f t="shared" ca="1" si="607"/>
        <v>0.875</v>
      </c>
      <c r="MH74" s="19" t="b">
        <f t="shared" ca="1" si="607"/>
        <v>1</v>
      </c>
      <c r="MI74" s="19">
        <f t="shared" ca="1" si="607"/>
        <v>74.989999999999995</v>
      </c>
      <c r="MJ74" s="19" t="str">
        <f t="shared" ca="1" si="607"/>
        <v>-</v>
      </c>
      <c r="MK74" s="19" t="str">
        <f t="shared" ca="1" si="607"/>
        <v>-</v>
      </c>
      <c r="ML74" s="19" t="str">
        <f t="shared" ca="1" si="607"/>
        <v>-</v>
      </c>
      <c r="MM74" s="19" t="str">
        <f t="shared" ref="MM74:OB76" ca="1" si="608">OFFSET(MM$5,$B74,0)</f>
        <v>-</v>
      </c>
      <c r="MN74" s="19" t="str">
        <f t="shared" ca="1" si="608"/>
        <v>-</v>
      </c>
      <c r="MO74" s="19" t="str">
        <f t="shared" ca="1" si="608"/>
        <v>-</v>
      </c>
      <c r="MP74" s="19" t="str">
        <f t="shared" ca="1" si="608"/>
        <v>-</v>
      </c>
      <c r="MQ74" s="19">
        <f t="shared" ca="1" si="608"/>
        <v>36.99</v>
      </c>
      <c r="MR74" s="19">
        <f t="shared" ca="1" si="608"/>
        <v>36.99</v>
      </c>
      <c r="MS74" s="19" t="str">
        <f t="shared" ca="1" si="608"/>
        <v>-</v>
      </c>
      <c r="MT74" s="19" t="str">
        <f t="shared" ca="1" si="608"/>
        <v>-</v>
      </c>
      <c r="MU74" s="19" t="str">
        <f t="shared" ca="1" si="608"/>
        <v>-</v>
      </c>
      <c r="MV74" s="19" t="str">
        <f t="shared" ca="1" si="608"/>
        <v>-</v>
      </c>
      <c r="MW74" s="19" t="str">
        <f t="shared" ca="1" si="608"/>
        <v>-</v>
      </c>
      <c r="MX74" s="19">
        <f t="shared" ca="1" si="608"/>
        <v>49.99</v>
      </c>
      <c r="MY74" s="19">
        <f t="shared" ca="1" si="608"/>
        <v>49.99</v>
      </c>
      <c r="MZ74" s="19">
        <f t="shared" ca="1" si="608"/>
        <v>49.99</v>
      </c>
      <c r="NA74" s="19">
        <f t="shared" ca="1" si="608"/>
        <v>49.99</v>
      </c>
      <c r="NB74" s="19">
        <f t="shared" ca="1" si="608"/>
        <v>49.99</v>
      </c>
      <c r="NC74" s="19">
        <f t="shared" ca="1" si="608"/>
        <v>49.99</v>
      </c>
      <c r="ND74" s="19">
        <f t="shared" ca="1" si="608"/>
        <v>49.99</v>
      </c>
      <c r="NE74" s="19">
        <f t="shared" ca="1" si="608"/>
        <v>49.99</v>
      </c>
      <c r="NF74" s="19">
        <f t="shared" ca="1" si="608"/>
        <v>412.99</v>
      </c>
      <c r="NG74" s="19">
        <f t="shared" ca="1" si="608"/>
        <v>412.99</v>
      </c>
      <c r="NH74" s="19" t="str">
        <f t="shared" ca="1" si="608"/>
        <v>-</v>
      </c>
      <c r="NI74" s="19" t="str">
        <f t="shared" ca="1" si="608"/>
        <v>-</v>
      </c>
      <c r="NJ74" s="19" t="str">
        <f t="shared" ca="1" si="608"/>
        <v>-</v>
      </c>
      <c r="NK74" s="19" t="str">
        <f t="shared" ca="1" si="608"/>
        <v>-</v>
      </c>
      <c r="NL74" s="19" t="str">
        <f t="shared" ca="1" si="608"/>
        <v>-</v>
      </c>
      <c r="NM74" s="19">
        <f t="shared" ca="1" si="608"/>
        <v>6.8900000000000006</v>
      </c>
      <c r="NN74" s="19">
        <f t="shared" ca="1" si="608"/>
        <v>6.8900000000000006</v>
      </c>
      <c r="NO74" s="19">
        <f t="shared" ca="1" si="608"/>
        <v>6.8900000000000006</v>
      </c>
      <c r="NP74" s="19">
        <f t="shared" ca="1" si="608"/>
        <v>6.8900000000000006</v>
      </c>
      <c r="NQ74" s="19">
        <f t="shared" ca="1" si="608"/>
        <v>6.8900000000000006</v>
      </c>
      <c r="NR74" s="19">
        <f t="shared" ca="1" si="608"/>
        <v>6.8900000000000006</v>
      </c>
      <c r="NS74" s="19">
        <f t="shared" ca="1" si="608"/>
        <v>6.8900000000000006</v>
      </c>
      <c r="NT74" s="19">
        <f t="shared" ca="1" si="608"/>
        <v>6.8900000000000006</v>
      </c>
      <c r="NU74" s="19">
        <f t="shared" ca="1" si="608"/>
        <v>346.99</v>
      </c>
      <c r="NV74" s="19">
        <f t="shared" ca="1" si="608"/>
        <v>346.99</v>
      </c>
      <c r="NW74" s="19" t="str">
        <f t="shared" ca="1" si="608"/>
        <v>-</v>
      </c>
      <c r="NX74" s="19" t="str">
        <f t="shared" ca="1" si="608"/>
        <v>-</v>
      </c>
      <c r="NY74" s="19" t="str">
        <f t="shared" ca="1" si="608"/>
        <v>-</v>
      </c>
      <c r="NZ74" s="19" t="str">
        <f t="shared" ca="1" si="608"/>
        <v>-</v>
      </c>
      <c r="OA74" s="19" t="str">
        <f t="shared" ca="1" si="608"/>
        <v>-</v>
      </c>
      <c r="OB74" s="19">
        <f t="shared" ca="1" si="608"/>
        <v>0</v>
      </c>
      <c r="OC74" s="24">
        <v>0</v>
      </c>
    </row>
    <row r="75" spans="1:393" outlineLevel="1">
      <c r="A75" s="21">
        <f t="shared" si="156"/>
        <v>70</v>
      </c>
      <c r="B75" s="21">
        <f>$A$24</f>
        <v>19</v>
      </c>
      <c r="C75">
        <v>110</v>
      </c>
      <c r="D75" s="144" t="str">
        <f ca="1">INDEX(i.Region_Desc,$K75,1)</f>
        <v>GSM</v>
      </c>
      <c r="E75" t="b">
        <f t="shared" ca="1" si="569"/>
        <v>1</v>
      </c>
      <c r="F75" t="b">
        <v>0</v>
      </c>
      <c r="G75" t="b">
        <f t="shared" ref="G75:G76" ca="1" si="609">E75</f>
        <v>1</v>
      </c>
      <c r="H75" s="237">
        <f t="shared" ref="H75:L76" ca="1" si="610">OFFSET(H75,-1,0)</f>
        <v>1</v>
      </c>
      <c r="I75" s="237">
        <f t="shared" ca="1" si="610"/>
        <v>1</v>
      </c>
      <c r="J75" s="237" t="str">
        <f t="shared" ca="1" si="610"/>
        <v/>
      </c>
      <c r="K75" s="237">
        <f t="shared" ca="1" si="610"/>
        <v>2</v>
      </c>
      <c r="L75" s="237">
        <f t="shared" ca="1" si="610"/>
        <v>2</v>
      </c>
      <c r="M75" s="182">
        <f t="array" aca="1" ref="M75" ca="1">MAX(M$22,MOD(M74+1*AND(N75:$V75=N$22:$V$22),M$23+1))</f>
        <v>2</v>
      </c>
      <c r="N75" s="182">
        <f t="array" aca="1" ref="N75" ca="1">MAX(N$22,MOD(N74+1*AND(O75:$V75=O$22:$V$22),N$23+1))</f>
        <v>3</v>
      </c>
      <c r="O75" s="237">
        <f ca="1">OFFSET(O75,-1,0)</f>
        <v>1</v>
      </c>
      <c r="P75" s="182">
        <f t="array" ref="P75">MAX(P$22,MOD(P74+1*AND(R75:$V75=R$22:$V$22),P$23+1))</f>
        <v>2</v>
      </c>
      <c r="Q75" s="29">
        <v>1</v>
      </c>
      <c r="R75" s="29">
        <v>1</v>
      </c>
      <c r="S75" s="29">
        <v>1</v>
      </c>
      <c r="T75" s="29">
        <v>1</v>
      </c>
      <c r="U75" s="218"/>
      <c r="V75" s="218"/>
      <c r="W75" s="182">
        <f t="array" ref="W75">MAX(W$22,MOD(W74+1*AND(R75:$V75=R$22:$V$22),W$23+1))</f>
        <v>0</v>
      </c>
      <c r="X75" s="218"/>
      <c r="Y75" s="218"/>
      <c r="Z75" s="218"/>
      <c r="AA75" s="218"/>
      <c r="AB75" s="218"/>
      <c r="AC75" s="218"/>
      <c r="AD75" s="218"/>
      <c r="AE75" s="218"/>
      <c r="AF75" s="144">
        <f ca="1">INDEX(CHOOSE($N75,DataAutumn!i.AdultDrys,DataWinter!i.AdultDrys,DataSpring!i.AdultDrys),1,$M75)</f>
        <v>3</v>
      </c>
      <c r="AG75" s="5">
        <f t="shared" ca="1" si="570"/>
        <v>2</v>
      </c>
      <c r="AH75" s="5">
        <f t="shared" ca="1" si="570"/>
        <v>0</v>
      </c>
      <c r="AI75" s="5">
        <f ca="1">INDEX(i.StdELMan,($K75-1)*12+($M75-1)*3+$N75,AI$7)</f>
        <v>1</v>
      </c>
      <c r="AJ75" s="218"/>
      <c r="AK75" s="218"/>
      <c r="AL75" s="366" t="str">
        <f ca="1">TEXT(LEFT(OFFSET(AL75,-1,0),5)+1,"00000")&amp;MID(OFFSET(AL75,-1,0),6,FIND(" ",OFFSET(AL75,-1,0),7)-5)
&amp; $D75           &amp; " Day"&amp;INDEX(i.DOY,$N75,1)              &amp; IF($HY75=0," FWM","")&amp;IF($HY75=1," MWM","")&amp;IF($HY75=5," Mat","")&amp;IF($HZ75=TRUE,"&amp;BBT","    ")
&amp;INDEX(DataMaster!$B$98:$B$103,$Q75,0)    &amp; " WP"&amp;TEXT($LK75*100,"000p")           &amp; " MP"&amp;TEXT($LL75*100,"000p")           &amp; " GP"&amp;TEXT($LU75*100,"000p")
&amp; " (F"&amp;3+COUNTIF($CT75:$CW75,TRUE)&amp;3&amp;"N"&amp;$DK75&amp;$DL75&amp;")"</f>
        <v>00002 Base_SE GSM Day204 MWM    all grids WP100p MP100p GP100p (F33N11)</v>
      </c>
      <c r="AM75" s="9" t="str">
        <f ca="1">IF(COUNTIF(AL$5:AL75,AL75)=1,"-","Dup")</f>
        <v>-</v>
      </c>
      <c r="AN75" s="9"/>
      <c r="AO75" s="12" t="b">
        <v>1</v>
      </c>
      <c r="AP75" s="12" t="b">
        <v>1</v>
      </c>
      <c r="AQ75" s="12" t="b">
        <v>1</v>
      </c>
      <c r="AR75" s="12" t="b">
        <v>1</v>
      </c>
      <c r="AS75" s="12" t="b">
        <v>1</v>
      </c>
      <c r="AT75" s="12" t="b">
        <v>1</v>
      </c>
      <c r="AU75" s="9"/>
      <c r="AV75" s="5" t="b">
        <f t="shared" ca="1" si="571"/>
        <v>1</v>
      </c>
      <c r="AW75" s="5" t="str">
        <f t="shared" ca="1" si="571"/>
        <v>-</v>
      </c>
      <c r="AX75" s="5" t="str">
        <f t="shared" ca="1" si="571"/>
        <v>-</v>
      </c>
      <c r="AY75" s="5" t="str">
        <f t="shared" ca="1" si="571"/>
        <v>-</v>
      </c>
      <c r="AZ75" s="5" t="b">
        <f t="shared" ca="1" si="571"/>
        <v>0</v>
      </c>
      <c r="BA75" s="144">
        <f t="shared" ca="1" si="571"/>
        <v>0.25</v>
      </c>
      <c r="BB75" s="19" t="b">
        <f t="shared" ca="1" si="572"/>
        <v>1</v>
      </c>
      <c r="BC75" s="9"/>
      <c r="BD75" s="5" t="str">
        <f ca="1">IF($M75&lt;&gt;4,OFFSET(BD$5,$B75,0),1)</f>
        <v>-</v>
      </c>
      <c r="BE75" s="19" t="str">
        <f t="shared" ca="1" si="573"/>
        <v>-</v>
      </c>
      <c r="BF75" s="19" t="str">
        <f t="shared" ca="1" si="573"/>
        <v>-</v>
      </c>
      <c r="BG75" s="19" t="str">
        <f t="shared" ca="1" si="573"/>
        <v>-</v>
      </c>
      <c r="BH75" s="5" t="str">
        <f ca="1">IF($M75&lt;&gt;4,OFFSET(BH$5,$B75,0),1)</f>
        <v>-</v>
      </c>
      <c r="BI75" s="19" t="str">
        <f ca="1">OFFSET(BI$5,$B75,0)</f>
        <v>-</v>
      </c>
      <c r="BJ75" s="5" t="str">
        <f ca="1">IF($M75&lt;&gt;4,OFFSET(BJ$5,$B75,0),1)</f>
        <v>-</v>
      </c>
      <c r="BK75" s="19" t="str">
        <f t="shared" ca="1" si="574"/>
        <v>-</v>
      </c>
      <c r="BL75" s="19" t="str">
        <f t="shared" ca="1" si="574"/>
        <v>-</v>
      </c>
      <c r="BM75" s="19" t="str">
        <f t="shared" ca="1" si="574"/>
        <v>-</v>
      </c>
      <c r="BN75" s="5" t="str">
        <f ca="1">IF($M75&lt;&gt;4,OFFSET(BN$5,$B75,0),1)</f>
        <v>-</v>
      </c>
      <c r="BO75" s="9"/>
      <c r="BP75" s="5" t="b">
        <f ca="1">$J75&lt;0</f>
        <v>0</v>
      </c>
      <c r="BQ75" s="5" t="str">
        <f ca="1">IF($J75="",BQ$14,ABS($J75))</f>
        <v>-</v>
      </c>
      <c r="BR75" s="5" t="str">
        <f t="shared" ca="1" si="575"/>
        <v>-</v>
      </c>
      <c r="BS75" s="5" t="str">
        <f t="shared" ca="1" si="575"/>
        <v>-</v>
      </c>
      <c r="BT75" s="5" t="str">
        <f t="shared" ca="1" si="575"/>
        <v>-</v>
      </c>
      <c r="BU75" s="5" t="str">
        <f t="shared" ca="1" si="575"/>
        <v>-</v>
      </c>
      <c r="BV75" s="5" t="str">
        <f t="shared" ca="1" si="575"/>
        <v>-</v>
      </c>
      <c r="BW75" s="5" t="str">
        <f t="shared" ca="1" si="575"/>
        <v>-</v>
      </c>
      <c r="BX75" s="5" t="str">
        <f t="shared" ca="1" si="575"/>
        <v>-</v>
      </c>
      <c r="BY75" s="5" t="str">
        <f t="shared" ca="1" si="575"/>
        <v>-</v>
      </c>
      <c r="BZ75" s="9"/>
      <c r="CA75" s="19" t="b">
        <f t="shared" ca="1" si="576"/>
        <v>1</v>
      </c>
      <c r="CB75" s="19" t="b">
        <f t="shared" ca="1" si="576"/>
        <v>1</v>
      </c>
      <c r="CC75" s="19" t="b">
        <f t="shared" ca="1" si="576"/>
        <v>1</v>
      </c>
      <c r="CD75" s="12">
        <f t="shared" ref="CD75:CD76" ca="1" si="611">VALUE($K75&amp;$M75&amp;$N75&amp;$Q75&amp;$S75&amp;"07")</f>
        <v>2231107</v>
      </c>
      <c r="CE75" s="144" t="b">
        <f ca="1">NOT(CC75)</f>
        <v>0</v>
      </c>
      <c r="CF75" s="12" t="s">
        <v>34</v>
      </c>
      <c r="CG75" s="19" t="str">
        <f t="shared" ca="1" si="577"/>
        <v>-</v>
      </c>
      <c r="CH75" s="19" t="str">
        <f t="shared" ca="1" si="577"/>
        <v>-</v>
      </c>
      <c r="CI75" s="19" t="str">
        <f t="shared" ca="1" si="577"/>
        <v>-</v>
      </c>
      <c r="CJ75" s="19">
        <f t="shared" ca="1" si="577"/>
        <v>1</v>
      </c>
      <c r="CK75" s="19">
        <f t="shared" ca="1" si="577"/>
        <v>1</v>
      </c>
      <c r="CL75" s="9"/>
      <c r="CM75" s="444">
        <f t="shared" ca="1" si="578"/>
        <v>652</v>
      </c>
      <c r="CN75" s="444">
        <f t="shared" ca="1" si="578"/>
        <v>686</v>
      </c>
      <c r="CO75" s="444">
        <f t="shared" ca="1" si="578"/>
        <v>721</v>
      </c>
      <c r="CP75" s="152">
        <f t="shared" ca="1" si="579"/>
        <v>378</v>
      </c>
      <c r="CQ75" s="152">
        <f t="shared" ca="1" si="579"/>
        <v>413</v>
      </c>
      <c r="CR75" s="152">
        <f t="shared" ca="1" si="579"/>
        <v>448</v>
      </c>
      <c r="CS75" s="19" t="str">
        <f ca="1">OFFSET(CS$5,$B75,0)</f>
        <v>-</v>
      </c>
      <c r="CT75" s="19" t="str">
        <f t="shared" ca="1" si="580"/>
        <v>-</v>
      </c>
      <c r="CU75" s="19" t="str">
        <f t="shared" ca="1" si="580"/>
        <v>-</v>
      </c>
      <c r="CV75" s="19" t="str">
        <f t="shared" ca="1" si="580"/>
        <v>-</v>
      </c>
      <c r="CW75" s="19" t="str">
        <f t="shared" ca="1" si="580"/>
        <v>-</v>
      </c>
      <c r="CX75" s="19" t="b">
        <f ca="1">OFFSET(CX$5,$B75,0)</f>
        <v>1</v>
      </c>
      <c r="CY75" s="19">
        <f t="shared" ca="1" si="580"/>
        <v>0</v>
      </c>
      <c r="CZ75" s="19">
        <f t="shared" ca="1" si="580"/>
        <v>0</v>
      </c>
      <c r="DA75" s="19">
        <f t="shared" ca="1" si="580"/>
        <v>0</v>
      </c>
      <c r="DB75" s="19">
        <f t="shared" ca="1" si="580"/>
        <v>0</v>
      </c>
      <c r="DC75" s="19">
        <f t="shared" ca="1" si="580"/>
        <v>0</v>
      </c>
      <c r="DD75" s="19">
        <f t="shared" ca="1" si="580"/>
        <v>0</v>
      </c>
      <c r="DE75" s="19">
        <f t="shared" ca="1" si="580"/>
        <v>0</v>
      </c>
      <c r="DF75" s="19">
        <f t="shared" ca="1" si="580"/>
        <v>0</v>
      </c>
      <c r="DG75" s="19">
        <f t="shared" ca="1" si="580"/>
        <v>0</v>
      </c>
      <c r="DH75" s="19">
        <f t="shared" ca="1" si="580"/>
        <v>0</v>
      </c>
      <c r="DI75" s="19">
        <f t="shared" ca="1" si="580"/>
        <v>0</v>
      </c>
      <c r="DJ75" s="19">
        <f t="shared" ca="1" si="580"/>
        <v>0</v>
      </c>
      <c r="DK75" s="19">
        <f t="shared" ca="1" si="580"/>
        <v>1</v>
      </c>
      <c r="DL75" s="19">
        <f t="shared" ca="1" si="580"/>
        <v>1</v>
      </c>
      <c r="DM75" s="19">
        <f t="shared" ca="1" si="580"/>
        <v>0</v>
      </c>
      <c r="DN75" s="19" t="str">
        <f t="shared" ca="1" si="580"/>
        <v>-</v>
      </c>
      <c r="DO75" s="19" t="str">
        <f t="shared" ca="1" si="580"/>
        <v>-</v>
      </c>
      <c r="DP75" s="19" t="str">
        <f t="shared" ca="1" si="580"/>
        <v>-</v>
      </c>
      <c r="DQ75" s="19" t="str">
        <f t="shared" ca="1" si="580"/>
        <v>-</v>
      </c>
      <c r="DR75" s="19" t="str">
        <f t="shared" ca="1" si="580"/>
        <v>-</v>
      </c>
      <c r="DS75" s="19">
        <f t="shared" ca="1" si="580"/>
        <v>0</v>
      </c>
      <c r="DT75" s="19" t="str">
        <f t="shared" ca="1" si="580"/>
        <v>-</v>
      </c>
      <c r="DU75" s="19" t="str">
        <f t="shared" ca="1" si="580"/>
        <v>-</v>
      </c>
      <c r="DV75" s="19">
        <f t="shared" ca="1" si="580"/>
        <v>0</v>
      </c>
      <c r="DW75" s="444">
        <f t="shared" ca="1" si="581"/>
        <v>0</v>
      </c>
      <c r="DX75" s="444">
        <f t="shared" ca="1" si="581"/>
        <v>0</v>
      </c>
      <c r="DY75" s="124">
        <f t="shared" ca="1" si="582"/>
        <v>0</v>
      </c>
      <c r="DZ75" s="124">
        <f t="shared" ca="1" si="582"/>
        <v>0</v>
      </c>
      <c r="EA75" s="124">
        <f t="shared" ca="1" si="582"/>
        <v>0</v>
      </c>
      <c r="EB75" s="124">
        <f t="shared" ca="1" si="582"/>
        <v>0</v>
      </c>
      <c r="EC75" s="124">
        <f t="shared" ca="1" si="582"/>
        <v>0</v>
      </c>
      <c r="ED75" s="124">
        <f t="shared" ca="1" si="582"/>
        <v>0</v>
      </c>
      <c r="EE75" s="124">
        <f t="shared" ca="1" si="582"/>
        <v>0</v>
      </c>
      <c r="EF75" s="124">
        <f t="shared" ca="1" si="582"/>
        <v>0</v>
      </c>
      <c r="EG75" s="124">
        <f t="shared" ca="1" si="582"/>
        <v>0</v>
      </c>
      <c r="EH75" s="124">
        <f t="shared" ca="1" si="582"/>
        <v>0</v>
      </c>
      <c r="EI75" s="124">
        <f t="shared" ca="1" si="582"/>
        <v>0</v>
      </c>
      <c r="EJ75" s="124">
        <f t="shared" ca="1" si="582"/>
        <v>0</v>
      </c>
      <c r="EK75" s="124">
        <f t="shared" ca="1" si="582"/>
        <v>0</v>
      </c>
      <c r="EL75" s="124">
        <f t="shared" ca="1" si="582"/>
        <v>0</v>
      </c>
      <c r="EM75" s="124">
        <f t="shared" ca="1" si="582"/>
        <v>0</v>
      </c>
      <c r="EN75" s="124">
        <f t="shared" ca="1" si="582"/>
        <v>0</v>
      </c>
      <c r="EO75" s="124">
        <f t="shared" ca="1" si="583"/>
        <v>0</v>
      </c>
      <c r="EP75" s="124">
        <f t="shared" ca="1" si="583"/>
        <v>0</v>
      </c>
      <c r="EQ75" s="554">
        <f t="shared" ca="1" si="584"/>
        <v>0</v>
      </c>
      <c r="ER75" s="554">
        <f t="shared" ca="1" si="584"/>
        <v>0</v>
      </c>
      <c r="ES75" s="554">
        <f t="shared" ca="1" si="584"/>
        <v>0</v>
      </c>
      <c r="ET75" s="125">
        <f t="shared" ca="1" si="584"/>
        <v>0</v>
      </c>
      <c r="EU75" s="125">
        <f t="shared" ca="1" si="584"/>
        <v>0</v>
      </c>
      <c r="EV75" s="125">
        <f t="shared" ca="1" si="584"/>
        <v>0</v>
      </c>
      <c r="EW75" s="125">
        <f t="shared" ca="1" si="584"/>
        <v>0</v>
      </c>
      <c r="EX75" s="125">
        <f t="shared" ca="1" si="584"/>
        <v>0</v>
      </c>
      <c r="EY75" s="125">
        <f t="shared" ca="1" si="584"/>
        <v>0</v>
      </c>
      <c r="EZ75" s="125">
        <f t="shared" ca="1" si="584"/>
        <v>0</v>
      </c>
      <c r="FA75" s="125">
        <f t="shared" ca="1" si="584"/>
        <v>0</v>
      </c>
      <c r="FB75" s="125">
        <f t="shared" ca="1" si="584"/>
        <v>0</v>
      </c>
      <c r="FC75" s="125">
        <f t="shared" ca="1" si="584"/>
        <v>0</v>
      </c>
      <c r="FD75" s="125">
        <f t="shared" ca="1" si="584"/>
        <v>0</v>
      </c>
      <c r="FE75" s="125">
        <f t="shared" ca="1" si="584"/>
        <v>0</v>
      </c>
      <c r="FF75" s="125">
        <f t="shared" ca="1" si="584"/>
        <v>0</v>
      </c>
      <c r="FG75" s="124">
        <f t="shared" ca="1" si="585"/>
        <v>0</v>
      </c>
      <c r="FH75" s="124">
        <f t="shared" ca="1" si="585"/>
        <v>0</v>
      </c>
      <c r="FI75" s="124">
        <f t="shared" ca="1" si="585"/>
        <v>0</v>
      </c>
      <c r="FJ75" s="124">
        <f t="shared" ca="1" si="585"/>
        <v>0</v>
      </c>
      <c r="FK75" s="124">
        <f t="shared" ca="1" si="585"/>
        <v>0</v>
      </c>
      <c r="FL75" s="124">
        <f t="shared" ca="1" si="585"/>
        <v>0</v>
      </c>
      <c r="FM75" s="124">
        <f t="shared" ca="1" si="585"/>
        <v>0</v>
      </c>
      <c r="FN75" s="124">
        <f t="shared" ca="1" si="585"/>
        <v>0</v>
      </c>
      <c r="FO75" s="124">
        <f t="shared" ca="1" si="585"/>
        <v>0</v>
      </c>
      <c r="FP75" s="124">
        <f t="shared" ca="1" si="585"/>
        <v>0</v>
      </c>
      <c r="FQ75" s="124">
        <f t="shared" ca="1" si="585"/>
        <v>0</v>
      </c>
      <c r="FR75" s="124">
        <f t="shared" ca="1" si="585"/>
        <v>0</v>
      </c>
      <c r="FS75" s="124">
        <f t="shared" ca="1" si="585"/>
        <v>0</v>
      </c>
      <c r="FT75" s="124">
        <f t="shared" ca="1" si="585"/>
        <v>0</v>
      </c>
      <c r="FU75" s="124">
        <f t="shared" ca="1" si="585"/>
        <v>0</v>
      </c>
      <c r="FV75" s="124">
        <f t="shared" ca="1" si="585"/>
        <v>0</v>
      </c>
      <c r="FW75" s="124">
        <f t="shared" ca="1" si="586"/>
        <v>0</v>
      </c>
      <c r="FX75" s="124">
        <f t="shared" ca="1" si="586"/>
        <v>0</v>
      </c>
      <c r="FY75" s="554">
        <f t="shared" ca="1" si="587"/>
        <v>0</v>
      </c>
      <c r="FZ75" s="554">
        <f t="shared" ca="1" si="587"/>
        <v>0</v>
      </c>
      <c r="GA75" s="554">
        <f t="shared" ca="1" si="587"/>
        <v>0</v>
      </c>
      <c r="GB75" s="125">
        <f t="shared" ca="1" si="588"/>
        <v>0</v>
      </c>
      <c r="GC75" s="125">
        <f t="shared" ca="1" si="588"/>
        <v>0</v>
      </c>
      <c r="GD75" s="125">
        <f t="shared" ca="1" si="588"/>
        <v>0</v>
      </c>
      <c r="GE75" s="125">
        <f t="shared" ca="1" si="588"/>
        <v>0</v>
      </c>
      <c r="GF75" s="125">
        <f t="shared" ca="1" si="588"/>
        <v>0</v>
      </c>
      <c r="GG75" s="125">
        <f t="shared" ca="1" si="588"/>
        <v>0</v>
      </c>
      <c r="GH75" s="125">
        <f t="shared" ca="1" si="588"/>
        <v>0</v>
      </c>
      <c r="GI75" s="125">
        <f t="shared" ca="1" si="588"/>
        <v>0</v>
      </c>
      <c r="GJ75" s="125">
        <f t="shared" ca="1" si="588"/>
        <v>0</v>
      </c>
      <c r="GK75" s="125">
        <f t="shared" ca="1" si="588"/>
        <v>0</v>
      </c>
      <c r="GL75" s="125">
        <f t="shared" ca="1" si="588"/>
        <v>0</v>
      </c>
      <c r="GM75" s="125">
        <f t="shared" ca="1" si="588"/>
        <v>0</v>
      </c>
      <c r="GN75" s="125">
        <f t="shared" ca="1" si="588"/>
        <v>0</v>
      </c>
      <c r="GO75" s="124">
        <f t="shared" ca="1" si="589"/>
        <v>0</v>
      </c>
      <c r="GP75" s="124">
        <f t="shared" ca="1" si="589"/>
        <v>0</v>
      </c>
      <c r="GQ75" s="124">
        <f t="shared" ca="1" si="589"/>
        <v>0</v>
      </c>
      <c r="GR75" s="124">
        <f t="shared" ca="1" si="589"/>
        <v>0</v>
      </c>
      <c r="GS75" s="124">
        <f t="shared" ca="1" si="589"/>
        <v>0</v>
      </c>
      <c r="GT75" s="124">
        <f t="shared" ca="1" si="589"/>
        <v>0</v>
      </c>
      <c r="GU75" s="124">
        <f t="shared" ca="1" si="589"/>
        <v>0</v>
      </c>
      <c r="GV75" s="124">
        <f t="shared" ca="1" si="589"/>
        <v>0</v>
      </c>
      <c r="GW75" s="124">
        <f t="shared" ca="1" si="589"/>
        <v>0</v>
      </c>
      <c r="GX75" s="124">
        <f t="shared" ca="1" si="589"/>
        <v>0</v>
      </c>
      <c r="GY75" s="124">
        <f t="shared" ca="1" si="589"/>
        <v>0</v>
      </c>
      <c r="GZ75" s="124">
        <f t="shared" ca="1" si="589"/>
        <v>0</v>
      </c>
      <c r="HA75" s="124">
        <f t="shared" ca="1" si="589"/>
        <v>0</v>
      </c>
      <c r="HB75" s="124">
        <f t="shared" ca="1" si="589"/>
        <v>0</v>
      </c>
      <c r="HC75" s="124">
        <f t="shared" ca="1" si="589"/>
        <v>0</v>
      </c>
      <c r="HD75" s="124">
        <f t="shared" ca="1" si="589"/>
        <v>0</v>
      </c>
      <c r="HE75" s="124">
        <f t="shared" ca="1" si="590"/>
        <v>0</v>
      </c>
      <c r="HF75" s="124">
        <f t="shared" ca="1" si="590"/>
        <v>0</v>
      </c>
      <c r="HG75" s="554">
        <f t="shared" ca="1" si="591"/>
        <v>0</v>
      </c>
      <c r="HH75" s="554">
        <f t="shared" ca="1" si="591"/>
        <v>0</v>
      </c>
      <c r="HI75" s="554">
        <f t="shared" ca="1" si="591"/>
        <v>0</v>
      </c>
      <c r="HJ75" s="125">
        <f t="shared" ca="1" si="592"/>
        <v>0</v>
      </c>
      <c r="HK75" s="125">
        <f t="shared" ca="1" si="592"/>
        <v>0</v>
      </c>
      <c r="HL75" s="125">
        <f t="shared" ca="1" si="592"/>
        <v>0</v>
      </c>
      <c r="HM75" s="125">
        <f t="shared" ca="1" si="592"/>
        <v>0</v>
      </c>
      <c r="HN75" s="125">
        <f t="shared" ca="1" si="592"/>
        <v>0</v>
      </c>
      <c r="HO75" s="125">
        <f t="shared" ca="1" si="592"/>
        <v>0</v>
      </c>
      <c r="HP75" s="125">
        <f t="shared" ca="1" si="592"/>
        <v>0</v>
      </c>
      <c r="HQ75" s="125">
        <f t="shared" ca="1" si="592"/>
        <v>0</v>
      </c>
      <c r="HR75" s="125">
        <f t="shared" ca="1" si="592"/>
        <v>0</v>
      </c>
      <c r="HS75" s="125">
        <f t="shared" ca="1" si="592"/>
        <v>0</v>
      </c>
      <c r="HT75" s="125">
        <f t="shared" ca="1" si="592"/>
        <v>0</v>
      </c>
      <c r="HU75" s="125">
        <f t="shared" ca="1" si="592"/>
        <v>0</v>
      </c>
      <c r="HV75" s="125">
        <f t="shared" ca="1" si="592"/>
        <v>0</v>
      </c>
      <c r="HW75" s="5">
        <f ca="1">INDEX(i.TOL,$N75,HW$7)</f>
        <v>67</v>
      </c>
      <c r="HX75" s="9"/>
      <c r="HY75" s="5">
        <f t="shared" ca="1" si="593"/>
        <v>1</v>
      </c>
      <c r="HZ75" s="5" t="b">
        <f t="shared" ca="1" si="593"/>
        <v>0</v>
      </c>
      <c r="IA75" s="19">
        <f t="shared" ca="1" si="594"/>
        <v>0</v>
      </c>
      <c r="IB75" s="5">
        <f t="shared" ca="1" si="593"/>
        <v>55</v>
      </c>
      <c r="IC75" s="5" cm="1">
        <f t="array" ref="IC75">INDEX(i.pi_yatf,$X75+1,IC$7)</f>
        <v>1</v>
      </c>
      <c r="ID75" s="19">
        <f t="shared" ca="1" si="595"/>
        <v>0</v>
      </c>
      <c r="IE75" s="19">
        <f t="shared" ca="1" si="595"/>
        <v>0</v>
      </c>
      <c r="IF75" s="19">
        <f t="shared" ca="1" si="595"/>
        <v>0</v>
      </c>
      <c r="IG75" s="19">
        <f t="shared" ca="1" si="595"/>
        <v>0</v>
      </c>
      <c r="IH75" s="19">
        <f t="shared" ca="1" si="595"/>
        <v>0</v>
      </c>
      <c r="II75" s="19">
        <f t="shared" ca="1" si="595"/>
        <v>0</v>
      </c>
      <c r="IJ75" s="19">
        <f t="shared" ca="1" si="595"/>
        <v>0</v>
      </c>
      <c r="IK75" s="19">
        <f t="shared" ca="1" si="595"/>
        <v>0</v>
      </c>
      <c r="IL75" s="19">
        <f t="shared" ca="1" si="595"/>
        <v>0</v>
      </c>
      <c r="IM75" s="19">
        <f t="shared" ca="1" si="595"/>
        <v>0</v>
      </c>
      <c r="IN75" s="19">
        <f t="shared" ca="1" si="595"/>
        <v>0</v>
      </c>
      <c r="IO75" s="19">
        <f t="shared" ca="1" si="595"/>
        <v>0</v>
      </c>
      <c r="IP75" s="19">
        <f t="shared" ca="1" si="595"/>
        <v>0</v>
      </c>
      <c r="IQ75" s="19">
        <f t="shared" ca="1" si="595"/>
        <v>0</v>
      </c>
      <c r="IR75" s="19">
        <f t="shared" ca="1" si="595"/>
        <v>0</v>
      </c>
      <c r="IS75" s="19">
        <f t="shared" ca="1" si="595"/>
        <v>0</v>
      </c>
      <c r="IT75" s="19">
        <f t="shared" ca="1" si="595"/>
        <v>0</v>
      </c>
      <c r="IU75" s="19">
        <f t="shared" ca="1" si="595"/>
        <v>0</v>
      </c>
      <c r="IV75" s="19">
        <f t="shared" ca="1" si="595"/>
        <v>0</v>
      </c>
      <c r="IW75" s="19">
        <f t="shared" ca="1" si="595"/>
        <v>0</v>
      </c>
      <c r="IX75" s="19">
        <f t="shared" ca="1" si="595"/>
        <v>0</v>
      </c>
      <c r="IY75" s="19">
        <f t="shared" ca="1" si="595"/>
        <v>1</v>
      </c>
      <c r="IZ75" s="19">
        <f t="shared" ca="1" si="595"/>
        <v>0</v>
      </c>
      <c r="JA75" s="19">
        <f t="shared" ca="1" si="595"/>
        <v>1</v>
      </c>
      <c r="JB75" s="9"/>
      <c r="JC75" s="5" t="b">
        <f ca="1">IF($L75&lt;&gt;0,INDEX(i.cropgraze_inc,$L75,JC$7),OFFSET(JC$5,$B75,0))</f>
        <v>0</v>
      </c>
      <c r="JD75" s="5" t="b">
        <f t="shared" ca="1" si="596"/>
        <v>0</v>
      </c>
      <c r="JE75" s="5" t="b">
        <f t="shared" ca="1" si="596"/>
        <v>0</v>
      </c>
      <c r="JF75" s="5" t="b">
        <f t="shared" ca="1" si="596"/>
        <v>1</v>
      </c>
      <c r="JG75" s="144">
        <f t="shared" ca="1" si="597"/>
        <v>1</v>
      </c>
      <c r="JH75" s="144">
        <f t="shared" ca="1" si="597"/>
        <v>1</v>
      </c>
      <c r="JI75" s="5" t="b">
        <f t="shared" ca="1" si="598"/>
        <v>0</v>
      </c>
      <c r="JJ75" s="5" t="b">
        <f t="shared" ca="1" si="598"/>
        <v>1</v>
      </c>
      <c r="JK75" s="5" t="b">
        <f t="shared" ca="1" si="598"/>
        <v>1</v>
      </c>
      <c r="JL75" s="5" t="b">
        <f t="shared" ca="1" si="598"/>
        <v>0</v>
      </c>
      <c r="JM75" s="5">
        <f t="shared" ca="1" si="599"/>
        <v>1</v>
      </c>
      <c r="JN75" s="5">
        <f t="shared" ca="1" si="599"/>
        <v>0</v>
      </c>
      <c r="JO75" s="5" t="b">
        <f ca="1">AND(INDEX(i_dryman,($AF75-1)*4+INDEX(i.StdELMan,($K75-1)*12+($M75-1)*3+$N75,JO$8),JO$7),($JH75&gt;0))</f>
        <v>0</v>
      </c>
      <c r="JP75" s="5" t="str" cm="1">
        <f t="array" aca="1" ref="JP75" ca="1">IF(OR(JQ75:JX75&lt;&gt;"-"),TRUE,"-")</f>
        <v>-</v>
      </c>
      <c r="JQ75" s="19" t="str">
        <f t="shared" ca="1" si="600"/>
        <v>-</v>
      </c>
      <c r="JR75" s="19" t="str">
        <f t="shared" ca="1" si="600"/>
        <v>-</v>
      </c>
      <c r="JS75" s="19" t="str">
        <f t="shared" ca="1" si="600"/>
        <v>-</v>
      </c>
      <c r="JT75" s="19" t="str">
        <f t="shared" ca="1" si="600"/>
        <v>-</v>
      </c>
      <c r="JU75" s="19" t="str">
        <f t="shared" ca="1" si="600"/>
        <v>-</v>
      </c>
      <c r="JV75" s="19" t="str">
        <f t="shared" ca="1" si="600"/>
        <v>-</v>
      </c>
      <c r="JW75" s="19" t="str">
        <f t="shared" ca="1" si="600"/>
        <v>-</v>
      </c>
      <c r="JX75" s="19" t="str">
        <f t="shared" ca="1" si="600"/>
        <v>-</v>
      </c>
      <c r="JY75" s="5" t="b">
        <f t="array" aca="1" ref="JY75" ca="1">IF(OR(JZ75:KF75&lt;&gt;"-"),TRUE,"-")</f>
        <v>1</v>
      </c>
      <c r="JZ75" s="19">
        <f t="shared" ca="1" si="601"/>
        <v>0</v>
      </c>
      <c r="KA75" s="19" t="str">
        <f t="shared" ca="1" si="601"/>
        <v>-</v>
      </c>
      <c r="KB75" s="19">
        <f t="shared" ca="1" si="601"/>
        <v>999999</v>
      </c>
      <c r="KC75" s="19">
        <f t="shared" ca="1" si="601"/>
        <v>999999</v>
      </c>
      <c r="KD75" s="19">
        <f t="shared" ca="1" si="601"/>
        <v>999999</v>
      </c>
      <c r="KE75" s="19">
        <f t="shared" ca="1" si="601"/>
        <v>999999</v>
      </c>
      <c r="KF75" s="19">
        <f t="shared" ca="1" si="601"/>
        <v>999999</v>
      </c>
      <c r="KG75" s="19" t="str">
        <f t="shared" ca="1" si="601"/>
        <v>-</v>
      </c>
      <c r="KH75" s="19" t="str">
        <f ca="1">OFFSET(KH$5,$B75,0)</f>
        <v>-</v>
      </c>
      <c r="KI75" s="19" t="str">
        <f ca="1">OFFSET(KI$5,$B75,0)</f>
        <v>-</v>
      </c>
      <c r="KJ75" s="19" t="b">
        <f t="shared" ca="1" si="602"/>
        <v>1</v>
      </c>
      <c r="KK75" s="19">
        <f t="shared" ca="1" si="602"/>
        <v>0</v>
      </c>
      <c r="KL75" s="5" t="str">
        <f t="shared" ca="1" si="603"/>
        <v>-</v>
      </c>
      <c r="KM75" s="5" t="str">
        <f t="shared" ca="1" si="603"/>
        <v>-</v>
      </c>
      <c r="KN75" s="5" t="str">
        <f t="shared" ca="1" si="603"/>
        <v>-</v>
      </c>
      <c r="KO75" s="5" t="str">
        <f t="shared" ca="1" si="603"/>
        <v>-</v>
      </c>
      <c r="KP75" s="19" t="str">
        <f t="shared" ca="1" si="604"/>
        <v>-</v>
      </c>
      <c r="KQ75" s="19" t="str">
        <f t="shared" ca="1" si="604"/>
        <v>-</v>
      </c>
      <c r="KR75" s="19" t="str">
        <f t="shared" ca="1" si="604"/>
        <v>-</v>
      </c>
      <c r="KS75" s="19" t="str">
        <f t="shared" ca="1" si="604"/>
        <v>-</v>
      </c>
      <c r="KT75" s="19" t="str">
        <f t="shared" ca="1" si="604"/>
        <v>-</v>
      </c>
      <c r="KU75" s="19" t="str">
        <f t="shared" ca="1" si="604"/>
        <v>-</v>
      </c>
      <c r="KV75" s="19" t="str">
        <f t="shared" ca="1" si="604"/>
        <v>-</v>
      </c>
      <c r="KW75" s="5" t="str">
        <f t="shared" ca="1" si="605"/>
        <v>-</v>
      </c>
      <c r="KX75" s="5">
        <f t="shared" ca="1" si="605"/>
        <v>500</v>
      </c>
      <c r="KY75" s="5">
        <f t="shared" ca="1" si="605"/>
        <v>500</v>
      </c>
      <c r="KZ75" s="5" t="str">
        <f t="shared" ca="1" si="605"/>
        <v>-</v>
      </c>
      <c r="LA75" s="5" t="str">
        <f t="shared" ca="1" si="605"/>
        <v>-</v>
      </c>
      <c r="LB75" s="5" t="str">
        <f t="shared" ca="1" si="605"/>
        <v>-</v>
      </c>
      <c r="LC75" s="5">
        <f ca="1">INDEX(i.conservation,$W75+1,$N75)</f>
        <v>1</v>
      </c>
      <c r="LD75" s="9"/>
      <c r="LE75" s="19">
        <f t="shared" ca="1" si="604"/>
        <v>70</v>
      </c>
      <c r="LF75" s="19">
        <f t="shared" ca="1" si="606"/>
        <v>50</v>
      </c>
      <c r="LG75" s="19">
        <f t="shared" ca="1" si="606"/>
        <v>80</v>
      </c>
      <c r="LH75" s="19">
        <f t="shared" ca="1" si="606"/>
        <v>50</v>
      </c>
      <c r="LI75" s="5" t="b" cm="1">
        <f t="array" ref="LI75">INDEX(i.meatgrid,$Q75,LI$7)</f>
        <v>1</v>
      </c>
      <c r="LJ75" s="5" t="b" cm="1">
        <f t="array" ref="LJ75">INDEX(i.meatgrid,$Q75,LJ$7)</f>
        <v>0</v>
      </c>
      <c r="LK75" s="5">
        <f>INDEX(i.WoolPrices,$R75,LK$7)</f>
        <v>1</v>
      </c>
      <c r="LL75" s="5">
        <f>INDEX(i.MeatPrices,$S75,LL$7)</f>
        <v>1</v>
      </c>
      <c r="LM75" s="5" cm="1">
        <f t="array" ref="LM75">INDEX(i.meatgrid,$Q75,LM$7)</f>
        <v>1</v>
      </c>
      <c r="LN75" s="5" cm="1">
        <f t="array" ref="LN75">INDEX(i.meatgrid,$Q75,LN$7)</f>
        <v>1</v>
      </c>
      <c r="LO75" s="5" cm="1">
        <f t="array" ref="LO75">INDEX(i.meatgrid,$Q75,LO$7)</f>
        <v>1</v>
      </c>
      <c r="LP75" s="5" cm="1">
        <f t="array" ref="LP75">INDEX(i.meatgrid,$Q75,LP$7)</f>
        <v>0</v>
      </c>
      <c r="LQ75" s="5" cm="1">
        <f t="array" ref="LQ75">INDEX(i.meatgrid,$Q75,LQ$7)</f>
        <v>1</v>
      </c>
      <c r="LR75" s="5" cm="1">
        <f t="array" ref="LR75">INDEX(i.meatgrid,$Q75,LR$7)</f>
        <v>1</v>
      </c>
      <c r="LS75" s="5" cm="1">
        <f t="array" ref="LS75">INDEX(i.meatgrid,$Q75,LS$7)</f>
        <v>1</v>
      </c>
      <c r="LT75" s="5" cm="1">
        <f t="array" ref="LT75">INDEX(i.meatgrid,$Q75,LT$7)</f>
        <v>1</v>
      </c>
      <c r="LU75" s="5">
        <f>INDEX(i.GrainPrices,$T75,LU$7)</f>
        <v>1</v>
      </c>
      <c r="LV75" s="9"/>
      <c r="LW75" s="19" t="b">
        <f t="shared" ca="1" si="607"/>
        <v>0</v>
      </c>
      <c r="LX75" s="19" t="b">
        <f t="shared" ca="1" si="607"/>
        <v>0</v>
      </c>
      <c r="LY75" s="19">
        <f t="shared" ca="1" si="607"/>
        <v>1</v>
      </c>
      <c r="LZ75" s="19">
        <f t="shared" ca="1" si="607"/>
        <v>0.75</v>
      </c>
      <c r="MA75" s="19">
        <f t="shared" ca="1" si="607"/>
        <v>0.75</v>
      </c>
      <c r="MB75" s="19">
        <f t="shared" ca="1" si="607"/>
        <v>0.8</v>
      </c>
      <c r="MC75" s="19">
        <f t="shared" ca="1" si="607"/>
        <v>0.82499999999999996</v>
      </c>
      <c r="MD75" s="19">
        <f t="shared" ca="1" si="607"/>
        <v>0.875</v>
      </c>
      <c r="ME75" s="19">
        <f t="shared" ca="1" si="607"/>
        <v>0.9</v>
      </c>
      <c r="MF75" s="19">
        <f t="shared" ca="1" si="607"/>
        <v>1</v>
      </c>
      <c r="MG75" s="19">
        <f t="shared" ca="1" si="607"/>
        <v>0.875</v>
      </c>
      <c r="MH75" s="19" t="b">
        <f t="shared" ca="1" si="607"/>
        <v>1</v>
      </c>
      <c r="MI75" s="19">
        <f t="shared" ca="1" si="607"/>
        <v>74.989999999999995</v>
      </c>
      <c r="MJ75" s="19" t="str">
        <f t="shared" ca="1" si="607"/>
        <v>-</v>
      </c>
      <c r="MK75" s="19" t="str">
        <f t="shared" ca="1" si="607"/>
        <v>-</v>
      </c>
      <c r="ML75" s="19" t="str">
        <f t="shared" ca="1" si="607"/>
        <v>-</v>
      </c>
      <c r="MM75" s="19" t="str">
        <f t="shared" ca="1" si="608"/>
        <v>-</v>
      </c>
      <c r="MN75" s="19" t="str">
        <f t="shared" ca="1" si="608"/>
        <v>-</v>
      </c>
      <c r="MO75" s="19" t="str">
        <f t="shared" ca="1" si="608"/>
        <v>-</v>
      </c>
      <c r="MP75" s="19" t="str">
        <f t="shared" ca="1" si="608"/>
        <v>-</v>
      </c>
      <c r="MQ75" s="19">
        <f t="shared" ca="1" si="608"/>
        <v>36.99</v>
      </c>
      <c r="MR75" s="19">
        <f t="shared" ca="1" si="608"/>
        <v>36.99</v>
      </c>
      <c r="MS75" s="19" t="str">
        <f t="shared" ca="1" si="608"/>
        <v>-</v>
      </c>
      <c r="MT75" s="19" t="str">
        <f t="shared" ca="1" si="608"/>
        <v>-</v>
      </c>
      <c r="MU75" s="19" t="str">
        <f t="shared" ca="1" si="608"/>
        <v>-</v>
      </c>
      <c r="MV75" s="19" t="str">
        <f t="shared" ca="1" si="608"/>
        <v>-</v>
      </c>
      <c r="MW75" s="19" t="str">
        <f t="shared" ca="1" si="608"/>
        <v>-</v>
      </c>
      <c r="MX75" s="19">
        <f t="shared" ca="1" si="608"/>
        <v>49.99</v>
      </c>
      <c r="MY75" s="19">
        <f t="shared" ca="1" si="608"/>
        <v>49.99</v>
      </c>
      <c r="MZ75" s="19">
        <f t="shared" ca="1" si="608"/>
        <v>49.99</v>
      </c>
      <c r="NA75" s="19">
        <f t="shared" ca="1" si="608"/>
        <v>49.99</v>
      </c>
      <c r="NB75" s="19">
        <f t="shared" ca="1" si="608"/>
        <v>49.99</v>
      </c>
      <c r="NC75" s="19">
        <f t="shared" ca="1" si="608"/>
        <v>49.99</v>
      </c>
      <c r="ND75" s="19">
        <f t="shared" ca="1" si="608"/>
        <v>49.99</v>
      </c>
      <c r="NE75" s="19">
        <f t="shared" ca="1" si="608"/>
        <v>49.99</v>
      </c>
      <c r="NF75" s="19">
        <f t="shared" ca="1" si="608"/>
        <v>412.99</v>
      </c>
      <c r="NG75" s="19">
        <f t="shared" ca="1" si="608"/>
        <v>412.99</v>
      </c>
      <c r="NH75" s="19" t="str">
        <f t="shared" ca="1" si="608"/>
        <v>-</v>
      </c>
      <c r="NI75" s="19" t="str">
        <f t="shared" ca="1" si="608"/>
        <v>-</v>
      </c>
      <c r="NJ75" s="19" t="str">
        <f t="shared" ca="1" si="608"/>
        <v>-</v>
      </c>
      <c r="NK75" s="19" t="str">
        <f t="shared" ca="1" si="608"/>
        <v>-</v>
      </c>
      <c r="NL75" s="19" t="str">
        <f t="shared" ca="1" si="608"/>
        <v>-</v>
      </c>
      <c r="NM75" s="19">
        <f t="shared" ca="1" si="608"/>
        <v>6.8900000000000006</v>
      </c>
      <c r="NN75" s="19">
        <f t="shared" ca="1" si="608"/>
        <v>6.8900000000000006</v>
      </c>
      <c r="NO75" s="19">
        <f t="shared" ca="1" si="608"/>
        <v>6.8900000000000006</v>
      </c>
      <c r="NP75" s="19">
        <f t="shared" ca="1" si="608"/>
        <v>6.8900000000000006</v>
      </c>
      <c r="NQ75" s="19">
        <f t="shared" ca="1" si="608"/>
        <v>6.8900000000000006</v>
      </c>
      <c r="NR75" s="19">
        <f t="shared" ca="1" si="608"/>
        <v>6.8900000000000006</v>
      </c>
      <c r="NS75" s="19">
        <f t="shared" ca="1" si="608"/>
        <v>6.8900000000000006</v>
      </c>
      <c r="NT75" s="19">
        <f t="shared" ca="1" si="608"/>
        <v>6.8900000000000006</v>
      </c>
      <c r="NU75" s="19">
        <f t="shared" ca="1" si="608"/>
        <v>346.99</v>
      </c>
      <c r="NV75" s="19">
        <f t="shared" ca="1" si="608"/>
        <v>346.99</v>
      </c>
      <c r="NW75" s="19" t="str">
        <f t="shared" ca="1" si="608"/>
        <v>-</v>
      </c>
      <c r="NX75" s="19" t="str">
        <f t="shared" ca="1" si="608"/>
        <v>-</v>
      </c>
      <c r="NY75" s="19" t="str">
        <f t="shared" ca="1" si="608"/>
        <v>-</v>
      </c>
      <c r="NZ75" s="19" t="str">
        <f t="shared" ca="1" si="608"/>
        <v>-</v>
      </c>
      <c r="OA75" s="19" t="str">
        <f t="shared" ca="1" si="608"/>
        <v>-</v>
      </c>
      <c r="OB75" s="19">
        <f t="shared" ca="1" si="608"/>
        <v>0</v>
      </c>
      <c r="OC75" s="24">
        <v>0</v>
      </c>
    </row>
    <row r="76" spans="1:393" outlineLevel="1">
      <c r="A76" s="21">
        <f t="shared" si="156"/>
        <v>71</v>
      </c>
      <c r="B76" s="21">
        <f>$A$24</f>
        <v>19</v>
      </c>
      <c r="C76">
        <v>110</v>
      </c>
      <c r="D76" s="144" t="str">
        <f ca="1">INDEX(i.Region_Desc,$K76,1)</f>
        <v>GSM</v>
      </c>
      <c r="E76" t="b">
        <f ca="1">NOT($HZ76)</f>
        <v>1</v>
      </c>
      <c r="F76" t="b">
        <v>0</v>
      </c>
      <c r="G76" t="b">
        <f t="shared" ca="1" si="609"/>
        <v>1</v>
      </c>
      <c r="H76" s="237">
        <f t="shared" ca="1" si="610"/>
        <v>1</v>
      </c>
      <c r="I76" s="237">
        <f t="shared" ca="1" si="610"/>
        <v>1</v>
      </c>
      <c r="J76" s="237" t="str">
        <f t="shared" ca="1" si="610"/>
        <v/>
      </c>
      <c r="K76" s="237">
        <f t="shared" ca="1" si="610"/>
        <v>2</v>
      </c>
      <c r="L76" s="237">
        <f t="shared" ca="1" si="610"/>
        <v>2</v>
      </c>
      <c r="M76" s="182">
        <f t="array" aca="1" ref="M76" ca="1">MAX(M$22,MOD(M75+1*AND(N76:$V76=N$22:$V$22),M$23+1))</f>
        <v>2</v>
      </c>
      <c r="N76" s="182">
        <f t="array" aca="1" ref="N76" ca="1">MAX(N$22,MOD(N75+1*AND(O76:$V76=O$22:$V$22),N$23+1))</f>
        <v>3</v>
      </c>
      <c r="O76" s="237">
        <f ca="1">OFFSET(O76,-1,0)</f>
        <v>1</v>
      </c>
      <c r="P76" s="182">
        <f t="array" ref="P76">MAX(P$22,MOD(P75+1*AND(R76:$V76=R$22:$V$22),P$23+1))</f>
        <v>3</v>
      </c>
      <c r="Q76" s="182">
        <v>3</v>
      </c>
      <c r="R76" s="29">
        <v>1</v>
      </c>
      <c r="S76" s="29">
        <v>1</v>
      </c>
      <c r="T76" s="29">
        <v>1</v>
      </c>
      <c r="U76" s="218"/>
      <c r="V76" s="218"/>
      <c r="W76" s="182">
        <f t="array" ref="W76">MAX(W$22,MOD(W75+1*AND(R76:$V76=R$22:$V$22),W$23+1))</f>
        <v>0</v>
      </c>
      <c r="X76" s="218"/>
      <c r="Y76" s="218"/>
      <c r="Z76" s="218"/>
      <c r="AA76" s="218"/>
      <c r="AB76" s="218"/>
      <c r="AC76" s="218"/>
      <c r="AD76" s="218"/>
      <c r="AE76" s="218"/>
      <c r="AF76" s="144">
        <f ca="1">INDEX(CHOOSE($N76,DataAutumn!i.AdultDrys,DataWinter!i.AdultDrys,DataSpring!i.AdultDrys),1,$M76)</f>
        <v>3</v>
      </c>
      <c r="AG76" s="5">
        <f t="shared" ca="1" si="570"/>
        <v>2</v>
      </c>
      <c r="AH76" s="5">
        <f t="shared" ca="1" si="570"/>
        <v>0</v>
      </c>
      <c r="AI76" s="5">
        <f ca="1">INDEX(i.StdELMan,($K76-1)*12+($M76-1)*3+$N76,AI$7)</f>
        <v>1</v>
      </c>
      <c r="AJ76" s="218"/>
      <c r="AK76" s="218"/>
      <c r="AL76" s="366" t="str">
        <f ca="1">TEXT(LEFT(OFFSET(AL76,-1,0),5)+1,"00000")&amp;MID(OFFSET(AL76,-1,0),6,FIND(" ",OFFSET(AL76,-1,0),7)-5)
&amp; $D76           &amp; " Day"&amp;INDEX(i.DOY,$N76,1)              &amp; IF($HY76=0," FWM","")&amp;IF($HY76=1," MWM","")&amp;IF($HY76=5," Mat","")&amp;IF($HZ76=TRUE,"&amp;BBT","    ")
&amp;INDEX(DataMaster!$B$98:$B$103,$Q76,0)    &amp; " WP"&amp;TEXT($LK76*100,"000p")           &amp; " MP"&amp;TEXT($LL76*100,"000p")           &amp; " GP"&amp;TEXT($LU76*100,"000p")
&amp; " (F"&amp;3+COUNTIF($CT76:$CW76,TRUE)&amp;3&amp;"N"&amp;$DK76&amp;$DL76&amp;")"</f>
        <v>00003 Base_SE GSM Day204 MWM    No export WP100p MP100p GP100p (F33N11)</v>
      </c>
      <c r="AM76" s="9" t="str">
        <f ca="1">IF(COUNTIF(AL$5:AL76,AL76)=1,"-","Dup")</f>
        <v>-</v>
      </c>
      <c r="AN76" s="9"/>
      <c r="AO76" s="12" t="b">
        <v>1</v>
      </c>
      <c r="AP76" s="12" t="b">
        <v>1</v>
      </c>
      <c r="AQ76" s="12" t="b">
        <v>1</v>
      </c>
      <c r="AR76" s="12" t="b">
        <v>1</v>
      </c>
      <c r="AS76" s="12" t="b">
        <v>1</v>
      </c>
      <c r="AT76" s="12" t="b">
        <v>1</v>
      </c>
      <c r="AU76" s="9"/>
      <c r="AV76" s="5" t="b">
        <f t="shared" ca="1" si="571"/>
        <v>1</v>
      </c>
      <c r="AW76" s="5" t="str">
        <f t="shared" ca="1" si="571"/>
        <v>-</v>
      </c>
      <c r="AX76" s="5" t="str">
        <f t="shared" ca="1" si="571"/>
        <v>-</v>
      </c>
      <c r="AY76" s="5" t="str">
        <f t="shared" ca="1" si="571"/>
        <v>-</v>
      </c>
      <c r="AZ76" s="5" t="b">
        <f t="shared" ca="1" si="571"/>
        <v>0</v>
      </c>
      <c r="BA76" s="144">
        <f t="shared" ca="1" si="571"/>
        <v>0.25</v>
      </c>
      <c r="BB76" s="19" t="b">
        <f t="shared" ca="1" si="572"/>
        <v>1</v>
      </c>
      <c r="BC76" s="9"/>
      <c r="BD76" s="5" t="str">
        <f ca="1">IF($M76&lt;&gt;4,OFFSET(BD$5,$B76,0),1)</f>
        <v>-</v>
      </c>
      <c r="BE76" s="19" t="str">
        <f t="shared" ca="1" si="573"/>
        <v>-</v>
      </c>
      <c r="BF76" s="19" t="str">
        <f t="shared" ca="1" si="573"/>
        <v>-</v>
      </c>
      <c r="BG76" s="19" t="str">
        <f t="shared" ca="1" si="573"/>
        <v>-</v>
      </c>
      <c r="BH76" s="5" t="str">
        <f ca="1">IF($M76&lt;&gt;4,OFFSET(BH$5,$B76,0),1)</f>
        <v>-</v>
      </c>
      <c r="BI76" s="19" t="str">
        <f ca="1">OFFSET(BI$5,$B76,0)</f>
        <v>-</v>
      </c>
      <c r="BJ76" s="5" t="str">
        <f ca="1">IF($M76&lt;&gt;4,OFFSET(BJ$5,$B76,0),1)</f>
        <v>-</v>
      </c>
      <c r="BK76" s="19" t="str">
        <f t="shared" ca="1" si="574"/>
        <v>-</v>
      </c>
      <c r="BL76" s="19" t="str">
        <f t="shared" ca="1" si="574"/>
        <v>-</v>
      </c>
      <c r="BM76" s="19" t="str">
        <f t="shared" ca="1" si="574"/>
        <v>-</v>
      </c>
      <c r="BN76" s="5" t="str">
        <f ca="1">IF($M76&lt;&gt;4,OFFSET(BN$5,$B76,0),1)</f>
        <v>-</v>
      </c>
      <c r="BO76" s="9"/>
      <c r="BP76" s="5" t="b">
        <f ca="1">$J76&lt;0</f>
        <v>0</v>
      </c>
      <c r="BQ76" s="5" t="str">
        <f ca="1">IF($J76="",BQ$14,ABS($J76))</f>
        <v>-</v>
      </c>
      <c r="BR76" s="5" t="str">
        <f t="shared" ca="1" si="575"/>
        <v>-</v>
      </c>
      <c r="BS76" s="5" t="str">
        <f t="shared" ca="1" si="575"/>
        <v>-</v>
      </c>
      <c r="BT76" s="5" t="str">
        <f t="shared" ca="1" si="575"/>
        <v>-</v>
      </c>
      <c r="BU76" s="5" t="str">
        <f t="shared" ca="1" si="575"/>
        <v>-</v>
      </c>
      <c r="BV76" s="5" t="str">
        <f t="shared" ca="1" si="575"/>
        <v>-</v>
      </c>
      <c r="BW76" s="5" t="str">
        <f t="shared" ca="1" si="575"/>
        <v>-</v>
      </c>
      <c r="BX76" s="5" t="str">
        <f t="shared" ca="1" si="575"/>
        <v>-</v>
      </c>
      <c r="BY76" s="5" t="str">
        <f t="shared" ca="1" si="575"/>
        <v>-</v>
      </c>
      <c r="BZ76" s="9"/>
      <c r="CA76" s="19" t="b">
        <f t="shared" ca="1" si="576"/>
        <v>1</v>
      </c>
      <c r="CB76" s="19" t="b">
        <f t="shared" ca="1" si="576"/>
        <v>1</v>
      </c>
      <c r="CC76" s="19" t="b">
        <f t="shared" ca="1" si="576"/>
        <v>1</v>
      </c>
      <c r="CD76" s="12">
        <f t="shared" ca="1" si="611"/>
        <v>2233107</v>
      </c>
      <c r="CE76" s="19" t="b">
        <f t="shared" ref="CE76:CK76" ca="1" si="612">OFFSET(CE$5,$B76,0)</f>
        <v>0</v>
      </c>
      <c r="CF76" s="19" t="str">
        <f t="shared" ca="1" si="612"/>
        <v>-</v>
      </c>
      <c r="CG76" s="19" t="str">
        <f t="shared" ca="1" si="612"/>
        <v>-</v>
      </c>
      <c r="CH76" s="19" t="str">
        <f t="shared" ca="1" si="612"/>
        <v>-</v>
      </c>
      <c r="CI76" s="19" t="str">
        <f t="shared" ca="1" si="612"/>
        <v>-</v>
      </c>
      <c r="CJ76" s="19">
        <f t="shared" ca="1" si="612"/>
        <v>1</v>
      </c>
      <c r="CK76" s="19">
        <f t="shared" ca="1" si="612"/>
        <v>1</v>
      </c>
      <c r="CL76" s="9"/>
      <c r="CM76" s="444">
        <f t="shared" ca="1" si="578"/>
        <v>652</v>
      </c>
      <c r="CN76" s="444">
        <f t="shared" ca="1" si="578"/>
        <v>686</v>
      </c>
      <c r="CO76" s="444">
        <f t="shared" ca="1" si="578"/>
        <v>721</v>
      </c>
      <c r="CP76" s="152">
        <f t="shared" ca="1" si="579"/>
        <v>378</v>
      </c>
      <c r="CQ76" s="152">
        <f t="shared" ca="1" si="579"/>
        <v>413</v>
      </c>
      <c r="CR76" s="152">
        <f t="shared" ca="1" si="579"/>
        <v>448</v>
      </c>
      <c r="CS76" s="19" t="str">
        <f ca="1">OFFSET(CS$5,$B76,0)</f>
        <v>-</v>
      </c>
      <c r="CT76" s="19" t="str">
        <f t="shared" ca="1" si="580"/>
        <v>-</v>
      </c>
      <c r="CU76" s="19" t="str">
        <f t="shared" ca="1" si="580"/>
        <v>-</v>
      </c>
      <c r="CV76" s="19" t="str">
        <f t="shared" ca="1" si="580"/>
        <v>-</v>
      </c>
      <c r="CW76" s="19" t="str">
        <f t="shared" ca="1" si="580"/>
        <v>-</v>
      </c>
      <c r="CX76" s="19" t="b">
        <f ca="1">OFFSET(CX$5,$B76,0)</f>
        <v>1</v>
      </c>
      <c r="CY76" s="19">
        <f t="shared" ca="1" si="580"/>
        <v>0</v>
      </c>
      <c r="CZ76" s="19">
        <f t="shared" ca="1" si="580"/>
        <v>0</v>
      </c>
      <c r="DA76" s="19">
        <f t="shared" ca="1" si="580"/>
        <v>0</v>
      </c>
      <c r="DB76" s="19">
        <f t="shared" ca="1" si="580"/>
        <v>0</v>
      </c>
      <c r="DC76" s="19">
        <f t="shared" ca="1" si="580"/>
        <v>0</v>
      </c>
      <c r="DD76" s="19">
        <f t="shared" ca="1" si="580"/>
        <v>0</v>
      </c>
      <c r="DE76" s="19">
        <f t="shared" ca="1" si="580"/>
        <v>0</v>
      </c>
      <c r="DF76" s="19">
        <f t="shared" ca="1" si="580"/>
        <v>0</v>
      </c>
      <c r="DG76" s="19">
        <f t="shared" ca="1" si="580"/>
        <v>0</v>
      </c>
      <c r="DH76" s="19">
        <f t="shared" ca="1" si="580"/>
        <v>0</v>
      </c>
      <c r="DI76" s="19">
        <f t="shared" ca="1" si="580"/>
        <v>0</v>
      </c>
      <c r="DJ76" s="19">
        <f t="shared" ca="1" si="580"/>
        <v>0</v>
      </c>
      <c r="DK76" s="19">
        <f t="shared" ca="1" si="580"/>
        <v>1</v>
      </c>
      <c r="DL76" s="19">
        <f t="shared" ca="1" si="580"/>
        <v>1</v>
      </c>
      <c r="DM76" s="19">
        <f t="shared" ca="1" si="580"/>
        <v>0</v>
      </c>
      <c r="DN76" s="19" t="str">
        <f t="shared" ca="1" si="580"/>
        <v>-</v>
      </c>
      <c r="DO76" s="19" t="str">
        <f t="shared" ca="1" si="580"/>
        <v>-</v>
      </c>
      <c r="DP76" s="19" t="str">
        <f t="shared" ca="1" si="580"/>
        <v>-</v>
      </c>
      <c r="DQ76" s="19" t="str">
        <f t="shared" ca="1" si="580"/>
        <v>-</v>
      </c>
      <c r="DR76" s="19" t="str">
        <f t="shared" ca="1" si="580"/>
        <v>-</v>
      </c>
      <c r="DS76" s="19">
        <f t="shared" ca="1" si="580"/>
        <v>0</v>
      </c>
      <c r="DT76" s="19" t="str">
        <f t="shared" ca="1" si="580"/>
        <v>-</v>
      </c>
      <c r="DU76" s="19" t="str">
        <f t="shared" ca="1" si="580"/>
        <v>-</v>
      </c>
      <c r="DV76" s="19">
        <f t="shared" ca="1" si="580"/>
        <v>0</v>
      </c>
      <c r="DW76" s="444">
        <f t="shared" ca="1" si="581"/>
        <v>0</v>
      </c>
      <c r="DX76" s="444">
        <f t="shared" ca="1" si="581"/>
        <v>0</v>
      </c>
      <c r="DY76" s="124">
        <f t="shared" ca="1" si="582"/>
        <v>0</v>
      </c>
      <c r="DZ76" s="124">
        <f t="shared" ca="1" si="582"/>
        <v>0</v>
      </c>
      <c r="EA76" s="124">
        <f t="shared" ca="1" si="582"/>
        <v>0</v>
      </c>
      <c r="EB76" s="124">
        <f t="shared" ca="1" si="582"/>
        <v>0</v>
      </c>
      <c r="EC76" s="124">
        <f t="shared" ca="1" si="582"/>
        <v>0</v>
      </c>
      <c r="ED76" s="124">
        <f t="shared" ca="1" si="582"/>
        <v>0</v>
      </c>
      <c r="EE76" s="124">
        <f t="shared" ca="1" si="582"/>
        <v>0</v>
      </c>
      <c r="EF76" s="124">
        <f t="shared" ca="1" si="582"/>
        <v>0</v>
      </c>
      <c r="EG76" s="124">
        <f t="shared" ca="1" si="582"/>
        <v>0</v>
      </c>
      <c r="EH76" s="124">
        <f t="shared" ca="1" si="582"/>
        <v>0</v>
      </c>
      <c r="EI76" s="124">
        <f t="shared" ca="1" si="582"/>
        <v>0</v>
      </c>
      <c r="EJ76" s="124">
        <f t="shared" ca="1" si="582"/>
        <v>0</v>
      </c>
      <c r="EK76" s="124">
        <f t="shared" ca="1" si="582"/>
        <v>0</v>
      </c>
      <c r="EL76" s="124">
        <f t="shared" ca="1" si="582"/>
        <v>0</v>
      </c>
      <c r="EM76" s="124">
        <f t="shared" ca="1" si="582"/>
        <v>0</v>
      </c>
      <c r="EN76" s="124">
        <f t="shared" ca="1" si="582"/>
        <v>0</v>
      </c>
      <c r="EO76" s="124">
        <f t="shared" ca="1" si="583"/>
        <v>0</v>
      </c>
      <c r="EP76" s="124">
        <f t="shared" ca="1" si="583"/>
        <v>0</v>
      </c>
      <c r="EQ76" s="554">
        <f t="shared" ca="1" si="584"/>
        <v>0</v>
      </c>
      <c r="ER76" s="554">
        <f t="shared" ca="1" si="584"/>
        <v>0</v>
      </c>
      <c r="ES76" s="554">
        <f t="shared" ca="1" si="584"/>
        <v>0</v>
      </c>
      <c r="ET76" s="125">
        <f t="shared" ca="1" si="584"/>
        <v>0</v>
      </c>
      <c r="EU76" s="125">
        <f t="shared" ca="1" si="584"/>
        <v>0</v>
      </c>
      <c r="EV76" s="125">
        <f t="shared" ca="1" si="584"/>
        <v>0</v>
      </c>
      <c r="EW76" s="125">
        <f t="shared" ca="1" si="584"/>
        <v>0</v>
      </c>
      <c r="EX76" s="125">
        <f t="shared" ca="1" si="584"/>
        <v>0</v>
      </c>
      <c r="EY76" s="125">
        <f t="shared" ca="1" si="584"/>
        <v>0</v>
      </c>
      <c r="EZ76" s="125">
        <f t="shared" ca="1" si="584"/>
        <v>0</v>
      </c>
      <c r="FA76" s="125">
        <f t="shared" ca="1" si="584"/>
        <v>0</v>
      </c>
      <c r="FB76" s="125">
        <f t="shared" ca="1" si="584"/>
        <v>0</v>
      </c>
      <c r="FC76" s="125">
        <f t="shared" ca="1" si="584"/>
        <v>0</v>
      </c>
      <c r="FD76" s="125">
        <f t="shared" ca="1" si="584"/>
        <v>0</v>
      </c>
      <c r="FE76" s="125">
        <f t="shared" ca="1" si="584"/>
        <v>0</v>
      </c>
      <c r="FF76" s="125">
        <f t="shared" ca="1" si="584"/>
        <v>0</v>
      </c>
      <c r="FG76" s="124">
        <f t="shared" ca="1" si="585"/>
        <v>0</v>
      </c>
      <c r="FH76" s="124">
        <f t="shared" ca="1" si="585"/>
        <v>0</v>
      </c>
      <c r="FI76" s="124">
        <f t="shared" ca="1" si="585"/>
        <v>0</v>
      </c>
      <c r="FJ76" s="124">
        <f t="shared" ca="1" si="585"/>
        <v>0</v>
      </c>
      <c r="FK76" s="124">
        <f t="shared" ca="1" si="585"/>
        <v>0</v>
      </c>
      <c r="FL76" s="124">
        <f t="shared" ca="1" si="585"/>
        <v>0</v>
      </c>
      <c r="FM76" s="124">
        <f t="shared" ca="1" si="585"/>
        <v>0</v>
      </c>
      <c r="FN76" s="124">
        <f t="shared" ca="1" si="585"/>
        <v>0</v>
      </c>
      <c r="FO76" s="124">
        <f t="shared" ca="1" si="585"/>
        <v>0</v>
      </c>
      <c r="FP76" s="124">
        <f t="shared" ca="1" si="585"/>
        <v>0</v>
      </c>
      <c r="FQ76" s="124">
        <f t="shared" ca="1" si="585"/>
        <v>0</v>
      </c>
      <c r="FR76" s="124">
        <f t="shared" ca="1" si="585"/>
        <v>0</v>
      </c>
      <c r="FS76" s="124">
        <f t="shared" ca="1" si="585"/>
        <v>0</v>
      </c>
      <c r="FT76" s="124">
        <f t="shared" ca="1" si="585"/>
        <v>0</v>
      </c>
      <c r="FU76" s="124">
        <f t="shared" ca="1" si="585"/>
        <v>0</v>
      </c>
      <c r="FV76" s="124">
        <f t="shared" ca="1" si="585"/>
        <v>0</v>
      </c>
      <c r="FW76" s="124">
        <f t="shared" ca="1" si="586"/>
        <v>0</v>
      </c>
      <c r="FX76" s="124">
        <f t="shared" ca="1" si="586"/>
        <v>0</v>
      </c>
      <c r="FY76" s="554">
        <f t="shared" ca="1" si="587"/>
        <v>0</v>
      </c>
      <c r="FZ76" s="554">
        <f t="shared" ca="1" si="587"/>
        <v>0</v>
      </c>
      <c r="GA76" s="554">
        <f t="shared" ca="1" si="587"/>
        <v>0</v>
      </c>
      <c r="GB76" s="125">
        <f t="shared" ca="1" si="588"/>
        <v>0</v>
      </c>
      <c r="GC76" s="125">
        <f t="shared" ca="1" si="588"/>
        <v>0</v>
      </c>
      <c r="GD76" s="125">
        <f t="shared" ca="1" si="588"/>
        <v>0</v>
      </c>
      <c r="GE76" s="125">
        <f t="shared" ca="1" si="588"/>
        <v>0</v>
      </c>
      <c r="GF76" s="125">
        <f t="shared" ca="1" si="588"/>
        <v>0</v>
      </c>
      <c r="GG76" s="125">
        <f t="shared" ca="1" si="588"/>
        <v>0</v>
      </c>
      <c r="GH76" s="125">
        <f t="shared" ca="1" si="588"/>
        <v>0</v>
      </c>
      <c r="GI76" s="125">
        <f t="shared" ca="1" si="588"/>
        <v>0</v>
      </c>
      <c r="GJ76" s="125">
        <f t="shared" ca="1" si="588"/>
        <v>0</v>
      </c>
      <c r="GK76" s="125">
        <f t="shared" ca="1" si="588"/>
        <v>0</v>
      </c>
      <c r="GL76" s="125">
        <f t="shared" ca="1" si="588"/>
        <v>0</v>
      </c>
      <c r="GM76" s="125">
        <f t="shared" ca="1" si="588"/>
        <v>0</v>
      </c>
      <c r="GN76" s="125">
        <f t="shared" ca="1" si="588"/>
        <v>0</v>
      </c>
      <c r="GO76" s="124">
        <f t="shared" ca="1" si="589"/>
        <v>0</v>
      </c>
      <c r="GP76" s="124">
        <f t="shared" ca="1" si="589"/>
        <v>0</v>
      </c>
      <c r="GQ76" s="124">
        <f t="shared" ca="1" si="589"/>
        <v>0</v>
      </c>
      <c r="GR76" s="124">
        <f t="shared" ca="1" si="589"/>
        <v>0</v>
      </c>
      <c r="GS76" s="124">
        <f t="shared" ca="1" si="589"/>
        <v>0</v>
      </c>
      <c r="GT76" s="124">
        <f t="shared" ca="1" si="589"/>
        <v>0</v>
      </c>
      <c r="GU76" s="124">
        <f t="shared" ca="1" si="589"/>
        <v>0</v>
      </c>
      <c r="GV76" s="124">
        <f t="shared" ca="1" si="589"/>
        <v>0</v>
      </c>
      <c r="GW76" s="124">
        <f t="shared" ca="1" si="589"/>
        <v>0</v>
      </c>
      <c r="GX76" s="124">
        <f t="shared" ca="1" si="589"/>
        <v>0</v>
      </c>
      <c r="GY76" s="124">
        <f t="shared" ca="1" si="589"/>
        <v>0</v>
      </c>
      <c r="GZ76" s="124">
        <f t="shared" ca="1" si="589"/>
        <v>0</v>
      </c>
      <c r="HA76" s="124">
        <f t="shared" ca="1" si="589"/>
        <v>0</v>
      </c>
      <c r="HB76" s="124">
        <f t="shared" ca="1" si="589"/>
        <v>0</v>
      </c>
      <c r="HC76" s="124">
        <f t="shared" ca="1" si="589"/>
        <v>0</v>
      </c>
      <c r="HD76" s="124">
        <f t="shared" ca="1" si="589"/>
        <v>0</v>
      </c>
      <c r="HE76" s="124">
        <f t="shared" ca="1" si="590"/>
        <v>0</v>
      </c>
      <c r="HF76" s="124">
        <f t="shared" ca="1" si="590"/>
        <v>0</v>
      </c>
      <c r="HG76" s="554">
        <f t="shared" ca="1" si="591"/>
        <v>0</v>
      </c>
      <c r="HH76" s="554">
        <f t="shared" ca="1" si="591"/>
        <v>0</v>
      </c>
      <c r="HI76" s="554">
        <f t="shared" ca="1" si="591"/>
        <v>0</v>
      </c>
      <c r="HJ76" s="125">
        <f t="shared" ca="1" si="592"/>
        <v>0</v>
      </c>
      <c r="HK76" s="125">
        <f t="shared" ca="1" si="592"/>
        <v>0</v>
      </c>
      <c r="HL76" s="125">
        <f t="shared" ca="1" si="592"/>
        <v>0</v>
      </c>
      <c r="HM76" s="125">
        <f t="shared" ca="1" si="592"/>
        <v>0</v>
      </c>
      <c r="HN76" s="125">
        <f t="shared" ca="1" si="592"/>
        <v>0</v>
      </c>
      <c r="HO76" s="125">
        <f t="shared" ca="1" si="592"/>
        <v>0</v>
      </c>
      <c r="HP76" s="125">
        <f t="shared" ca="1" si="592"/>
        <v>0</v>
      </c>
      <c r="HQ76" s="125">
        <f t="shared" ca="1" si="592"/>
        <v>0</v>
      </c>
      <c r="HR76" s="125">
        <f t="shared" ca="1" si="592"/>
        <v>0</v>
      </c>
      <c r="HS76" s="125">
        <f t="shared" ca="1" si="592"/>
        <v>0</v>
      </c>
      <c r="HT76" s="125">
        <f t="shared" ca="1" si="592"/>
        <v>0</v>
      </c>
      <c r="HU76" s="125">
        <f t="shared" ca="1" si="592"/>
        <v>0</v>
      </c>
      <c r="HV76" s="125">
        <f t="shared" ca="1" si="592"/>
        <v>0</v>
      </c>
      <c r="HW76" s="5">
        <f ca="1">INDEX(i.TOL,$N76,HW$7)</f>
        <v>67</v>
      </c>
      <c r="HX76" s="9"/>
      <c r="HY76" s="5">
        <f t="shared" ca="1" si="593"/>
        <v>1</v>
      </c>
      <c r="HZ76" s="5" t="b">
        <f t="shared" ca="1" si="593"/>
        <v>0</v>
      </c>
      <c r="IA76" s="19">
        <f t="shared" ca="1" si="594"/>
        <v>0</v>
      </c>
      <c r="IB76" s="5">
        <f t="shared" ca="1" si="593"/>
        <v>55</v>
      </c>
      <c r="IC76" s="5" cm="1">
        <f t="array" ref="IC76">INDEX(i.pi_yatf,$X76+1,IC$7)</f>
        <v>1</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1</v>
      </c>
      <c r="IZ76" s="19">
        <f t="shared" ca="1" si="595"/>
        <v>0</v>
      </c>
      <c r="JA76" s="19">
        <f t="shared" ca="1" si="595"/>
        <v>1</v>
      </c>
      <c r="JB76" s="9"/>
      <c r="JC76" s="5" t="b">
        <f ca="1">IF($L76&lt;&gt;0,INDEX(i.cropgraze_inc,$L76,JC$7),OFFSET(JC$5,$B76,0))</f>
        <v>0</v>
      </c>
      <c r="JD76" s="5" t="b">
        <f t="shared" ca="1" si="596"/>
        <v>0</v>
      </c>
      <c r="JE76" s="5" t="b">
        <f t="shared" ca="1" si="596"/>
        <v>0</v>
      </c>
      <c r="JF76" s="5" t="b">
        <f t="shared" ca="1" si="596"/>
        <v>1</v>
      </c>
      <c r="JG76" s="144">
        <f t="shared" ca="1" si="597"/>
        <v>1</v>
      </c>
      <c r="JH76" s="144">
        <f t="shared" ca="1" si="597"/>
        <v>1</v>
      </c>
      <c r="JI76" s="5" t="b">
        <f t="shared" ca="1" si="598"/>
        <v>0</v>
      </c>
      <c r="JJ76" s="5" t="b">
        <f t="shared" ca="1" si="598"/>
        <v>1</v>
      </c>
      <c r="JK76" s="5" t="b">
        <f t="shared" ca="1" si="598"/>
        <v>1</v>
      </c>
      <c r="JL76" s="5" t="b">
        <f t="shared" ca="1" si="598"/>
        <v>0</v>
      </c>
      <c r="JM76" s="5">
        <f t="shared" ca="1" si="599"/>
        <v>1</v>
      </c>
      <c r="JN76" s="5">
        <f t="shared" ca="1" si="599"/>
        <v>0</v>
      </c>
      <c r="JO76" s="5" t="b">
        <f ca="1">AND(INDEX(i_dryman,($AF76-1)*4+INDEX(i.StdELMan,($K76-1)*12+($M76-1)*3+$N76,JO$8),JO$7),($JH76&gt;0))</f>
        <v>0</v>
      </c>
      <c r="JP76" s="5" t="str" cm="1">
        <f t="array" aca="1" ref="JP76" ca="1">IF(OR(JQ76:JX76&lt;&gt;"-"),TRUE,"-")</f>
        <v>-</v>
      </c>
      <c r="JQ76" s="19" t="str">
        <f t="shared" ca="1" si="600"/>
        <v>-</v>
      </c>
      <c r="JR76" s="19" t="str">
        <f t="shared" ca="1" si="600"/>
        <v>-</v>
      </c>
      <c r="JS76" s="19" t="str">
        <f t="shared" ca="1" si="600"/>
        <v>-</v>
      </c>
      <c r="JT76" s="19" t="str">
        <f t="shared" ca="1" si="600"/>
        <v>-</v>
      </c>
      <c r="JU76" s="19" t="str">
        <f t="shared" ca="1" si="600"/>
        <v>-</v>
      </c>
      <c r="JV76" s="19" t="str">
        <f t="shared" ca="1" si="600"/>
        <v>-</v>
      </c>
      <c r="JW76" s="19" t="str">
        <f t="shared" ca="1" si="600"/>
        <v>-</v>
      </c>
      <c r="JX76" s="19" t="str">
        <f t="shared" ca="1" si="600"/>
        <v>-</v>
      </c>
      <c r="JY76" s="5" t="b">
        <f t="array" aca="1" ref="JY76" ca="1">IF(OR(JZ76:KF76&lt;&gt;"-"),TRUE,"-")</f>
        <v>1</v>
      </c>
      <c r="JZ76" s="19">
        <f t="shared" ca="1" si="601"/>
        <v>0</v>
      </c>
      <c r="KA76" s="19" t="str">
        <f t="shared" ca="1" si="601"/>
        <v>-</v>
      </c>
      <c r="KB76" s="19">
        <f t="shared" ca="1" si="601"/>
        <v>999999</v>
      </c>
      <c r="KC76" s="19">
        <f t="shared" ca="1" si="601"/>
        <v>999999</v>
      </c>
      <c r="KD76" s="19">
        <f t="shared" ca="1" si="601"/>
        <v>999999</v>
      </c>
      <c r="KE76" s="19">
        <f t="shared" ca="1" si="601"/>
        <v>999999</v>
      </c>
      <c r="KF76" s="19">
        <f t="shared" ca="1" si="601"/>
        <v>999999</v>
      </c>
      <c r="KG76" s="19" t="str">
        <f t="shared" ca="1" si="601"/>
        <v>-</v>
      </c>
      <c r="KH76" s="19" t="str">
        <f t="shared" ca="1" si="601"/>
        <v>-</v>
      </c>
      <c r="KI76" s="19" t="str">
        <f t="shared" ca="1" si="601"/>
        <v>-</v>
      </c>
      <c r="KJ76" s="19" t="b">
        <f t="shared" ca="1" si="602"/>
        <v>1</v>
      </c>
      <c r="KK76" s="19">
        <f t="shared" ca="1" si="602"/>
        <v>0</v>
      </c>
      <c r="KL76" s="5" t="str">
        <f t="shared" ca="1" si="603"/>
        <v>-</v>
      </c>
      <c r="KM76" s="5" t="str">
        <f t="shared" ca="1" si="603"/>
        <v>-</v>
      </c>
      <c r="KN76" s="5" t="str">
        <f t="shared" ca="1" si="603"/>
        <v>-</v>
      </c>
      <c r="KO76" s="5" t="str">
        <f t="shared" ca="1" si="603"/>
        <v>-</v>
      </c>
      <c r="KP76" s="19" t="str">
        <f t="shared" ca="1" si="604"/>
        <v>-</v>
      </c>
      <c r="KQ76" s="19" t="str">
        <f t="shared" ca="1" si="604"/>
        <v>-</v>
      </c>
      <c r="KR76" s="19" t="str">
        <f t="shared" ca="1" si="604"/>
        <v>-</v>
      </c>
      <c r="KS76" s="19" t="str">
        <f t="shared" ca="1" si="604"/>
        <v>-</v>
      </c>
      <c r="KT76" s="19" t="str">
        <f t="shared" ca="1" si="604"/>
        <v>-</v>
      </c>
      <c r="KU76" s="19" t="str">
        <f t="shared" ca="1" si="604"/>
        <v>-</v>
      </c>
      <c r="KV76" s="19" t="str">
        <f t="shared" ca="1" si="604"/>
        <v>-</v>
      </c>
      <c r="KW76" s="5" t="str">
        <f t="shared" ca="1" si="605"/>
        <v>-</v>
      </c>
      <c r="KX76" s="5">
        <f t="shared" ca="1" si="605"/>
        <v>500</v>
      </c>
      <c r="KY76" s="5">
        <f t="shared" ca="1" si="605"/>
        <v>500</v>
      </c>
      <c r="KZ76" s="5" t="str">
        <f t="shared" ca="1" si="605"/>
        <v>-</v>
      </c>
      <c r="LA76" s="5" t="str">
        <f t="shared" ca="1" si="605"/>
        <v>-</v>
      </c>
      <c r="LB76" s="5" t="str">
        <f t="shared" ca="1" si="605"/>
        <v>-</v>
      </c>
      <c r="LC76" s="5">
        <f ca="1">INDEX(i.conservation,$W76+1,$N76)</f>
        <v>1</v>
      </c>
      <c r="LD76" s="9"/>
      <c r="LE76" s="19">
        <f t="shared" ca="1" si="604"/>
        <v>70</v>
      </c>
      <c r="LF76" s="19">
        <f t="shared" ca="1" si="606"/>
        <v>50</v>
      </c>
      <c r="LG76" s="19">
        <f t="shared" ca="1" si="606"/>
        <v>80</v>
      </c>
      <c r="LH76" s="19">
        <f t="shared" ca="1" si="606"/>
        <v>50</v>
      </c>
      <c r="LI76" s="5" t="b" cm="1">
        <f t="array" ref="LI76">INDEX(i.meatgrid,$Q76,LI$7)</f>
        <v>1</v>
      </c>
      <c r="LJ76" s="5" t="b" cm="1">
        <f t="array" ref="LJ76">INDEX(i.meatgrid,$Q76,LJ$7)</f>
        <v>0</v>
      </c>
      <c r="LK76" s="5">
        <f>INDEX(i.WoolPrices,$R76,LK$7)</f>
        <v>1</v>
      </c>
      <c r="LL76" s="5">
        <f>INDEX(i.MeatPrices,$S76,LL$7)</f>
        <v>1</v>
      </c>
      <c r="LM76" s="5" cm="1">
        <f t="array" ref="LM76">INDEX(i.meatgrid,$Q76,LM$7)</f>
        <v>1</v>
      </c>
      <c r="LN76" s="5" cm="1">
        <f t="array" ref="LN76">INDEX(i.meatgrid,$Q76,LN$7)</f>
        <v>1</v>
      </c>
      <c r="LO76" s="5" cm="1">
        <f t="array" ref="LO76">INDEX(i.meatgrid,$Q76,LO$7)</f>
        <v>1</v>
      </c>
      <c r="LP76" s="5" cm="1">
        <f t="array" ref="LP76">INDEX(i.meatgrid,$Q76,LP$7)</f>
        <v>0</v>
      </c>
      <c r="LQ76" s="5" cm="1">
        <f t="array" ref="LQ76">INDEX(i.meatgrid,$Q76,LQ$7)</f>
        <v>0</v>
      </c>
      <c r="LR76" s="5" cm="1">
        <f t="array" ref="LR76">INDEX(i.meatgrid,$Q76,LR$7)</f>
        <v>1</v>
      </c>
      <c r="LS76" s="5" cm="1">
        <f t="array" ref="LS76">INDEX(i.meatgrid,$Q76,LS$7)</f>
        <v>1</v>
      </c>
      <c r="LT76" s="5" cm="1">
        <f t="array" ref="LT76">INDEX(i.meatgrid,$Q76,LT$7)</f>
        <v>1</v>
      </c>
      <c r="LU76" s="5">
        <f>INDEX(i.GrainPrices,$T76,LU$7)</f>
        <v>1</v>
      </c>
      <c r="LV76" s="9"/>
      <c r="LW76" s="19" t="b">
        <f t="shared" ca="1" si="607"/>
        <v>0</v>
      </c>
      <c r="LX76" s="19" t="b">
        <f t="shared" ca="1" si="607"/>
        <v>0</v>
      </c>
      <c r="LY76" s="19">
        <f t="shared" ca="1" si="607"/>
        <v>1</v>
      </c>
      <c r="LZ76" s="19">
        <f t="shared" ca="1" si="607"/>
        <v>0.75</v>
      </c>
      <c r="MA76" s="19">
        <f t="shared" ca="1" si="607"/>
        <v>0.75</v>
      </c>
      <c r="MB76" s="19">
        <f t="shared" ca="1" si="607"/>
        <v>0.8</v>
      </c>
      <c r="MC76" s="19">
        <f t="shared" ca="1" si="607"/>
        <v>0.82499999999999996</v>
      </c>
      <c r="MD76" s="19">
        <f t="shared" ca="1" si="607"/>
        <v>0.875</v>
      </c>
      <c r="ME76" s="19">
        <f t="shared" ca="1" si="607"/>
        <v>0.9</v>
      </c>
      <c r="MF76" s="19">
        <f t="shared" ca="1" si="607"/>
        <v>1</v>
      </c>
      <c r="MG76" s="19">
        <f t="shared" ca="1" si="607"/>
        <v>0.875</v>
      </c>
      <c r="MH76" s="19" t="b">
        <f t="shared" ca="1" si="607"/>
        <v>1</v>
      </c>
      <c r="MI76" s="19">
        <f t="shared" ca="1" si="607"/>
        <v>74.989999999999995</v>
      </c>
      <c r="MJ76" s="19" t="str">
        <f t="shared" ca="1" si="607"/>
        <v>-</v>
      </c>
      <c r="MK76" s="19" t="str">
        <f t="shared" ca="1" si="607"/>
        <v>-</v>
      </c>
      <c r="ML76" s="19" t="str">
        <f t="shared" ca="1" si="607"/>
        <v>-</v>
      </c>
      <c r="MM76" s="19" t="str">
        <f t="shared" ca="1" si="608"/>
        <v>-</v>
      </c>
      <c r="MN76" s="19" t="str">
        <f t="shared" ca="1" si="608"/>
        <v>-</v>
      </c>
      <c r="MO76" s="19" t="str">
        <f t="shared" ca="1" si="608"/>
        <v>-</v>
      </c>
      <c r="MP76" s="19" t="str">
        <f t="shared" ca="1" si="608"/>
        <v>-</v>
      </c>
      <c r="MQ76" s="19">
        <f t="shared" ca="1" si="608"/>
        <v>36.99</v>
      </c>
      <c r="MR76" s="19">
        <f t="shared" ca="1" si="608"/>
        <v>36.99</v>
      </c>
      <c r="MS76" s="19" t="str">
        <f t="shared" ca="1" si="608"/>
        <v>-</v>
      </c>
      <c r="MT76" s="19" t="str">
        <f t="shared" ca="1" si="608"/>
        <v>-</v>
      </c>
      <c r="MU76" s="19" t="str">
        <f t="shared" ca="1" si="608"/>
        <v>-</v>
      </c>
      <c r="MV76" s="19" t="str">
        <f t="shared" ca="1" si="608"/>
        <v>-</v>
      </c>
      <c r="MW76" s="19" t="str">
        <f t="shared" ca="1" si="608"/>
        <v>-</v>
      </c>
      <c r="MX76" s="19">
        <f t="shared" ca="1" si="608"/>
        <v>49.99</v>
      </c>
      <c r="MY76" s="19">
        <f t="shared" ca="1" si="608"/>
        <v>49.99</v>
      </c>
      <c r="MZ76" s="19">
        <f t="shared" ca="1" si="608"/>
        <v>49.99</v>
      </c>
      <c r="NA76" s="19">
        <f t="shared" ca="1" si="608"/>
        <v>49.99</v>
      </c>
      <c r="NB76" s="19">
        <f t="shared" ca="1" si="608"/>
        <v>49.99</v>
      </c>
      <c r="NC76" s="19">
        <f t="shared" ca="1" si="608"/>
        <v>49.99</v>
      </c>
      <c r="ND76" s="19">
        <f t="shared" ca="1" si="608"/>
        <v>49.99</v>
      </c>
      <c r="NE76" s="19">
        <f t="shared" ca="1" si="608"/>
        <v>49.99</v>
      </c>
      <c r="NF76" s="19">
        <f t="shared" ca="1" si="608"/>
        <v>412.99</v>
      </c>
      <c r="NG76" s="19">
        <f t="shared" ca="1" si="608"/>
        <v>412.99</v>
      </c>
      <c r="NH76" s="19" t="str">
        <f t="shared" ca="1" si="608"/>
        <v>-</v>
      </c>
      <c r="NI76" s="19" t="str">
        <f t="shared" ca="1" si="608"/>
        <v>-</v>
      </c>
      <c r="NJ76" s="19" t="str">
        <f t="shared" ca="1" si="608"/>
        <v>-</v>
      </c>
      <c r="NK76" s="19" t="str">
        <f t="shared" ca="1" si="608"/>
        <v>-</v>
      </c>
      <c r="NL76" s="19" t="str">
        <f t="shared" ca="1" si="608"/>
        <v>-</v>
      </c>
      <c r="NM76" s="19">
        <f t="shared" ca="1" si="608"/>
        <v>6.8900000000000006</v>
      </c>
      <c r="NN76" s="19">
        <f t="shared" ca="1" si="608"/>
        <v>6.8900000000000006</v>
      </c>
      <c r="NO76" s="19">
        <f t="shared" ca="1" si="608"/>
        <v>6.8900000000000006</v>
      </c>
      <c r="NP76" s="19">
        <f t="shared" ca="1" si="608"/>
        <v>6.8900000000000006</v>
      </c>
      <c r="NQ76" s="19">
        <f t="shared" ca="1" si="608"/>
        <v>6.8900000000000006</v>
      </c>
      <c r="NR76" s="19">
        <f t="shared" ca="1" si="608"/>
        <v>6.8900000000000006</v>
      </c>
      <c r="NS76" s="19">
        <f t="shared" ca="1" si="608"/>
        <v>6.8900000000000006</v>
      </c>
      <c r="NT76" s="19">
        <f t="shared" ca="1" si="608"/>
        <v>6.8900000000000006</v>
      </c>
      <c r="NU76" s="19">
        <f t="shared" ca="1" si="608"/>
        <v>346.99</v>
      </c>
      <c r="NV76" s="19">
        <f t="shared" ca="1" si="608"/>
        <v>346.99</v>
      </c>
      <c r="NW76" s="19" t="str">
        <f t="shared" ca="1" si="608"/>
        <v>-</v>
      </c>
      <c r="NX76" s="19" t="str">
        <f t="shared" ca="1" si="608"/>
        <v>-</v>
      </c>
      <c r="NY76" s="19" t="str">
        <f t="shared" ca="1" si="608"/>
        <v>-</v>
      </c>
      <c r="NZ76" s="19" t="str">
        <f t="shared" ca="1" si="608"/>
        <v>-</v>
      </c>
      <c r="OA76" s="19" t="str">
        <f t="shared" ca="1" si="608"/>
        <v>-</v>
      </c>
      <c r="OB76" s="19">
        <f t="shared" ca="1" si="608"/>
        <v>0</v>
      </c>
      <c r="OC76" s="24">
        <v>0</v>
      </c>
    </row>
    <row r="77" spans="1:393" outlineLevel="1">
      <c r="A77" s="21">
        <f t="shared" ref="A77" si="613">ROW(A77)-5</f>
        <v>72</v>
      </c>
      <c r="B77" s="21"/>
      <c r="D77" s="14"/>
      <c r="E77" t="b">
        <v>0</v>
      </c>
      <c r="H77" s="21"/>
      <c r="I77" s="21"/>
      <c r="J77" s="21"/>
      <c r="K77" s="21"/>
      <c r="L77" s="21"/>
      <c r="M77" s="21"/>
      <c r="N77" s="21"/>
      <c r="O77" s="21"/>
      <c r="P77" s="21"/>
      <c r="Q77" s="21"/>
      <c r="R77" s="21"/>
      <c r="S77" s="21"/>
      <c r="T77" s="21"/>
      <c r="U77" s="218"/>
      <c r="V77" s="218"/>
      <c r="W77" s="21"/>
      <c r="X77" s="218"/>
      <c r="Y77" s="218"/>
      <c r="Z77" s="218"/>
      <c r="AA77" s="218"/>
      <c r="AB77" s="218"/>
      <c r="AC77" s="218"/>
      <c r="AD77" s="218"/>
      <c r="AE77" s="218"/>
      <c r="AJ77" s="218"/>
      <c r="AK77" s="218"/>
      <c r="AL77" s="234" t="str">
        <f ca="1">"blank "&amp;TEXT(RAND(),"0.000")</f>
        <v>blank 0.387</v>
      </c>
      <c r="AM77" s="9" t="str">
        <f ca="1">IF(COUNTIF(AL$5:AL77,AL77)=1,"-","Dup")</f>
        <v>-</v>
      </c>
      <c r="AN77" s="9"/>
      <c r="AO77" s="14"/>
      <c r="AP77" s="14"/>
      <c r="AQ77" s="14"/>
      <c r="AR77" s="14"/>
      <c r="AS77" s="14"/>
      <c r="AT77" s="14"/>
      <c r="AU77" s="9"/>
      <c r="AV77" s="14"/>
      <c r="AW77" s="14"/>
      <c r="AX77" s="14"/>
      <c r="AY77" s="14"/>
      <c r="AZ77" s="14"/>
      <c r="BA77" s="14"/>
      <c r="BB77" s="14"/>
      <c r="BC77" s="9"/>
      <c r="BD77" s="14"/>
      <c r="BE77" s="14"/>
      <c r="BF77" s="14"/>
      <c r="BG77" s="14"/>
      <c r="BH77" s="14"/>
      <c r="BI77" s="14"/>
      <c r="BJ77" s="14"/>
      <c r="BK77" s="14"/>
      <c r="BL77" s="14"/>
      <c r="BM77" s="14"/>
      <c r="BN77" s="14"/>
      <c r="BO77" s="9"/>
      <c r="BP77" s="14"/>
      <c r="BQ77" s="14"/>
      <c r="BR77" s="14"/>
      <c r="BS77" s="14"/>
      <c r="BT77" s="14"/>
      <c r="BU77" s="14"/>
      <c r="BV77" s="14"/>
      <c r="BW77" s="14"/>
      <c r="BX77" s="14"/>
      <c r="BY77" s="14"/>
      <c r="BZ77" s="9"/>
      <c r="CA77" s="14"/>
      <c r="CB77" s="14"/>
      <c r="CC77" s="14"/>
      <c r="CD77" s="14"/>
      <c r="CE77" s="14"/>
      <c r="CF77" s="14"/>
      <c r="CG77" s="14"/>
      <c r="CH77" s="14"/>
      <c r="CI77" s="14"/>
      <c r="CJ77" s="14"/>
      <c r="CK77" s="14"/>
      <c r="CL77" s="9"/>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9"/>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9"/>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9"/>
      <c r="LE77" s="14"/>
      <c r="LF77" s="14"/>
      <c r="LG77" s="14"/>
      <c r="LH77" s="14"/>
      <c r="LI77" s="14"/>
      <c r="LJ77" s="14"/>
      <c r="LK77" s="14"/>
      <c r="LL77" s="14"/>
      <c r="LM77" s="14"/>
      <c r="LN77" s="14"/>
      <c r="LO77" s="14"/>
      <c r="LP77" s="14"/>
      <c r="LQ77" s="14"/>
      <c r="LR77" s="14"/>
      <c r="LS77" s="14"/>
      <c r="LT77" s="14"/>
      <c r="LU77" s="14"/>
      <c r="LV77" s="9"/>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24">
        <v>0</v>
      </c>
    </row>
    <row r="78" spans="1:393" outlineLevel="1">
      <c r="A78" s="21">
        <f>ROW(A78)-5</f>
        <v>73</v>
      </c>
      <c r="B78" s="21"/>
      <c r="D78" s="14"/>
      <c r="E78" t="b">
        <v>0</v>
      </c>
      <c r="U78" s="218"/>
      <c r="V78" s="218"/>
      <c r="X78" s="218"/>
      <c r="Y78" s="218"/>
      <c r="Z78" s="218"/>
      <c r="AA78" s="218"/>
      <c r="AB78" s="218"/>
      <c r="AC78" s="218"/>
      <c r="AD78" s="218"/>
      <c r="AE78" s="218"/>
      <c r="AL78" s="233" t="s">
        <v>827</v>
      </c>
      <c r="AM78" s="9" t="str">
        <f ca="1">IF(COUNTIF(AL$5:AL78,AL78)=1,"-","Dup")</f>
        <v>-</v>
      </c>
      <c r="AN78" s="9"/>
      <c r="AO78" s="14"/>
      <c r="AP78" s="14"/>
      <c r="AQ78" s="14"/>
      <c r="AR78" s="14"/>
      <c r="AS78" s="14"/>
      <c r="AT78" s="14"/>
      <c r="AU78" s="9"/>
      <c r="AV78" s="14"/>
      <c r="AW78" s="14"/>
      <c r="AX78" s="14"/>
      <c r="AY78" s="14"/>
      <c r="AZ78" s="14"/>
      <c r="BA78" s="14"/>
      <c r="BB78" s="14"/>
      <c r="BC78" s="9"/>
      <c r="BD78" s="14"/>
      <c r="BE78" s="14"/>
      <c r="BF78" s="14"/>
      <c r="BG78" s="14"/>
      <c r="BH78" s="14"/>
      <c r="BI78" s="14"/>
      <c r="BJ78" s="14"/>
      <c r="BK78" s="14"/>
      <c r="BL78" s="14"/>
      <c r="BM78" s="14"/>
      <c r="BN78" s="14"/>
      <c r="BO78" s="9"/>
      <c r="BP78" s="14"/>
      <c r="BQ78" s="14"/>
      <c r="BR78" s="14"/>
      <c r="BS78" s="14"/>
      <c r="BT78" s="14"/>
      <c r="BU78" s="14"/>
      <c r="BV78" s="14"/>
      <c r="BW78" s="14"/>
      <c r="BX78" s="14"/>
      <c r="BY78" s="14"/>
      <c r="BZ78" s="9"/>
      <c r="CA78" s="14"/>
      <c r="CB78" s="14"/>
      <c r="CC78" s="14"/>
      <c r="CD78" s="14"/>
      <c r="CE78" s="14"/>
      <c r="CF78" s="153"/>
      <c r="CG78" s="14"/>
      <c r="CH78" s="14"/>
      <c r="CI78" s="14"/>
      <c r="CJ78" s="14"/>
      <c r="CK78" s="14"/>
      <c r="CL78" s="9"/>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322"/>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9"/>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9"/>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9"/>
      <c r="LE78" s="14"/>
      <c r="LF78" s="14"/>
      <c r="LG78" s="14"/>
      <c r="LH78" s="14"/>
      <c r="LI78" s="14"/>
      <c r="LJ78" s="14"/>
      <c r="LK78" s="14"/>
      <c r="LL78" s="14"/>
      <c r="LM78" s="14"/>
      <c r="LN78" s="14"/>
      <c r="LO78" s="14"/>
      <c r="LP78" s="14"/>
      <c r="LQ78" s="14"/>
      <c r="LR78" s="14"/>
      <c r="LS78" s="14"/>
      <c r="LT78" s="14"/>
      <c r="LU78" s="14"/>
      <c r="LV78" s="9"/>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24">
        <v>0</v>
      </c>
    </row>
    <row r="79" spans="1:393" outlineLevel="1">
      <c r="A79" s="21">
        <f>ROW(A79)-5</f>
        <v>74</v>
      </c>
      <c r="B79" s="21"/>
      <c r="D79" s="14"/>
      <c r="E79" t="b">
        <v>0</v>
      </c>
      <c r="U79" s="218"/>
      <c r="V79" s="218"/>
      <c r="X79" s="218"/>
      <c r="Y79" s="218"/>
      <c r="Z79" s="218"/>
      <c r="AA79" s="218"/>
      <c r="AB79" s="218"/>
      <c r="AC79" s="218"/>
      <c r="AD79" s="218"/>
      <c r="AE79" s="218"/>
      <c r="AL79" s="233" t="s">
        <v>828</v>
      </c>
      <c r="AM79" s="9" t="str">
        <f ca="1">IF(COUNTIF(AL$5:AL79,AL79)=1,"-","Dup")</f>
        <v>-</v>
      </c>
      <c r="AN79" s="9"/>
      <c r="AO79" s="14"/>
      <c r="AP79" s="14"/>
      <c r="AQ79" s="14"/>
      <c r="AR79" s="14"/>
      <c r="AS79" s="14"/>
      <c r="AT79" s="14"/>
      <c r="AU79" s="9"/>
      <c r="AV79" s="14"/>
      <c r="AW79" s="14"/>
      <c r="AX79" s="14"/>
      <c r="AY79" s="14"/>
      <c r="AZ79" s="14"/>
      <c r="BA79" s="14"/>
      <c r="BB79" s="14"/>
      <c r="BC79" s="9"/>
      <c r="BD79" s="14"/>
      <c r="BE79" s="14"/>
      <c r="BF79" s="14"/>
      <c r="BG79" s="14"/>
      <c r="BH79" s="14"/>
      <c r="BI79" s="14"/>
      <c r="BJ79" s="14"/>
      <c r="BK79" s="14"/>
      <c r="BL79" s="14"/>
      <c r="BM79" s="14"/>
      <c r="BN79" s="14"/>
      <c r="BO79" s="9"/>
      <c r="BP79" s="14"/>
      <c r="BQ79" s="14"/>
      <c r="BR79" s="14"/>
      <c r="BS79" s="14"/>
      <c r="BT79" s="14"/>
      <c r="BU79" s="14"/>
      <c r="BV79" s="14"/>
      <c r="BW79" s="14"/>
      <c r="BX79" s="14"/>
      <c r="BY79" s="14"/>
      <c r="BZ79" s="9"/>
      <c r="CA79" s="14"/>
      <c r="CB79" s="14"/>
      <c r="CC79" s="14"/>
      <c r="CD79" s="14"/>
      <c r="CE79" s="14"/>
      <c r="CF79" s="153"/>
      <c r="CG79" s="14"/>
      <c r="CH79" s="14"/>
      <c r="CI79" s="14"/>
      <c r="CJ79" s="14"/>
      <c r="CK79" s="14"/>
      <c r="CL79" s="9"/>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322"/>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9"/>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9"/>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9"/>
      <c r="LE79" s="14"/>
      <c r="LF79" s="14"/>
      <c r="LG79" s="14"/>
      <c r="LH79" s="14"/>
      <c r="LI79" s="14"/>
      <c r="LJ79" s="14"/>
      <c r="LK79" s="14"/>
      <c r="LL79" s="14"/>
      <c r="LM79" s="14"/>
      <c r="LN79" s="14"/>
      <c r="LO79" s="14"/>
      <c r="LP79" s="14"/>
      <c r="LQ79" s="14"/>
      <c r="LR79" s="14"/>
      <c r="LS79" s="14"/>
      <c r="LT79" s="14"/>
      <c r="LU79" s="14"/>
      <c r="LV79" s="9"/>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24">
        <v>0</v>
      </c>
    </row>
    <row r="80" spans="1:393" outlineLevel="1">
      <c r="A80" s="21">
        <f t="shared" si="156"/>
        <v>75</v>
      </c>
      <c r="B80" s="21"/>
      <c r="D80" s="14"/>
      <c r="E80" t="b">
        <v>0</v>
      </c>
      <c r="U80" s="218"/>
      <c r="V80" s="218"/>
      <c r="X80" s="218"/>
      <c r="Y80" s="218"/>
      <c r="Z80" s="218"/>
      <c r="AA80" s="218"/>
      <c r="AB80" s="218"/>
      <c r="AC80" s="218"/>
      <c r="AD80" s="218"/>
      <c r="AE80" s="218"/>
      <c r="AL80" s="233" t="s">
        <v>829</v>
      </c>
      <c r="AM80" s="9" t="str">
        <f ca="1">IF(COUNTIF(AL$5:AL80,AL80)=1,"-","Dup")</f>
        <v>-</v>
      </c>
      <c r="AN80" s="9"/>
      <c r="AO80" s="14"/>
      <c r="AP80" s="14"/>
      <c r="AQ80" s="14"/>
      <c r="AR80" s="14"/>
      <c r="AS80" s="14"/>
      <c r="AT80" s="14"/>
      <c r="AU80" s="9"/>
      <c r="AV80" s="14"/>
      <c r="AW80" s="14"/>
      <c r="AX80" s="14"/>
      <c r="AY80" s="14"/>
      <c r="AZ80" s="14"/>
      <c r="BA80" s="14"/>
      <c r="BB80" s="14"/>
      <c r="BC80" s="9"/>
      <c r="BD80" s="14"/>
      <c r="BE80" s="14"/>
      <c r="BF80" s="14"/>
      <c r="BG80" s="14"/>
      <c r="BH80" s="14"/>
      <c r="BI80" s="14"/>
      <c r="BJ80" s="14"/>
      <c r="BK80" s="14"/>
      <c r="BL80" s="14"/>
      <c r="BM80" s="14"/>
      <c r="BN80" s="14"/>
      <c r="BO80" s="9"/>
      <c r="BP80" s="14"/>
      <c r="BQ80" s="14"/>
      <c r="BR80" s="14"/>
      <c r="BS80" s="14"/>
      <c r="BT80" s="14"/>
      <c r="BU80" s="14"/>
      <c r="BV80" s="14"/>
      <c r="BW80" s="14"/>
      <c r="BX80" s="14"/>
      <c r="BY80" s="14"/>
      <c r="BZ80" s="9"/>
      <c r="CA80" s="14"/>
      <c r="CB80" s="14"/>
      <c r="CC80" s="14"/>
      <c r="CD80" s="14"/>
      <c r="CE80" s="14"/>
      <c r="CF80" s="153"/>
      <c r="CG80" s="14"/>
      <c r="CH80" s="14"/>
      <c r="CI80" s="14"/>
      <c r="CJ80" s="14"/>
      <c r="CK80" s="14"/>
      <c r="CL80" s="9"/>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322"/>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9"/>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9"/>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9"/>
      <c r="LE80" s="14"/>
      <c r="LF80" s="14"/>
      <c r="LG80" s="14"/>
      <c r="LH80" s="14"/>
      <c r="LI80" s="14"/>
      <c r="LJ80" s="14"/>
      <c r="LK80" s="14"/>
      <c r="LL80" s="14"/>
      <c r="LM80" s="14"/>
      <c r="LN80" s="14"/>
      <c r="LO80" s="14"/>
      <c r="LP80" s="14"/>
      <c r="LQ80" s="14"/>
      <c r="LR80" s="14"/>
      <c r="LS80" s="14"/>
      <c r="LT80" s="14"/>
      <c r="LU80" s="14"/>
      <c r="LV80" s="9"/>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24">
        <v>0</v>
      </c>
    </row>
    <row r="81" spans="1:393" outlineLevel="1">
      <c r="A81" s="21">
        <f t="shared" si="156"/>
        <v>76</v>
      </c>
      <c r="B81" s="21"/>
      <c r="D81" s="14"/>
      <c r="E81" t="b">
        <v>0</v>
      </c>
      <c r="U81" s="218"/>
      <c r="V81" s="218"/>
      <c r="X81" s="218"/>
      <c r="Y81" s="218"/>
      <c r="Z81" s="218"/>
      <c r="AA81" s="218"/>
      <c r="AB81" s="218"/>
      <c r="AC81" s="218"/>
      <c r="AD81" s="218"/>
      <c r="AE81" s="218"/>
      <c r="AL81" s="233" t="s">
        <v>830</v>
      </c>
      <c r="AM81" s="9" t="str">
        <f ca="1">IF(COUNTIF(AL$5:AL81,AL81)=1,"-","Dup")</f>
        <v>-</v>
      </c>
      <c r="AN81" s="9"/>
      <c r="AO81" s="14"/>
      <c r="AP81" s="14"/>
      <c r="AQ81" s="14"/>
      <c r="AR81" s="14"/>
      <c r="AS81" s="14"/>
      <c r="AT81" s="14"/>
      <c r="AU81" s="9"/>
      <c r="AV81" s="14"/>
      <c r="AW81" s="14"/>
      <c r="AX81" s="14"/>
      <c r="AY81" s="14"/>
      <c r="AZ81" s="14"/>
      <c r="BA81" s="14"/>
      <c r="BB81" s="14"/>
      <c r="BC81" s="9"/>
      <c r="BD81" s="14"/>
      <c r="BE81" s="14"/>
      <c r="BF81" s="14"/>
      <c r="BG81" s="14"/>
      <c r="BH81" s="14"/>
      <c r="BI81" s="14"/>
      <c r="BJ81" s="14"/>
      <c r="BK81" s="14"/>
      <c r="BL81" s="14"/>
      <c r="BM81" s="14"/>
      <c r="BN81" s="14"/>
      <c r="BO81" s="9"/>
      <c r="BP81" s="14"/>
      <c r="BQ81" s="14"/>
      <c r="BR81" s="14"/>
      <c r="BS81" s="14"/>
      <c r="BT81" s="14"/>
      <c r="BU81" s="14"/>
      <c r="BV81" s="14"/>
      <c r="BW81" s="14"/>
      <c r="BX81" s="14"/>
      <c r="BY81" s="14"/>
      <c r="BZ81" s="9"/>
      <c r="CA81" s="14"/>
      <c r="CB81" s="14"/>
      <c r="CC81" s="14"/>
      <c r="CD81" s="14"/>
      <c r="CE81" s="14"/>
      <c r="CF81" s="153"/>
      <c r="CG81" s="14"/>
      <c r="CH81" s="14"/>
      <c r="CI81" s="14"/>
      <c r="CJ81" s="14"/>
      <c r="CK81" s="14"/>
      <c r="CL81" s="9"/>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322"/>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9"/>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9"/>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9"/>
      <c r="LE81" s="14"/>
      <c r="LF81" s="14"/>
      <c r="LG81" s="14"/>
      <c r="LH81" s="14"/>
      <c r="LI81" s="14"/>
      <c r="LJ81" s="14"/>
      <c r="LK81" s="14"/>
      <c r="LL81" s="14"/>
      <c r="LM81" s="14"/>
      <c r="LN81" s="14"/>
      <c r="LO81" s="14"/>
      <c r="LP81" s="14"/>
      <c r="LQ81" s="14"/>
      <c r="LR81" s="14"/>
      <c r="LS81" s="14"/>
      <c r="LT81" s="14"/>
      <c r="LU81" s="14"/>
      <c r="LV81" s="9"/>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24">
        <v>0</v>
      </c>
    </row>
    <row r="82" spans="1:393" outlineLevel="1">
      <c r="A82" s="21">
        <f t="shared" si="156"/>
        <v>77</v>
      </c>
      <c r="B82" s="21"/>
      <c r="D82" s="14"/>
      <c r="E82" t="b">
        <v>0</v>
      </c>
      <c r="U82" s="218"/>
      <c r="V82" s="218"/>
      <c r="X82" s="218"/>
      <c r="Y82" s="218"/>
      <c r="Z82" s="218"/>
      <c r="AA82" s="218"/>
      <c r="AB82" s="218"/>
      <c r="AC82" s="218"/>
      <c r="AD82" s="218"/>
      <c r="AE82" s="218"/>
      <c r="AL82" s="233" t="s">
        <v>1503</v>
      </c>
      <c r="AM82" s="9" t="str">
        <f ca="1">IF(COUNTIF(AL$5:AL82,AL82)=1,"-","Dup")</f>
        <v>-</v>
      </c>
      <c r="AN82" s="9"/>
      <c r="AO82" s="14"/>
      <c r="AP82" s="14"/>
      <c r="AQ82" s="14"/>
      <c r="AR82" s="14"/>
      <c r="AS82" s="14"/>
      <c r="AT82" s="14"/>
      <c r="AU82" s="9"/>
      <c r="AV82" s="14"/>
      <c r="AW82" s="14"/>
      <c r="AX82" s="14"/>
      <c r="AY82" s="14"/>
      <c r="AZ82" s="14"/>
      <c r="BA82" s="14"/>
      <c r="BB82" s="14"/>
      <c r="BC82" s="9"/>
      <c r="BD82" s="14"/>
      <c r="BE82" s="14"/>
      <c r="BF82" s="14"/>
      <c r="BG82" s="14"/>
      <c r="BH82" s="14"/>
      <c r="BI82" s="14"/>
      <c r="BJ82" s="14"/>
      <c r="BK82" s="14"/>
      <c r="BL82" s="14"/>
      <c r="BM82" s="14"/>
      <c r="BN82" s="14"/>
      <c r="BO82" s="9"/>
      <c r="BP82" s="14"/>
      <c r="BQ82" s="14"/>
      <c r="BR82" s="14"/>
      <c r="BS82" s="14"/>
      <c r="BT82" s="14"/>
      <c r="BU82" s="14"/>
      <c r="BV82" s="14"/>
      <c r="BW82" s="14"/>
      <c r="BX82" s="14"/>
      <c r="BY82" s="14"/>
      <c r="BZ82" s="9"/>
      <c r="CA82" s="14"/>
      <c r="CB82" s="14"/>
      <c r="CC82" s="14"/>
      <c r="CD82" s="14"/>
      <c r="CE82" s="14"/>
      <c r="CF82" s="153"/>
      <c r="CG82" s="14"/>
      <c r="CH82" s="14"/>
      <c r="CI82" s="14"/>
      <c r="CJ82" s="14"/>
      <c r="CK82" s="14"/>
      <c r="CL82" s="9"/>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322"/>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9"/>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9"/>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9"/>
      <c r="LE82" s="14"/>
      <c r="LF82" s="14"/>
      <c r="LG82" s="14"/>
      <c r="LH82" s="14"/>
      <c r="LI82" s="14"/>
      <c r="LJ82" s="14"/>
      <c r="LK82" s="14"/>
      <c r="LL82" s="14"/>
      <c r="LM82" s="14"/>
      <c r="LN82" s="14"/>
      <c r="LO82" s="14"/>
      <c r="LP82" s="14"/>
      <c r="LQ82" s="14"/>
      <c r="LR82" s="14"/>
      <c r="LS82" s="14"/>
      <c r="LT82" s="14"/>
      <c r="LU82" s="14"/>
      <c r="LV82" s="9"/>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24">
        <v>0</v>
      </c>
    </row>
    <row r="83" spans="1:393" collapsed="1">
      <c r="A83" s="21">
        <f t="shared" si="156"/>
        <v>78</v>
      </c>
      <c r="B83" s="21"/>
      <c r="D83" s="14"/>
      <c r="E83" t="b">
        <v>0</v>
      </c>
      <c r="U83" s="218"/>
      <c r="V83" s="218"/>
      <c r="X83" s="218"/>
      <c r="Y83" s="218"/>
      <c r="Z83" s="218"/>
      <c r="AA83" s="218"/>
      <c r="AB83" s="218"/>
      <c r="AC83" s="218"/>
      <c r="AD83" s="218"/>
      <c r="AE83" s="218"/>
      <c r="AL83" s="233" t="s">
        <v>776</v>
      </c>
      <c r="AM83" s="9" t="str">
        <f ca="1">IF(COUNTIF(AL$5:AL83,AL83)=1,"-","Dup")</f>
        <v>-</v>
      </c>
      <c r="AN83" s="9"/>
      <c r="AO83" s="14"/>
      <c r="AP83" s="14"/>
      <c r="AQ83" s="14"/>
      <c r="AR83" s="14"/>
      <c r="AS83" s="14"/>
      <c r="AT83" s="14"/>
      <c r="AU83" s="9"/>
      <c r="AV83" s="14"/>
      <c r="AW83" s="14"/>
      <c r="AX83" s="14"/>
      <c r="AY83" s="14"/>
      <c r="AZ83" s="14"/>
      <c r="BA83" s="14"/>
      <c r="BB83" s="14"/>
      <c r="BC83" s="9"/>
      <c r="BD83" s="14"/>
      <c r="BE83" s="14"/>
      <c r="BF83" s="14"/>
      <c r="BG83" s="14"/>
      <c r="BH83" s="14"/>
      <c r="BI83" s="14"/>
      <c r="BJ83" s="14"/>
      <c r="BK83" s="14"/>
      <c r="BL83" s="14"/>
      <c r="BM83" s="14"/>
      <c r="BN83" s="14"/>
      <c r="BO83" s="9"/>
      <c r="BP83" s="14"/>
      <c r="BQ83" s="14"/>
      <c r="BR83" s="14"/>
      <c r="BS83" s="14"/>
      <c r="BT83" s="14"/>
      <c r="BU83" s="14"/>
      <c r="BV83" s="14"/>
      <c r="BW83" s="14"/>
      <c r="BX83" s="14"/>
      <c r="BY83" s="14"/>
      <c r="BZ83" s="9"/>
      <c r="CA83" s="14"/>
      <c r="CB83" s="14"/>
      <c r="CC83" s="14"/>
      <c r="CD83" s="14"/>
      <c r="CE83" s="14"/>
      <c r="CF83" s="153"/>
      <c r="CG83" s="14"/>
      <c r="CH83" s="14"/>
      <c r="CI83" s="14"/>
      <c r="CJ83" s="14"/>
      <c r="CK83" s="14"/>
      <c r="CL83" s="9"/>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322"/>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9"/>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9"/>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9"/>
      <c r="LE83" s="14"/>
      <c r="LF83" s="14"/>
      <c r="LG83" s="14"/>
      <c r="LH83" s="14"/>
      <c r="LI83" s="14"/>
      <c r="LJ83" s="14"/>
      <c r="LK83" s="14"/>
      <c r="LL83" s="14"/>
      <c r="LM83" s="14"/>
      <c r="LN83" s="14"/>
      <c r="LO83" s="14"/>
      <c r="LP83" s="14"/>
      <c r="LQ83" s="14"/>
      <c r="LR83" s="14"/>
      <c r="LS83" s="14"/>
      <c r="LT83" s="14"/>
      <c r="LU83" s="14"/>
      <c r="LV83" s="9"/>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24">
        <v>0</v>
      </c>
    </row>
    <row r="84" spans="1:393" ht="6.75" customHeight="1">
      <c r="A84" s="21">
        <f t="shared" ref="A84" si="614">ROW(A84)-5</f>
        <v>79</v>
      </c>
      <c r="B84" s="8">
        <f t="shared" ref="B84:G84" si="615">B$5</f>
        <v>0</v>
      </c>
      <c r="C84" s="8">
        <f t="shared" si="615"/>
        <v>0</v>
      </c>
      <c r="D84" s="8" t="str">
        <f t="shared" si="615"/>
        <v>GSM</v>
      </c>
      <c r="E84" s="8" t="b">
        <f t="shared" si="615"/>
        <v>0</v>
      </c>
      <c r="F84" s="8" t="b">
        <f t="shared" si="615"/>
        <v>0</v>
      </c>
      <c r="G84" s="8" t="b">
        <f t="shared" si="615"/>
        <v>0</v>
      </c>
      <c r="H84" s="22"/>
      <c r="I84" s="22"/>
      <c r="J84" s="22"/>
      <c r="K84" s="22"/>
      <c r="L84" s="22"/>
      <c r="M84" s="22" t="b">
        <v>0</v>
      </c>
      <c r="N84" s="22" t="b">
        <v>0</v>
      </c>
      <c r="O84" s="22"/>
      <c r="P84" s="22" t="b">
        <v>0</v>
      </c>
      <c r="Q84" s="22" t="b">
        <v>0</v>
      </c>
      <c r="R84" s="22" t="b">
        <v>0</v>
      </c>
      <c r="S84" s="22" t="b">
        <v>0</v>
      </c>
      <c r="T84" s="22" t="b">
        <v>0</v>
      </c>
      <c r="U84" s="277"/>
      <c r="V84" s="277"/>
      <c r="W84" s="22" t="b">
        <v>0</v>
      </c>
      <c r="X84" s="277"/>
      <c r="Y84" s="277" t="b">
        <v>0</v>
      </c>
      <c r="Z84" s="277" t="b">
        <v>0</v>
      </c>
      <c r="AA84" s="277" t="b">
        <v>0</v>
      </c>
      <c r="AB84" s="277" t="b">
        <v>0</v>
      </c>
      <c r="AC84" s="277" t="b">
        <v>0</v>
      </c>
      <c r="AD84" s="277" t="b">
        <v>0</v>
      </c>
      <c r="AE84" s="277" t="b">
        <v>0</v>
      </c>
      <c r="AF84" s="22" t="b">
        <v>0</v>
      </c>
      <c r="AG84" s="22" t="b">
        <v>0</v>
      </c>
      <c r="AH84" s="22" t="b">
        <v>0</v>
      </c>
      <c r="AI84" s="22" t="b">
        <v>0</v>
      </c>
      <c r="AJ84" s="22"/>
      <c r="AK84" s="22"/>
      <c r="AL84" s="236" t="s">
        <v>26</v>
      </c>
      <c r="AM84" s="10" t="str">
        <f ca="1">IF(COUNTIF(AL$5:AL84,AL84)=1,"-","Dup")</f>
        <v>-</v>
      </c>
      <c r="AN84" s="8">
        <f t="shared" ref="AN84:DL84" si="616">AN$5</f>
        <v>0</v>
      </c>
      <c r="AO84" s="8" t="str">
        <f t="shared" si="616"/>
        <v>-</v>
      </c>
      <c r="AP84" s="8" t="str">
        <f t="shared" si="616"/>
        <v>-</v>
      </c>
      <c r="AQ84" s="8" t="str">
        <f t="shared" si="616"/>
        <v>-</v>
      </c>
      <c r="AR84" s="8" t="str">
        <f t="shared" si="616"/>
        <v>-</v>
      </c>
      <c r="AS84" s="8" t="str">
        <f t="shared" si="616"/>
        <v>-</v>
      </c>
      <c r="AT84" s="8" t="str">
        <f t="shared" si="616"/>
        <v>-</v>
      </c>
      <c r="AU84" s="8">
        <f t="shared" si="616"/>
        <v>0</v>
      </c>
      <c r="AV84" s="8" t="str">
        <f t="shared" si="616"/>
        <v>-</v>
      </c>
      <c r="AW84" s="8" t="str">
        <f t="shared" si="616"/>
        <v>-</v>
      </c>
      <c r="AX84" s="8" t="str">
        <f t="shared" si="616"/>
        <v>-</v>
      </c>
      <c r="AY84" s="8" t="str">
        <f t="shared" si="616"/>
        <v>-</v>
      </c>
      <c r="AZ84" s="8" t="str">
        <f t="shared" si="616"/>
        <v>-</v>
      </c>
      <c r="BA84" s="8" t="str">
        <f>BA$5</f>
        <v>-</v>
      </c>
      <c r="BB84" s="8" t="str">
        <f>BB$5</f>
        <v>-</v>
      </c>
      <c r="BC84" s="8">
        <f t="shared" ref="BC84:BY84" si="617">BC$5</f>
        <v>0</v>
      </c>
      <c r="BD84" s="8" t="str">
        <f t="shared" si="617"/>
        <v>-</v>
      </c>
      <c r="BE84" s="8" t="str">
        <f t="shared" si="617"/>
        <v>-</v>
      </c>
      <c r="BF84" s="8" t="str">
        <f t="shared" si="617"/>
        <v>-</v>
      </c>
      <c r="BG84" s="8" t="str">
        <f t="shared" si="617"/>
        <v>-</v>
      </c>
      <c r="BH84" s="8" t="str">
        <f t="shared" si="617"/>
        <v>-</v>
      </c>
      <c r="BI84" s="8" t="str">
        <f t="shared" si="617"/>
        <v>-</v>
      </c>
      <c r="BJ84" s="8" t="str">
        <f t="shared" si="617"/>
        <v>-</v>
      </c>
      <c r="BK84" s="8" t="str">
        <f t="shared" si="617"/>
        <v>-</v>
      </c>
      <c r="BL84" s="8" t="str">
        <f t="shared" si="617"/>
        <v>-</v>
      </c>
      <c r="BM84" s="8" t="str">
        <f t="shared" si="617"/>
        <v>-</v>
      </c>
      <c r="BN84" s="8" t="str">
        <f t="shared" si="617"/>
        <v>-</v>
      </c>
      <c r="BO84" s="8">
        <f t="shared" si="617"/>
        <v>0</v>
      </c>
      <c r="BP84" s="8" t="str">
        <f t="shared" si="617"/>
        <v>-</v>
      </c>
      <c r="BQ84" s="8" t="str">
        <f t="shared" si="617"/>
        <v>-</v>
      </c>
      <c r="BR84" s="8" t="str">
        <f t="shared" si="617"/>
        <v>-</v>
      </c>
      <c r="BS84" s="8" t="str">
        <f t="shared" si="617"/>
        <v>-</v>
      </c>
      <c r="BT84" s="8" t="str">
        <f t="shared" si="617"/>
        <v>-</v>
      </c>
      <c r="BU84" s="8" t="str">
        <f t="shared" si="617"/>
        <v>-</v>
      </c>
      <c r="BV84" s="8" t="str">
        <f t="shared" si="617"/>
        <v>-</v>
      </c>
      <c r="BW84" s="8" t="str">
        <f t="shared" si="617"/>
        <v>-</v>
      </c>
      <c r="BX84" s="8" t="str">
        <f t="shared" si="617"/>
        <v>-</v>
      </c>
      <c r="BY84" s="8" t="str">
        <f t="shared" si="617"/>
        <v>-</v>
      </c>
      <c r="BZ84" s="8">
        <f t="shared" si="616"/>
        <v>0</v>
      </c>
      <c r="CA84" s="8" t="str">
        <f t="shared" si="616"/>
        <v>-</v>
      </c>
      <c r="CB84" s="8" t="str">
        <f t="shared" si="616"/>
        <v>-</v>
      </c>
      <c r="CC84" s="8" t="str">
        <f t="shared" si="616"/>
        <v>-</v>
      </c>
      <c r="CD84" s="8" t="str">
        <f t="shared" si="616"/>
        <v>-</v>
      </c>
      <c r="CE84" s="8" t="str">
        <f t="shared" si="616"/>
        <v>-</v>
      </c>
      <c r="CF84" s="8" t="str">
        <f t="shared" si="616"/>
        <v>-</v>
      </c>
      <c r="CG84" s="8" t="str">
        <f t="shared" si="616"/>
        <v>-</v>
      </c>
      <c r="CH84" s="8" t="str">
        <f t="shared" si="616"/>
        <v>-</v>
      </c>
      <c r="CI84" s="8" t="str">
        <f t="shared" si="616"/>
        <v>-</v>
      </c>
      <c r="CJ84" s="8">
        <f t="shared" si="616"/>
        <v>1</v>
      </c>
      <c r="CK84" s="8">
        <f t="shared" si="616"/>
        <v>1</v>
      </c>
      <c r="CL84" s="8">
        <f t="shared" si="616"/>
        <v>0</v>
      </c>
      <c r="CM84" s="8" t="str">
        <f t="shared" ref="CM84:CS84" si="618">CM$5</f>
        <v>-</v>
      </c>
      <c r="CN84" s="8" t="str">
        <f t="shared" si="618"/>
        <v>-</v>
      </c>
      <c r="CO84" s="8" t="str">
        <f t="shared" si="618"/>
        <v>-</v>
      </c>
      <c r="CP84" s="8" t="str">
        <f t="shared" si="618"/>
        <v>-</v>
      </c>
      <c r="CQ84" s="8" t="str">
        <f t="shared" si="618"/>
        <v>-</v>
      </c>
      <c r="CR84" s="8" t="str">
        <f t="shared" si="618"/>
        <v>-</v>
      </c>
      <c r="CS84" s="8" t="str">
        <f t="shared" si="618"/>
        <v>-</v>
      </c>
      <c r="CT84" s="8" t="str">
        <f t="shared" si="616"/>
        <v>-</v>
      </c>
      <c r="CU84" s="8" t="str">
        <f t="shared" si="616"/>
        <v>-</v>
      </c>
      <c r="CV84" s="8" t="str">
        <f t="shared" si="616"/>
        <v>-</v>
      </c>
      <c r="CW84" s="8" t="str">
        <f t="shared" si="616"/>
        <v>-</v>
      </c>
      <c r="CX84" s="8" t="str">
        <f t="shared" si="616"/>
        <v>-</v>
      </c>
      <c r="CY84" s="8">
        <f t="shared" si="616"/>
        <v>0</v>
      </c>
      <c r="CZ84" s="8">
        <f t="shared" si="616"/>
        <v>0</v>
      </c>
      <c r="DA84" s="8">
        <f t="shared" si="616"/>
        <v>0</v>
      </c>
      <c r="DB84" s="8">
        <f t="shared" si="616"/>
        <v>0</v>
      </c>
      <c r="DC84" s="8">
        <f t="shared" si="616"/>
        <v>0</v>
      </c>
      <c r="DD84" s="8">
        <f t="shared" si="616"/>
        <v>0</v>
      </c>
      <c r="DE84" s="8">
        <f t="shared" si="616"/>
        <v>0</v>
      </c>
      <c r="DF84" s="8">
        <f t="shared" si="616"/>
        <v>0</v>
      </c>
      <c r="DG84" s="8">
        <f t="shared" si="616"/>
        <v>0</v>
      </c>
      <c r="DH84" s="8">
        <f t="shared" si="616"/>
        <v>0</v>
      </c>
      <c r="DI84" s="8">
        <f t="shared" si="616"/>
        <v>0</v>
      </c>
      <c r="DJ84" s="8">
        <f t="shared" si="616"/>
        <v>0</v>
      </c>
      <c r="DK84" s="8" t="str">
        <f t="shared" si="616"/>
        <v>-</v>
      </c>
      <c r="DL84" s="8" t="str">
        <f t="shared" si="616"/>
        <v>-</v>
      </c>
      <c r="DM84" s="8" t="str">
        <f t="shared" ref="DM84:FS84" si="619">DM$5</f>
        <v>-</v>
      </c>
      <c r="DN84" s="8" t="str">
        <f t="shared" si="619"/>
        <v>-</v>
      </c>
      <c r="DO84" s="8" t="str">
        <f t="shared" si="619"/>
        <v>-</v>
      </c>
      <c r="DP84" s="8" t="str">
        <f t="shared" si="619"/>
        <v>-</v>
      </c>
      <c r="DQ84" s="8" t="str">
        <f t="shared" si="619"/>
        <v>-</v>
      </c>
      <c r="DR84" s="8" t="str">
        <f t="shared" si="619"/>
        <v>-</v>
      </c>
      <c r="DS84" s="8" t="str">
        <f t="shared" si="619"/>
        <v>-</v>
      </c>
      <c r="DT84" s="8" t="str">
        <f t="shared" si="619"/>
        <v>-</v>
      </c>
      <c r="DU84" s="8" t="str">
        <f t="shared" si="619"/>
        <v>-</v>
      </c>
      <c r="DV84" s="8">
        <f t="shared" si="619"/>
        <v>0</v>
      </c>
      <c r="DW84" s="8">
        <f t="shared" si="619"/>
        <v>0</v>
      </c>
      <c r="DX84" s="8">
        <f t="shared" si="619"/>
        <v>0</v>
      </c>
      <c r="DY84" s="8">
        <f t="shared" si="619"/>
        <v>0</v>
      </c>
      <c r="DZ84" s="8">
        <f t="shared" si="619"/>
        <v>0</v>
      </c>
      <c r="EA84" s="8">
        <f t="shared" si="619"/>
        <v>0</v>
      </c>
      <c r="EB84" s="8">
        <f t="shared" si="619"/>
        <v>0</v>
      </c>
      <c r="EC84" s="8">
        <f t="shared" si="619"/>
        <v>0</v>
      </c>
      <c r="ED84" s="8">
        <f t="shared" si="619"/>
        <v>0</v>
      </c>
      <c r="EE84" s="8">
        <f t="shared" si="619"/>
        <v>0</v>
      </c>
      <c r="EF84" s="8">
        <f t="shared" si="619"/>
        <v>0</v>
      </c>
      <c r="EG84" s="8">
        <f t="shared" si="619"/>
        <v>0</v>
      </c>
      <c r="EH84" s="8">
        <f t="shared" si="619"/>
        <v>0</v>
      </c>
      <c r="EI84" s="8">
        <f t="shared" si="619"/>
        <v>0</v>
      </c>
      <c r="EJ84" s="8">
        <f t="shared" si="619"/>
        <v>0</v>
      </c>
      <c r="EK84" s="8">
        <f t="shared" si="619"/>
        <v>0</v>
      </c>
      <c r="EL84" s="8">
        <f t="shared" si="619"/>
        <v>0</v>
      </c>
      <c r="EM84" s="8">
        <f t="shared" si="619"/>
        <v>0</v>
      </c>
      <c r="EN84" s="8">
        <f t="shared" si="619"/>
        <v>0</v>
      </c>
      <c r="EO84" s="8">
        <f t="shared" si="619"/>
        <v>0</v>
      </c>
      <c r="EP84" s="8">
        <f t="shared" si="619"/>
        <v>0</v>
      </c>
      <c r="EQ84" s="8">
        <f t="shared" si="619"/>
        <v>0</v>
      </c>
      <c r="ER84" s="8">
        <f t="shared" si="619"/>
        <v>0</v>
      </c>
      <c r="ES84" s="8">
        <f t="shared" si="619"/>
        <v>0</v>
      </c>
      <c r="ET84" s="8">
        <f t="shared" si="619"/>
        <v>0</v>
      </c>
      <c r="EU84" s="8">
        <f t="shared" si="619"/>
        <v>0</v>
      </c>
      <c r="EV84" s="8">
        <f t="shared" si="619"/>
        <v>0</v>
      </c>
      <c r="EW84" s="8">
        <f t="shared" si="619"/>
        <v>0</v>
      </c>
      <c r="EX84" s="8">
        <f t="shared" si="619"/>
        <v>0</v>
      </c>
      <c r="EY84" s="8">
        <f t="shared" si="619"/>
        <v>0</v>
      </c>
      <c r="EZ84" s="8">
        <f t="shared" si="619"/>
        <v>0</v>
      </c>
      <c r="FA84" s="8">
        <f t="shared" si="619"/>
        <v>0</v>
      </c>
      <c r="FB84" s="8">
        <f t="shared" si="619"/>
        <v>0</v>
      </c>
      <c r="FC84" s="8">
        <f t="shared" si="619"/>
        <v>0</v>
      </c>
      <c r="FD84" s="8">
        <f t="shared" si="619"/>
        <v>0</v>
      </c>
      <c r="FE84" s="8">
        <f t="shared" si="619"/>
        <v>0</v>
      </c>
      <c r="FF84" s="8">
        <f t="shared" si="619"/>
        <v>0</v>
      </c>
      <c r="FG84" s="8">
        <f t="shared" si="619"/>
        <v>0</v>
      </c>
      <c r="FH84" s="8">
        <f t="shared" si="619"/>
        <v>0</v>
      </c>
      <c r="FI84" s="8">
        <f t="shared" si="619"/>
        <v>0</v>
      </c>
      <c r="FJ84" s="8">
        <f t="shared" si="619"/>
        <v>0</v>
      </c>
      <c r="FK84" s="8">
        <f t="shared" si="619"/>
        <v>0</v>
      </c>
      <c r="FL84" s="8">
        <f t="shared" si="619"/>
        <v>0</v>
      </c>
      <c r="FM84" s="8">
        <f t="shared" si="619"/>
        <v>0</v>
      </c>
      <c r="FN84" s="8">
        <f t="shared" si="619"/>
        <v>0</v>
      </c>
      <c r="FO84" s="8">
        <f t="shared" si="619"/>
        <v>0</v>
      </c>
      <c r="FP84" s="8">
        <f t="shared" si="619"/>
        <v>0</v>
      </c>
      <c r="FQ84" s="8">
        <f t="shared" si="619"/>
        <v>0</v>
      </c>
      <c r="FR84" s="8">
        <f t="shared" si="619"/>
        <v>0</v>
      </c>
      <c r="FS84" s="8">
        <f t="shared" si="619"/>
        <v>0</v>
      </c>
      <c r="FT84" s="8">
        <f t="shared" ref="FT84:HV84" si="620">FT$5</f>
        <v>0</v>
      </c>
      <c r="FU84" s="8">
        <f t="shared" si="620"/>
        <v>0</v>
      </c>
      <c r="FV84" s="8">
        <f t="shared" si="620"/>
        <v>0</v>
      </c>
      <c r="FW84" s="8">
        <f t="shared" si="620"/>
        <v>0</v>
      </c>
      <c r="FX84" s="8">
        <f t="shared" si="620"/>
        <v>0</v>
      </c>
      <c r="FY84" s="8">
        <f t="shared" si="620"/>
        <v>0</v>
      </c>
      <c r="FZ84" s="8">
        <f t="shared" si="620"/>
        <v>0</v>
      </c>
      <c r="GA84" s="8">
        <f t="shared" si="620"/>
        <v>0</v>
      </c>
      <c r="GB84" s="8">
        <f t="shared" si="620"/>
        <v>0</v>
      </c>
      <c r="GC84" s="8">
        <f t="shared" si="620"/>
        <v>0</v>
      </c>
      <c r="GD84" s="8">
        <f t="shared" si="620"/>
        <v>0</v>
      </c>
      <c r="GE84" s="8">
        <f t="shared" si="620"/>
        <v>0</v>
      </c>
      <c r="GF84" s="8">
        <f t="shared" si="620"/>
        <v>0</v>
      </c>
      <c r="GG84" s="8">
        <f t="shared" si="620"/>
        <v>0</v>
      </c>
      <c r="GH84" s="8">
        <f t="shared" si="620"/>
        <v>0</v>
      </c>
      <c r="GI84" s="8">
        <f t="shared" si="620"/>
        <v>0</v>
      </c>
      <c r="GJ84" s="8">
        <f t="shared" si="620"/>
        <v>0</v>
      </c>
      <c r="GK84" s="8">
        <f t="shared" si="620"/>
        <v>0</v>
      </c>
      <c r="GL84" s="8">
        <f t="shared" si="620"/>
        <v>0</v>
      </c>
      <c r="GM84" s="8">
        <f t="shared" si="620"/>
        <v>0</v>
      </c>
      <c r="GN84" s="8">
        <f t="shared" si="620"/>
        <v>0</v>
      </c>
      <c r="GO84" s="8">
        <f t="shared" si="620"/>
        <v>0</v>
      </c>
      <c r="GP84" s="8">
        <f t="shared" si="620"/>
        <v>0</v>
      </c>
      <c r="GQ84" s="8">
        <f t="shared" si="620"/>
        <v>0</v>
      </c>
      <c r="GR84" s="8">
        <f t="shared" si="620"/>
        <v>0</v>
      </c>
      <c r="GS84" s="8">
        <f t="shared" si="620"/>
        <v>0</v>
      </c>
      <c r="GT84" s="8">
        <f t="shared" si="620"/>
        <v>0</v>
      </c>
      <c r="GU84" s="8">
        <f t="shared" si="620"/>
        <v>0</v>
      </c>
      <c r="GV84" s="8">
        <f t="shared" si="620"/>
        <v>0</v>
      </c>
      <c r="GW84" s="8">
        <f t="shared" si="620"/>
        <v>0</v>
      </c>
      <c r="GX84" s="8">
        <f t="shared" si="620"/>
        <v>0</v>
      </c>
      <c r="GY84" s="8">
        <f t="shared" si="620"/>
        <v>0</v>
      </c>
      <c r="GZ84" s="8">
        <f t="shared" si="620"/>
        <v>0</v>
      </c>
      <c r="HA84" s="8">
        <f t="shared" si="620"/>
        <v>0</v>
      </c>
      <c r="HB84" s="8">
        <f t="shared" si="620"/>
        <v>0</v>
      </c>
      <c r="HC84" s="8">
        <f t="shared" si="620"/>
        <v>0</v>
      </c>
      <c r="HD84" s="8">
        <f t="shared" si="620"/>
        <v>0</v>
      </c>
      <c r="HE84" s="8">
        <f t="shared" si="620"/>
        <v>0</v>
      </c>
      <c r="HF84" s="8">
        <f t="shared" si="620"/>
        <v>0</v>
      </c>
      <c r="HG84" s="8">
        <f t="shared" si="620"/>
        <v>0</v>
      </c>
      <c r="HH84" s="8">
        <f t="shared" si="620"/>
        <v>0</v>
      </c>
      <c r="HI84" s="8">
        <f t="shared" si="620"/>
        <v>0</v>
      </c>
      <c r="HJ84" s="8">
        <f t="shared" si="620"/>
        <v>0</v>
      </c>
      <c r="HK84" s="8">
        <f t="shared" si="620"/>
        <v>0</v>
      </c>
      <c r="HL84" s="8">
        <f t="shared" si="620"/>
        <v>0</v>
      </c>
      <c r="HM84" s="8">
        <f t="shared" si="620"/>
        <v>0</v>
      </c>
      <c r="HN84" s="8">
        <f t="shared" si="620"/>
        <v>0</v>
      </c>
      <c r="HO84" s="8">
        <f t="shared" si="620"/>
        <v>0</v>
      </c>
      <c r="HP84" s="8">
        <f t="shared" si="620"/>
        <v>0</v>
      </c>
      <c r="HQ84" s="8">
        <f t="shared" si="620"/>
        <v>0</v>
      </c>
      <c r="HR84" s="8">
        <f t="shared" si="620"/>
        <v>0</v>
      </c>
      <c r="HS84" s="8">
        <f t="shared" si="620"/>
        <v>0</v>
      </c>
      <c r="HT84" s="8">
        <f t="shared" si="620"/>
        <v>0</v>
      </c>
      <c r="HU84" s="8">
        <f t="shared" si="620"/>
        <v>0</v>
      </c>
      <c r="HV84" s="8">
        <f t="shared" si="620"/>
        <v>0</v>
      </c>
      <c r="HW84" s="8" t="str">
        <f t="shared" ref="HW84:HY84" si="621">HW$5</f>
        <v>-</v>
      </c>
      <c r="HX84" s="8">
        <f t="shared" si="621"/>
        <v>0</v>
      </c>
      <c r="HY84" s="8" t="str">
        <f t="shared" si="621"/>
        <v>-</v>
      </c>
      <c r="HZ84" s="8" t="str">
        <f t="shared" ref="HZ84:JX84" si="622">HZ$5</f>
        <v>-</v>
      </c>
      <c r="IA84" s="8">
        <f t="shared" si="622"/>
        <v>0</v>
      </c>
      <c r="IB84" s="8" t="str">
        <f t="shared" si="622"/>
        <v>-</v>
      </c>
      <c r="IC84" s="8">
        <f t="shared" si="622"/>
        <v>1</v>
      </c>
      <c r="ID84" s="8">
        <f t="shared" si="622"/>
        <v>0</v>
      </c>
      <c r="IE84" s="8">
        <f t="shared" si="622"/>
        <v>0</v>
      </c>
      <c r="IF84" s="8">
        <f t="shared" si="622"/>
        <v>0</v>
      </c>
      <c r="IG84" s="8">
        <f t="shared" si="622"/>
        <v>0</v>
      </c>
      <c r="IH84" s="8">
        <f t="shared" si="622"/>
        <v>0</v>
      </c>
      <c r="II84" s="8">
        <f t="shared" si="622"/>
        <v>0</v>
      </c>
      <c r="IJ84" s="8">
        <f t="shared" si="622"/>
        <v>0</v>
      </c>
      <c r="IK84" s="8">
        <f t="shared" si="622"/>
        <v>0</v>
      </c>
      <c r="IL84" s="8">
        <f t="shared" si="622"/>
        <v>0</v>
      </c>
      <c r="IM84" s="8">
        <f t="shared" si="622"/>
        <v>0</v>
      </c>
      <c r="IN84" s="8">
        <f t="shared" si="622"/>
        <v>0</v>
      </c>
      <c r="IO84" s="8">
        <f t="shared" si="622"/>
        <v>0</v>
      </c>
      <c r="IP84" s="8">
        <f t="shared" si="622"/>
        <v>0</v>
      </c>
      <c r="IQ84" s="8">
        <f t="shared" si="622"/>
        <v>0</v>
      </c>
      <c r="IR84" s="8">
        <f t="shared" si="622"/>
        <v>0</v>
      </c>
      <c r="IS84" s="8">
        <f t="shared" si="622"/>
        <v>0</v>
      </c>
      <c r="IT84" s="8">
        <f t="shared" si="622"/>
        <v>0</v>
      </c>
      <c r="IU84" s="8">
        <f t="shared" si="622"/>
        <v>0</v>
      </c>
      <c r="IV84" s="8">
        <f t="shared" si="622"/>
        <v>0</v>
      </c>
      <c r="IW84" s="8">
        <f t="shared" si="622"/>
        <v>0</v>
      </c>
      <c r="IX84" s="8">
        <f t="shared" si="622"/>
        <v>0</v>
      </c>
      <c r="IY84" s="8">
        <f t="shared" si="622"/>
        <v>1</v>
      </c>
      <c r="IZ84" s="8">
        <f t="shared" si="622"/>
        <v>0</v>
      </c>
      <c r="JA84" s="8">
        <f t="shared" si="622"/>
        <v>1</v>
      </c>
      <c r="JB84" s="8">
        <f t="shared" si="622"/>
        <v>0</v>
      </c>
      <c r="JC84" s="8" t="str">
        <f>JC$5</f>
        <v>-</v>
      </c>
      <c r="JD84" s="8" t="str">
        <f t="shared" si="622"/>
        <v>-</v>
      </c>
      <c r="JE84" s="8" t="str">
        <f t="shared" si="622"/>
        <v>-</v>
      </c>
      <c r="JF84" s="8" t="str">
        <f t="shared" si="622"/>
        <v>-</v>
      </c>
      <c r="JG84" s="8" t="str">
        <f t="shared" si="622"/>
        <v>-</v>
      </c>
      <c r="JH84" s="8" t="str">
        <f t="shared" si="622"/>
        <v>-</v>
      </c>
      <c r="JI84" s="8" t="str">
        <f t="shared" si="622"/>
        <v>-</v>
      </c>
      <c r="JJ84" s="8" t="str">
        <f t="shared" si="622"/>
        <v>-</v>
      </c>
      <c r="JK84" s="8" t="str">
        <f t="shared" si="622"/>
        <v>-</v>
      </c>
      <c r="JL84" s="8" t="str">
        <f t="shared" si="622"/>
        <v>-</v>
      </c>
      <c r="JM84" s="8" t="str">
        <f t="shared" si="622"/>
        <v>-</v>
      </c>
      <c r="JN84" s="8" t="str">
        <f t="shared" si="622"/>
        <v>-</v>
      </c>
      <c r="JO84" s="8" t="str">
        <f t="shared" si="622"/>
        <v>-</v>
      </c>
      <c r="JP84" s="8" t="str">
        <f t="shared" si="622"/>
        <v>-</v>
      </c>
      <c r="JQ84" s="8" t="str">
        <f t="shared" si="622"/>
        <v>-</v>
      </c>
      <c r="JR84" s="8" t="str">
        <f t="shared" si="622"/>
        <v>-</v>
      </c>
      <c r="JS84" s="8" t="str">
        <f t="shared" si="622"/>
        <v>-</v>
      </c>
      <c r="JT84" s="8" t="str">
        <f t="shared" si="622"/>
        <v>-</v>
      </c>
      <c r="JU84" s="8" t="str">
        <f t="shared" si="622"/>
        <v>-</v>
      </c>
      <c r="JV84" s="8" t="str">
        <f t="shared" si="622"/>
        <v>-</v>
      </c>
      <c r="JW84" s="8" t="str">
        <f t="shared" si="622"/>
        <v>-</v>
      </c>
      <c r="JX84" s="8" t="str">
        <f t="shared" si="622"/>
        <v>-</v>
      </c>
      <c r="JY84" s="8" t="str">
        <f t="shared" ref="JY84:LB84" si="623">JY$5</f>
        <v>-</v>
      </c>
      <c r="JZ84" s="8" t="str">
        <f t="shared" si="623"/>
        <v>-</v>
      </c>
      <c r="KA84" s="8" t="str">
        <f t="shared" si="623"/>
        <v>-</v>
      </c>
      <c r="KB84" s="8" t="str">
        <f t="shared" si="623"/>
        <v>-</v>
      </c>
      <c r="KC84" s="8" t="str">
        <f t="shared" si="623"/>
        <v>-</v>
      </c>
      <c r="KD84" s="8" t="str">
        <f t="shared" si="623"/>
        <v>-</v>
      </c>
      <c r="KE84" s="8" t="str">
        <f t="shared" si="623"/>
        <v>-</v>
      </c>
      <c r="KF84" s="8" t="str">
        <f t="shared" si="623"/>
        <v>-</v>
      </c>
      <c r="KG84" s="8" t="str">
        <f t="shared" si="623"/>
        <v>-</v>
      </c>
      <c r="KH84" s="8" t="str">
        <f t="shared" si="623"/>
        <v>-</v>
      </c>
      <c r="KI84" s="8" t="str">
        <f t="shared" si="623"/>
        <v>-</v>
      </c>
      <c r="KJ84" s="8" t="str">
        <f t="shared" si="623"/>
        <v>-</v>
      </c>
      <c r="KK84" s="8" t="str">
        <f t="shared" si="623"/>
        <v>-</v>
      </c>
      <c r="KL84" s="8" t="str">
        <f t="shared" si="623"/>
        <v>-</v>
      </c>
      <c r="KM84" s="8" t="str">
        <f t="shared" si="623"/>
        <v>-</v>
      </c>
      <c r="KN84" s="8" t="str">
        <f t="shared" si="623"/>
        <v>-</v>
      </c>
      <c r="KO84" s="8" t="str">
        <f t="shared" si="623"/>
        <v>-</v>
      </c>
      <c r="KP84" s="8" t="str">
        <f t="shared" si="623"/>
        <v>-</v>
      </c>
      <c r="KQ84" s="8" t="str">
        <f t="shared" si="623"/>
        <v>-</v>
      </c>
      <c r="KR84" s="8" t="str">
        <f t="shared" si="623"/>
        <v>-</v>
      </c>
      <c r="KS84" s="8" t="str">
        <f t="shared" si="623"/>
        <v>-</v>
      </c>
      <c r="KT84" s="8" t="str">
        <f t="shared" si="623"/>
        <v>-</v>
      </c>
      <c r="KU84" s="8" t="str">
        <f t="shared" si="623"/>
        <v>-</v>
      </c>
      <c r="KV84" s="8" t="str">
        <f t="shared" si="623"/>
        <v>-</v>
      </c>
      <c r="KW84" s="8" t="str">
        <f t="shared" si="623"/>
        <v>-</v>
      </c>
      <c r="KX84" s="8" t="str">
        <f t="shared" si="623"/>
        <v>-</v>
      </c>
      <c r="KY84" s="8" t="str">
        <f t="shared" si="623"/>
        <v>-</v>
      </c>
      <c r="KZ84" s="8" t="str">
        <f t="shared" si="623"/>
        <v>-</v>
      </c>
      <c r="LA84" s="8" t="str">
        <f t="shared" si="623"/>
        <v>-</v>
      </c>
      <c r="LB84" s="8" t="str">
        <f t="shared" si="623"/>
        <v>-</v>
      </c>
      <c r="LC84" s="8">
        <f t="shared" ref="LC84:MF84" si="624">LC$5</f>
        <v>1</v>
      </c>
      <c r="LD84" s="8">
        <f t="shared" si="624"/>
        <v>0</v>
      </c>
      <c r="LE84" s="8" t="str">
        <f t="shared" si="624"/>
        <v>-</v>
      </c>
      <c r="LF84" s="8" t="str">
        <f t="shared" si="624"/>
        <v>-</v>
      </c>
      <c r="LG84" s="8" t="str">
        <f t="shared" si="624"/>
        <v>-</v>
      </c>
      <c r="LH84" s="8" t="str">
        <f t="shared" si="624"/>
        <v>-</v>
      </c>
      <c r="LI84" s="8" t="str">
        <f t="shared" si="624"/>
        <v>-</v>
      </c>
      <c r="LJ84" s="8" t="str">
        <f t="shared" si="624"/>
        <v>-</v>
      </c>
      <c r="LK84" s="8">
        <f t="shared" si="624"/>
        <v>1</v>
      </c>
      <c r="LL84" s="8">
        <f t="shared" si="624"/>
        <v>1</v>
      </c>
      <c r="LM84" s="8">
        <f t="shared" si="624"/>
        <v>1</v>
      </c>
      <c r="LN84" s="8">
        <f t="shared" si="624"/>
        <v>1</v>
      </c>
      <c r="LO84" s="8">
        <f t="shared" si="624"/>
        <v>1</v>
      </c>
      <c r="LP84" s="8">
        <f t="shared" si="624"/>
        <v>1</v>
      </c>
      <c r="LQ84" s="8">
        <f t="shared" si="624"/>
        <v>1</v>
      </c>
      <c r="LR84" s="8">
        <f t="shared" si="624"/>
        <v>1</v>
      </c>
      <c r="LS84" s="8">
        <f t="shared" si="624"/>
        <v>1</v>
      </c>
      <c r="LT84" s="8">
        <f t="shared" si="624"/>
        <v>1</v>
      </c>
      <c r="LU84" s="8">
        <f t="shared" si="624"/>
        <v>1</v>
      </c>
      <c r="LV84" s="8">
        <f t="shared" si="624"/>
        <v>0</v>
      </c>
      <c r="LW84" s="8" t="str">
        <f t="shared" si="624"/>
        <v>-</v>
      </c>
      <c r="LX84" s="8" t="str">
        <f t="shared" si="624"/>
        <v>-</v>
      </c>
      <c r="LY84" s="8">
        <f t="shared" si="624"/>
        <v>1</v>
      </c>
      <c r="LZ84" s="8">
        <f t="shared" si="624"/>
        <v>1</v>
      </c>
      <c r="MA84" s="8">
        <f t="shared" si="624"/>
        <v>1</v>
      </c>
      <c r="MB84" s="8">
        <f t="shared" si="624"/>
        <v>1</v>
      </c>
      <c r="MC84" s="8">
        <f t="shared" si="624"/>
        <v>1</v>
      </c>
      <c r="MD84" s="8">
        <f t="shared" si="624"/>
        <v>1</v>
      </c>
      <c r="ME84" s="8">
        <f t="shared" si="624"/>
        <v>1</v>
      </c>
      <c r="MF84" s="8">
        <f t="shared" si="624"/>
        <v>1</v>
      </c>
      <c r="MG84" s="8">
        <f t="shared" ref="MG84" si="625">MG$5</f>
        <v>1</v>
      </c>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f t="shared" ref="OB84" si="626">OB$5</f>
        <v>1</v>
      </c>
      <c r="OC84" s="24">
        <v>0</v>
      </c>
    </row>
    <row r="85" spans="1:393">
      <c r="AL85" s="231"/>
    </row>
  </sheetData>
  <autoFilter ref="A4:OC85" xr:uid="{A5DE918E-332D-4563-9BCB-E13ECBAD8AE1}"/>
  <phoneticPr fontId="6" type="noConversion"/>
  <conditionalFormatting sqref="E78:G1048576 E1:G15 F16:G16 E18:G49 E17">
    <cfRule type="cellIs" dxfId="156" priority="383" stopIfTrue="1" operator="equal">
      <formula>TRUE</formula>
    </cfRule>
  </conditionalFormatting>
  <conditionalFormatting sqref="CT31:CW36">
    <cfRule type="cellIs" dxfId="155" priority="161" operator="equal">
      <formula>FALSE</formula>
    </cfRule>
  </conditionalFormatting>
  <conditionalFormatting sqref="Y1:IB1 A1:W1 ID1:IL1 IV1:IW1 JB1:XFD1">
    <cfRule type="cellIs" dxfId="154" priority="384" stopIfTrue="1" operator="equal">
      <formula>"sam"</formula>
    </cfRule>
    <cfRule type="cellIs" dxfId="153" priority="385" stopIfTrue="1" operator="equal">
      <formula>"sap"</formula>
    </cfRule>
    <cfRule type="cellIs" dxfId="152" priority="387" stopIfTrue="1" operator="equal">
      <formula>"sar"</formula>
    </cfRule>
    <cfRule type="cellIs" dxfId="151" priority="388" stopIfTrue="1" operator="equal">
      <formula>"sat"</formula>
    </cfRule>
    <cfRule type="cellIs" dxfId="150" priority="423" stopIfTrue="1" operator="equal">
      <formula>"sav"</formula>
    </cfRule>
  </conditionalFormatting>
  <conditionalFormatting sqref="BC1:CA1 CC1:IB1 ID1:IL1 IV1:IW1 JB1:XFD1">
    <cfRule type="cellIs" dxfId="149" priority="386" stopIfTrue="1" operator="equal">
      <formula>"saa"</formula>
    </cfRule>
  </conditionalFormatting>
  <conditionalFormatting sqref="H23:T23 W23 H29:T29 W29">
    <cfRule type="expression" dxfId="148" priority="424">
      <formula>(H23&lt;&gt;H$6)</formula>
    </cfRule>
  </conditionalFormatting>
  <conditionalFormatting sqref="JA1">
    <cfRule type="cellIs" dxfId="147" priority="61" stopIfTrue="1" operator="equal">
      <formula>"sam"</formula>
    </cfRule>
    <cfRule type="cellIs" dxfId="146" priority="62" stopIfTrue="1" operator="equal">
      <formula>"sap"</formula>
    </cfRule>
    <cfRule type="cellIs" dxfId="145" priority="64" stopIfTrue="1" operator="equal">
      <formula>"sar"</formula>
    </cfRule>
    <cfRule type="cellIs" dxfId="144" priority="65" stopIfTrue="1" operator="equal">
      <formula>"sat"</formula>
    </cfRule>
    <cfRule type="cellIs" dxfId="143" priority="66" stopIfTrue="1" operator="equal">
      <formula>"sav"</formula>
    </cfRule>
  </conditionalFormatting>
  <conditionalFormatting sqref="JA1">
    <cfRule type="cellIs" dxfId="142" priority="63" stopIfTrue="1" operator="equal">
      <formula>"saa"</formula>
    </cfRule>
  </conditionalFormatting>
  <conditionalFormatting sqref="IZ1">
    <cfRule type="cellIs" dxfId="141" priority="55" stopIfTrue="1" operator="equal">
      <formula>"sam"</formula>
    </cfRule>
    <cfRule type="cellIs" dxfId="140" priority="56" stopIfTrue="1" operator="equal">
      <formula>"sap"</formula>
    </cfRule>
    <cfRule type="cellIs" dxfId="139" priority="58" stopIfTrue="1" operator="equal">
      <formula>"sar"</formula>
    </cfRule>
    <cfRule type="cellIs" dxfId="138" priority="59" stopIfTrue="1" operator="equal">
      <formula>"sat"</formula>
    </cfRule>
    <cfRule type="cellIs" dxfId="137" priority="60" stopIfTrue="1" operator="equal">
      <formula>"sav"</formula>
    </cfRule>
  </conditionalFormatting>
  <conditionalFormatting sqref="IZ1">
    <cfRule type="cellIs" dxfId="136" priority="57" stopIfTrue="1" operator="equal">
      <formula>"saa"</formula>
    </cfRule>
  </conditionalFormatting>
  <conditionalFormatting sqref="IY1">
    <cfRule type="cellIs" dxfId="135" priority="49" stopIfTrue="1" operator="equal">
      <formula>"sam"</formula>
    </cfRule>
    <cfRule type="cellIs" dxfId="134" priority="50" stopIfTrue="1" operator="equal">
      <formula>"sap"</formula>
    </cfRule>
    <cfRule type="cellIs" dxfId="133" priority="52" stopIfTrue="1" operator="equal">
      <formula>"sar"</formula>
    </cfRule>
    <cfRule type="cellIs" dxfId="132" priority="53" stopIfTrue="1" operator="equal">
      <formula>"sat"</formula>
    </cfRule>
    <cfRule type="cellIs" dxfId="131" priority="54" stopIfTrue="1" operator="equal">
      <formula>"sav"</formula>
    </cfRule>
  </conditionalFormatting>
  <conditionalFormatting sqref="IY1">
    <cfRule type="cellIs" dxfId="130" priority="51" stopIfTrue="1" operator="equal">
      <formula>"saa"</formula>
    </cfRule>
  </conditionalFormatting>
  <conditionalFormatting sqref="X1">
    <cfRule type="cellIs" dxfId="129" priority="44" stopIfTrue="1" operator="equal">
      <formula>"sam"</formula>
    </cfRule>
    <cfRule type="cellIs" dxfId="128" priority="45" stopIfTrue="1" operator="equal">
      <formula>"sap"</formula>
    </cfRule>
    <cfRule type="cellIs" dxfId="127" priority="46" stopIfTrue="1" operator="equal">
      <formula>"sar"</formula>
    </cfRule>
    <cfRule type="cellIs" dxfId="126" priority="47" stopIfTrue="1" operator="equal">
      <formula>"sat"</formula>
    </cfRule>
    <cfRule type="cellIs" dxfId="125" priority="48" stopIfTrue="1" operator="equal">
      <formula>"sav"</formula>
    </cfRule>
  </conditionalFormatting>
  <conditionalFormatting sqref="IC1">
    <cfRule type="cellIs" dxfId="124" priority="38" stopIfTrue="1" operator="equal">
      <formula>"sam"</formula>
    </cfRule>
    <cfRule type="cellIs" dxfId="123" priority="39" stopIfTrue="1" operator="equal">
      <formula>"sap"</formula>
    </cfRule>
    <cfRule type="cellIs" dxfId="122" priority="41" stopIfTrue="1" operator="equal">
      <formula>"sar"</formula>
    </cfRule>
    <cfRule type="cellIs" dxfId="121" priority="42" stopIfTrue="1" operator="equal">
      <formula>"sat"</formula>
    </cfRule>
    <cfRule type="cellIs" dxfId="120" priority="43" stopIfTrue="1" operator="equal">
      <formula>"sav"</formula>
    </cfRule>
  </conditionalFormatting>
  <conditionalFormatting sqref="IC1">
    <cfRule type="cellIs" dxfId="119" priority="40" stopIfTrue="1" operator="equal">
      <formula>"saa"</formula>
    </cfRule>
  </conditionalFormatting>
  <conditionalFormatting sqref="E77:G77">
    <cfRule type="cellIs" dxfId="118" priority="36" stopIfTrue="1" operator="equal">
      <formula>TRUE</formula>
    </cfRule>
  </conditionalFormatting>
  <conditionalFormatting sqref="IX1">
    <cfRule type="cellIs" dxfId="117" priority="28" stopIfTrue="1" operator="equal">
      <formula>"sam"</formula>
    </cfRule>
    <cfRule type="cellIs" dxfId="116" priority="29" stopIfTrue="1" operator="equal">
      <formula>"sap"</formula>
    </cfRule>
    <cfRule type="cellIs" dxfId="115" priority="31" stopIfTrue="1" operator="equal">
      <formula>"sar"</formula>
    </cfRule>
    <cfRule type="cellIs" dxfId="114" priority="32" stopIfTrue="1" operator="equal">
      <formula>"sat"</formula>
    </cfRule>
    <cfRule type="cellIs" dxfId="113" priority="33" stopIfTrue="1" operator="equal">
      <formula>"sav"</formula>
    </cfRule>
  </conditionalFormatting>
  <conditionalFormatting sqref="IX1">
    <cfRule type="cellIs" dxfId="112" priority="30" stopIfTrue="1" operator="equal">
      <formula>"saa"</formula>
    </cfRule>
  </conditionalFormatting>
  <conditionalFormatting sqref="IM1:IU1">
    <cfRule type="cellIs" dxfId="111" priority="19" stopIfTrue="1" operator="equal">
      <formula>"sam"</formula>
    </cfRule>
    <cfRule type="cellIs" dxfId="110" priority="20" stopIfTrue="1" operator="equal">
      <formula>"sap"</formula>
    </cfRule>
    <cfRule type="cellIs" dxfId="109" priority="22" stopIfTrue="1" operator="equal">
      <formula>"sar"</formula>
    </cfRule>
    <cfRule type="cellIs" dxfId="108" priority="23" stopIfTrue="1" operator="equal">
      <formula>"sat"</formula>
    </cfRule>
    <cfRule type="cellIs" dxfId="107" priority="24" stopIfTrue="1" operator="equal">
      <formula>"sav"</formula>
    </cfRule>
  </conditionalFormatting>
  <conditionalFormatting sqref="IM1:IU1">
    <cfRule type="cellIs" dxfId="106" priority="21" stopIfTrue="1" operator="equal">
      <formula>"saa"</formula>
    </cfRule>
  </conditionalFormatting>
  <conditionalFormatting sqref="F17:G17 E16">
    <cfRule type="cellIs" dxfId="105" priority="12" stopIfTrue="1" operator="equal">
      <formula>TRUE</formula>
    </cfRule>
  </conditionalFormatting>
  <conditionalFormatting sqref="CT42:CW47">
    <cfRule type="cellIs" dxfId="104" priority="9" operator="equal">
      <formula>FALSE</formula>
    </cfRule>
  </conditionalFormatting>
  <conditionalFormatting sqref="H40:T40 W40">
    <cfRule type="expression" dxfId="103" priority="11">
      <formula>(H40&lt;&gt;H$6)</formula>
    </cfRule>
  </conditionalFormatting>
  <conditionalFormatting sqref="E72:G76">
    <cfRule type="cellIs" dxfId="102" priority="7" stopIfTrue="1" operator="equal">
      <formula>TRUE</formula>
    </cfRule>
  </conditionalFormatting>
  <conditionalFormatting sqref="H73:T73 W73">
    <cfRule type="expression" dxfId="101" priority="8">
      <formula>(H73&lt;&gt;H$6)</formula>
    </cfRule>
  </conditionalFormatting>
  <conditionalFormatting sqref="E50:G60">
    <cfRule type="cellIs" dxfId="100" priority="6" stopIfTrue="1" operator="equal">
      <formula>TRUE</formula>
    </cfRule>
  </conditionalFormatting>
  <conditionalFormatting sqref="CT53:CW58">
    <cfRule type="cellIs" dxfId="99" priority="4" operator="equal">
      <formula>FALSE</formula>
    </cfRule>
  </conditionalFormatting>
  <conditionalFormatting sqref="H51:T51 W51">
    <cfRule type="expression" dxfId="98" priority="5">
      <formula>(H51&lt;&gt;H$6)</formula>
    </cfRule>
  </conditionalFormatting>
  <conditionalFormatting sqref="E61:G71">
    <cfRule type="cellIs" dxfId="2" priority="3" stopIfTrue="1" operator="equal">
      <formula>TRUE</formula>
    </cfRule>
  </conditionalFormatting>
  <conditionalFormatting sqref="CT64:CW69">
    <cfRule type="cellIs" dxfId="1" priority="1" operator="equal">
      <formula>FALSE</formula>
    </cfRule>
  </conditionalFormatting>
  <conditionalFormatting sqref="H62:T62 W62">
    <cfRule type="expression" dxfId="0" priority="2">
      <formula>(H62&lt;&gt;H$6)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77" zoomScale="80" zoomScaleNormal="80" workbookViewId="0">
      <selection activeCell="L98" sqref="L98:L103"/>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1462</v>
      </c>
      <c r="E42" s="127" t="s">
        <v>1463</v>
      </c>
      <c r="F42" s="127" t="s">
        <v>1214</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b">
        <v>0</v>
      </c>
      <c r="E44" s="35" t="b">
        <v>1</v>
      </c>
      <c r="F44" s="35" t="s">
        <v>34</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t="b">
        <v>0</v>
      </c>
      <c r="E45" s="35" t="b">
        <v>1</v>
      </c>
      <c r="F45" s="35">
        <v>2</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2" outlineLevel="1">
      <c r="C97" s="555" t="s">
        <v>1808</v>
      </c>
      <c r="D97" s="556" t="s">
        <v>1809</v>
      </c>
      <c r="E97" s="556" t="s">
        <v>1810</v>
      </c>
      <c r="F97" s="556" t="s">
        <v>1811</v>
      </c>
      <c r="G97" s="556" t="s">
        <v>1812</v>
      </c>
      <c r="H97" s="556" t="s">
        <v>1813</v>
      </c>
      <c r="I97" s="557" t="s">
        <v>1814</v>
      </c>
      <c r="J97" s="558" t="s">
        <v>1815</v>
      </c>
      <c r="K97" s="560" t="s">
        <v>1827</v>
      </c>
      <c r="L97" s="560" t="s">
        <v>1829</v>
      </c>
    </row>
    <row r="98" spans="1:12" outlineLevel="1">
      <c r="B98" t="s">
        <v>1822</v>
      </c>
      <c r="C98">
        <v>1</v>
      </c>
      <c r="D98">
        <v>1</v>
      </c>
      <c r="E98">
        <v>1</v>
      </c>
      <c r="F98">
        <v>0</v>
      </c>
      <c r="G98">
        <v>1</v>
      </c>
      <c r="H98">
        <v>1</v>
      </c>
      <c r="I98">
        <v>1</v>
      </c>
      <c r="J98">
        <v>1</v>
      </c>
      <c r="K98" t="b">
        <v>1</v>
      </c>
      <c r="L98" t="b">
        <v>0</v>
      </c>
    </row>
    <row r="99" spans="1:12" outlineLevel="1">
      <c r="B99" t="s">
        <v>1816</v>
      </c>
      <c r="C99">
        <v>0</v>
      </c>
      <c r="D99">
        <v>0</v>
      </c>
      <c r="E99">
        <v>0</v>
      </c>
      <c r="F99">
        <v>0</v>
      </c>
      <c r="G99">
        <v>1</v>
      </c>
      <c r="H99">
        <v>1</v>
      </c>
      <c r="I99">
        <v>1</v>
      </c>
      <c r="J99">
        <v>1</v>
      </c>
      <c r="K99" t="b">
        <v>0</v>
      </c>
      <c r="L99" t="b">
        <v>0</v>
      </c>
    </row>
    <row r="100" spans="1:12" outlineLevel="1">
      <c r="B100" t="s">
        <v>1817</v>
      </c>
      <c r="C100">
        <v>1</v>
      </c>
      <c r="D100">
        <v>1</v>
      </c>
      <c r="E100">
        <v>1</v>
      </c>
      <c r="F100">
        <v>0</v>
      </c>
      <c r="G100">
        <v>0</v>
      </c>
      <c r="H100">
        <v>1</v>
      </c>
      <c r="I100">
        <v>1</v>
      </c>
      <c r="J100">
        <v>1</v>
      </c>
      <c r="K100" t="b">
        <v>1</v>
      </c>
      <c r="L100" t="b">
        <v>0</v>
      </c>
    </row>
    <row r="101" spans="1:12" outlineLevel="1">
      <c r="B101" t="s">
        <v>1818</v>
      </c>
      <c r="C101">
        <v>1</v>
      </c>
      <c r="D101">
        <v>0</v>
      </c>
      <c r="E101">
        <v>0</v>
      </c>
      <c r="F101">
        <v>0</v>
      </c>
      <c r="G101">
        <v>0</v>
      </c>
      <c r="H101">
        <v>1</v>
      </c>
      <c r="I101">
        <v>1</v>
      </c>
      <c r="J101">
        <v>1</v>
      </c>
      <c r="K101" t="b">
        <v>0</v>
      </c>
      <c r="L101" t="b">
        <v>0</v>
      </c>
    </row>
    <row r="102" spans="1:12" outlineLevel="1">
      <c r="B102" t="s">
        <v>1819</v>
      </c>
      <c r="C102">
        <v>0</v>
      </c>
      <c r="D102">
        <v>1</v>
      </c>
      <c r="E102">
        <v>0</v>
      </c>
      <c r="F102">
        <v>0</v>
      </c>
      <c r="G102">
        <v>0</v>
      </c>
      <c r="H102">
        <v>1</v>
      </c>
      <c r="I102">
        <v>1</v>
      </c>
      <c r="J102">
        <v>1</v>
      </c>
      <c r="K102" t="b">
        <v>0</v>
      </c>
      <c r="L102" t="b">
        <v>0</v>
      </c>
    </row>
    <row r="103" spans="1:12" outlineLevel="1">
      <c r="B103" t="s">
        <v>1820</v>
      </c>
      <c r="C103">
        <v>0</v>
      </c>
      <c r="D103">
        <v>0</v>
      </c>
      <c r="E103">
        <v>1</v>
      </c>
      <c r="F103">
        <v>0</v>
      </c>
      <c r="G103">
        <v>0</v>
      </c>
      <c r="H103">
        <v>1</v>
      </c>
      <c r="I103">
        <v>1</v>
      </c>
      <c r="J103">
        <v>1</v>
      </c>
      <c r="K103" t="b">
        <v>0</v>
      </c>
      <c r="L103" t="b">
        <v>0</v>
      </c>
    </row>
    <row r="104" spans="1:12" outlineLevel="1"/>
    <row r="105" spans="1:12" outlineLevel="1"/>
    <row r="106" spans="1:12" outlineLevel="1"/>
    <row r="107" spans="1:12" outlineLevel="1"/>
    <row r="108" spans="1:12" outlineLevel="1"/>
    <row r="109" spans="1:12" outlineLevel="1"/>
    <row r="110" spans="1:12" outlineLevel="1"/>
    <row r="111" spans="1:12" collapsed="1"/>
    <row r="112" spans="1:12">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45093.571542129626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45093.571542129626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3"/>
  <sheetViews>
    <sheetView workbookViewId="0"/>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663</v>
      </c>
      <c r="B35" s="78" t="b">
        <f t="shared" ref="B35:C39" si="1">B$33</f>
        <v>0</v>
      </c>
      <c r="C35" s="78" t="b">
        <f t="shared" si="1"/>
        <v>1</v>
      </c>
      <c r="D35" s="78" t="b">
        <v>0</v>
      </c>
      <c r="E35" s="78" t="b">
        <f t="shared" ref="E35:H39" si="2">E$33</f>
        <v>0</v>
      </c>
      <c r="F35" s="78" t="b">
        <f t="shared" si="2"/>
        <v>0</v>
      </c>
      <c r="G35" s="78" t="b">
        <f t="shared" si="2"/>
        <v>0</v>
      </c>
      <c r="H35" s="78" t="b">
        <f t="shared" si="2"/>
        <v>0</v>
      </c>
      <c r="I35" s="83" t="b">
        <v>0</v>
      </c>
      <c r="J35" s="27" t="s">
        <v>441</v>
      </c>
    </row>
    <row r="36" spans="1:10">
      <c r="A36" s="77" t="s">
        <v>305</v>
      </c>
      <c r="B36" s="78" t="b">
        <f t="shared" si="1"/>
        <v>0</v>
      </c>
      <c r="C36" s="78" t="b">
        <f t="shared" si="1"/>
        <v>1</v>
      </c>
      <c r="D36" s="78" t="b">
        <f>D$33</f>
        <v>1</v>
      </c>
      <c r="E36" s="78" t="b">
        <f t="shared" si="2"/>
        <v>0</v>
      </c>
      <c r="F36" s="78" t="b">
        <f t="shared" si="2"/>
        <v>0</v>
      </c>
      <c r="G36" s="78" t="b">
        <f t="shared" si="2"/>
        <v>0</v>
      </c>
      <c r="H36" s="78" t="b">
        <f t="shared" si="2"/>
        <v>0</v>
      </c>
      <c r="I36" s="83" t="b">
        <v>0</v>
      </c>
      <c r="J36" s="27" t="s">
        <v>463</v>
      </c>
    </row>
    <row r="37" spans="1:10">
      <c r="A37" s="77" t="s">
        <v>48</v>
      </c>
      <c r="B37" s="78" t="b">
        <f t="shared" si="1"/>
        <v>0</v>
      </c>
      <c r="C37" s="78" t="b">
        <f t="shared" si="1"/>
        <v>1</v>
      </c>
      <c r="D37" s="78" t="b">
        <f>D$33</f>
        <v>1</v>
      </c>
      <c r="E37" s="78" t="b">
        <f t="shared" si="2"/>
        <v>0</v>
      </c>
      <c r="F37" s="78" t="b">
        <f t="shared" si="2"/>
        <v>0</v>
      </c>
      <c r="G37" s="78" t="b">
        <f t="shared" si="2"/>
        <v>0</v>
      </c>
      <c r="H37" s="78" t="b">
        <f t="shared" si="2"/>
        <v>0</v>
      </c>
      <c r="I37" s="83" t="b">
        <v>0</v>
      </c>
      <c r="J37" s="27" t="s">
        <v>437</v>
      </c>
    </row>
    <row r="38" spans="1:10">
      <c r="A38" s="77" t="s">
        <v>184</v>
      </c>
      <c r="B38" s="78" t="b">
        <f t="shared" si="1"/>
        <v>0</v>
      </c>
      <c r="C38" s="78" t="b">
        <f t="shared" si="1"/>
        <v>1</v>
      </c>
      <c r="D38" s="78" t="b">
        <f>D$33</f>
        <v>1</v>
      </c>
      <c r="E38" s="78" t="b">
        <f t="shared" si="2"/>
        <v>0</v>
      </c>
      <c r="F38" s="78" t="b">
        <f t="shared" si="2"/>
        <v>0</v>
      </c>
      <c r="G38" s="78" t="b">
        <f t="shared" si="2"/>
        <v>0</v>
      </c>
      <c r="H38" s="78" t="b">
        <f t="shared" si="2"/>
        <v>0</v>
      </c>
      <c r="I38" s="83" t="b">
        <v>0</v>
      </c>
      <c r="J38" s="27" t="s">
        <v>464</v>
      </c>
    </row>
    <row r="39" spans="1:10">
      <c r="A39" s="80" t="s">
        <v>664</v>
      </c>
      <c r="B39" s="81" t="b">
        <f t="shared" si="1"/>
        <v>0</v>
      </c>
      <c r="C39" s="81" t="b">
        <f t="shared" si="1"/>
        <v>1</v>
      </c>
      <c r="D39" s="81" t="b">
        <v>0</v>
      </c>
      <c r="E39" s="81" t="b">
        <f t="shared" si="2"/>
        <v>0</v>
      </c>
      <c r="F39" s="81" t="b">
        <f t="shared" si="2"/>
        <v>0</v>
      </c>
      <c r="G39" s="81" t="b">
        <f t="shared" si="2"/>
        <v>0</v>
      </c>
      <c r="H39" s="81" t="b">
        <f t="shared" si="2"/>
        <v>0</v>
      </c>
      <c r="I39" s="84" t="b">
        <v>0</v>
      </c>
      <c r="J39" s="27" t="s">
        <v>442</v>
      </c>
    </row>
    <row r="40" spans="1:10">
      <c r="A40" s="15" t="s">
        <v>49</v>
      </c>
      <c r="B40" s="72" t="b">
        <v>1</v>
      </c>
      <c r="C40" s="72" t="b">
        <v>1</v>
      </c>
      <c r="D40" s="72" t="b">
        <v>1</v>
      </c>
      <c r="E40" s="72" t="b">
        <v>1</v>
      </c>
      <c r="F40" s="72" t="b">
        <v>1</v>
      </c>
      <c r="G40" s="72" t="b">
        <v>1</v>
      </c>
      <c r="H40" s="72" t="b">
        <v>1</v>
      </c>
      <c r="I40" s="72" t="b">
        <v>0</v>
      </c>
      <c r="J40" s="18" t="s">
        <v>465</v>
      </c>
    </row>
    <row r="41" spans="1:10">
      <c r="A41" s="15" t="s">
        <v>50</v>
      </c>
      <c r="B41" s="12" t="b">
        <v>1</v>
      </c>
      <c r="C41" s="12" t="b">
        <v>1</v>
      </c>
      <c r="D41" s="12" t="b">
        <v>1</v>
      </c>
      <c r="E41" s="12" t="b">
        <v>1</v>
      </c>
      <c r="F41" s="12" t="b">
        <v>1</v>
      </c>
      <c r="G41" s="12" t="b">
        <v>1</v>
      </c>
      <c r="H41" s="12" t="b">
        <v>1</v>
      </c>
      <c r="I41" s="12" t="b">
        <v>0</v>
      </c>
      <c r="J41" s="18" t="s">
        <v>466</v>
      </c>
    </row>
    <row r="42" spans="1:10">
      <c r="A42" s="15" t="s">
        <v>72</v>
      </c>
      <c r="B42" s="12" t="b">
        <v>1</v>
      </c>
      <c r="C42" s="12" t="b">
        <v>1</v>
      </c>
      <c r="D42" s="12" t="b">
        <v>1</v>
      </c>
      <c r="E42" s="12" t="b">
        <v>1</v>
      </c>
      <c r="F42" s="12" t="b">
        <v>1</v>
      </c>
      <c r="G42" s="12" t="b">
        <v>0</v>
      </c>
      <c r="H42" s="12" t="b">
        <v>1</v>
      </c>
      <c r="I42" s="12" t="b">
        <v>0</v>
      </c>
      <c r="J42" s="18" t="s">
        <v>73</v>
      </c>
    </row>
    <row r="43" spans="1:10">
      <c r="A43" s="15" t="s">
        <v>51</v>
      </c>
      <c r="B43" s="12" t="b">
        <v>1</v>
      </c>
      <c r="C43" s="12" t="b">
        <v>1</v>
      </c>
      <c r="D43" s="12" t="b">
        <v>1</v>
      </c>
      <c r="E43" s="12" t="b">
        <v>1</v>
      </c>
      <c r="F43" s="12" t="b">
        <v>1</v>
      </c>
      <c r="G43" s="12" t="b">
        <v>1</v>
      </c>
      <c r="H43" s="12" t="b">
        <v>1</v>
      </c>
      <c r="I43" s="12" t="b">
        <v>0</v>
      </c>
      <c r="J43" s="18" t="s">
        <v>451</v>
      </c>
    </row>
    <row r="44" spans="1:10">
      <c r="A44" s="15" t="s">
        <v>41</v>
      </c>
      <c r="B44" s="12" t="b">
        <v>1</v>
      </c>
      <c r="C44" s="12" t="b">
        <v>1</v>
      </c>
      <c r="D44" s="12" t="b">
        <v>1</v>
      </c>
      <c r="E44" s="12" t="b">
        <v>0</v>
      </c>
      <c r="F44" s="12" t="b">
        <v>1</v>
      </c>
      <c r="G44" s="12" t="b">
        <v>0</v>
      </c>
      <c r="H44" s="12" t="b">
        <v>1</v>
      </c>
      <c r="I44" s="12" t="b">
        <v>0</v>
      </c>
      <c r="J44" s="18" t="s">
        <v>452</v>
      </c>
    </row>
    <row r="45" spans="1:10">
      <c r="A45" s="15" t="s">
        <v>52</v>
      </c>
      <c r="B45" s="12" t="b">
        <v>1</v>
      </c>
      <c r="C45" s="12" t="b">
        <v>1</v>
      </c>
      <c r="D45" s="12" t="b">
        <v>1</v>
      </c>
      <c r="E45" s="12" t="b">
        <v>0</v>
      </c>
      <c r="F45" s="12" t="b">
        <v>1</v>
      </c>
      <c r="G45" s="12" t="b">
        <v>0</v>
      </c>
      <c r="H45" s="12" t="b">
        <v>0</v>
      </c>
      <c r="I45" s="12" t="b">
        <v>0</v>
      </c>
      <c r="J45" s="18" t="s">
        <v>453</v>
      </c>
    </row>
    <row r="46" spans="1:10">
      <c r="A46" s="15" t="s">
        <v>53</v>
      </c>
      <c r="B46" s="12" t="b">
        <v>1</v>
      </c>
      <c r="C46" s="12" t="b">
        <v>1</v>
      </c>
      <c r="D46" s="12" t="b">
        <v>1</v>
      </c>
      <c r="E46" s="12" t="b">
        <v>1</v>
      </c>
      <c r="F46" s="12" t="b">
        <v>1</v>
      </c>
      <c r="G46" s="12" t="b">
        <v>1</v>
      </c>
      <c r="H46" s="12" t="b">
        <v>1</v>
      </c>
      <c r="I46" s="12" t="b">
        <v>0</v>
      </c>
      <c r="J46" s="18" t="s">
        <v>454</v>
      </c>
    </row>
    <row r="47" spans="1:10">
      <c r="A47" s="15" t="s">
        <v>54</v>
      </c>
      <c r="B47" s="12" t="b">
        <v>1</v>
      </c>
      <c r="C47" s="12" t="b">
        <v>1</v>
      </c>
      <c r="D47" s="12" t="b">
        <v>1</v>
      </c>
      <c r="E47" s="12" t="b">
        <v>1</v>
      </c>
      <c r="F47" s="12" t="b">
        <v>1</v>
      </c>
      <c r="G47" s="12" t="b">
        <v>1</v>
      </c>
      <c r="H47" s="12" t="b">
        <v>1</v>
      </c>
      <c r="I47" s="12" t="b">
        <v>0</v>
      </c>
      <c r="J47" s="18" t="s">
        <v>455</v>
      </c>
    </row>
    <row r="48" spans="1:10">
      <c r="A48" s="15" t="s">
        <v>298</v>
      </c>
      <c r="B48" s="12" t="b">
        <v>1</v>
      </c>
      <c r="C48" s="12" t="b">
        <v>1</v>
      </c>
      <c r="D48" s="12" t="b">
        <v>1</v>
      </c>
      <c r="E48" s="12" t="b">
        <v>0</v>
      </c>
      <c r="F48" s="12" t="b">
        <v>1</v>
      </c>
      <c r="G48" s="12" t="b">
        <v>0</v>
      </c>
      <c r="H48" s="12" t="b">
        <v>1</v>
      </c>
      <c r="I48" s="12" t="b">
        <v>0</v>
      </c>
      <c r="J48" s="18" t="s">
        <v>456</v>
      </c>
    </row>
    <row r="49" spans="1:10">
      <c r="A49" s="15" t="s">
        <v>299</v>
      </c>
      <c r="B49" s="12" t="b">
        <v>1</v>
      </c>
      <c r="C49" s="12" t="b">
        <v>1</v>
      </c>
      <c r="D49" s="12" t="b">
        <v>1</v>
      </c>
      <c r="E49" s="12" t="b">
        <v>0</v>
      </c>
      <c r="F49" s="12" t="b">
        <v>1</v>
      </c>
      <c r="G49" s="12" t="b">
        <v>0</v>
      </c>
      <c r="H49" s="12" t="b">
        <v>0</v>
      </c>
      <c r="I49" s="12" t="b">
        <v>0</v>
      </c>
      <c r="J49" s="18" t="s">
        <v>457</v>
      </c>
    </row>
    <row r="50" spans="1:10">
      <c r="A50" s="15" t="s">
        <v>55</v>
      </c>
      <c r="B50" s="56" t="b">
        <v>1</v>
      </c>
      <c r="C50" s="56" t="b">
        <v>1</v>
      </c>
      <c r="D50" s="56" t="b">
        <v>1</v>
      </c>
      <c r="E50" s="56" t="b">
        <v>1</v>
      </c>
      <c r="F50" s="56" t="b">
        <v>1</v>
      </c>
      <c r="G50" s="56" t="b">
        <v>1</v>
      </c>
      <c r="H50" s="56" t="b">
        <v>0</v>
      </c>
      <c r="I50" s="56" t="b">
        <v>0</v>
      </c>
      <c r="J50" s="18" t="s">
        <v>458</v>
      </c>
    </row>
    <row r="51" spans="1:10">
      <c r="A51" s="75" t="s">
        <v>150</v>
      </c>
      <c r="B51" s="28" t="b">
        <v>0</v>
      </c>
      <c r="C51" s="28" t="b">
        <v>1</v>
      </c>
      <c r="D51" s="28" t="b">
        <v>1</v>
      </c>
      <c r="E51" s="28" t="b">
        <v>0</v>
      </c>
      <c r="F51" s="28" t="b">
        <v>0</v>
      </c>
      <c r="G51" s="28" t="b">
        <v>0</v>
      </c>
      <c r="H51" s="28" t="b">
        <v>0</v>
      </c>
      <c r="I51" s="76" t="b">
        <v>0</v>
      </c>
      <c r="J51" s="18" t="s">
        <v>474</v>
      </c>
    </row>
    <row r="52" spans="1:10">
      <c r="A52" s="77" t="s">
        <v>151</v>
      </c>
      <c r="B52" s="78" t="b">
        <f t="shared" ref="B52:F54" si="3">B$51</f>
        <v>0</v>
      </c>
      <c r="C52" s="78" t="b">
        <f t="shared" si="3"/>
        <v>1</v>
      </c>
      <c r="D52" s="78" t="b">
        <f t="shared" si="3"/>
        <v>1</v>
      </c>
      <c r="E52" s="78" t="b">
        <f t="shared" si="3"/>
        <v>0</v>
      </c>
      <c r="F52" s="78" t="b">
        <f t="shared" si="3"/>
        <v>0</v>
      </c>
      <c r="G52" s="12" t="b">
        <v>0</v>
      </c>
      <c r="H52" s="12" t="b">
        <v>0</v>
      </c>
      <c r="I52" s="79" t="b">
        <v>0</v>
      </c>
      <c r="J52" s="18" t="s">
        <v>475</v>
      </c>
    </row>
    <row r="53" spans="1:10">
      <c r="A53" s="77" t="s">
        <v>196</v>
      </c>
      <c r="B53" s="78" t="b">
        <f t="shared" si="3"/>
        <v>0</v>
      </c>
      <c r="C53" s="78" t="b">
        <f t="shared" si="3"/>
        <v>1</v>
      </c>
      <c r="D53" s="78" t="b">
        <f t="shared" si="3"/>
        <v>1</v>
      </c>
      <c r="E53" s="78" t="b">
        <f t="shared" si="3"/>
        <v>0</v>
      </c>
      <c r="F53" s="78" t="b">
        <f t="shared" si="3"/>
        <v>0</v>
      </c>
      <c r="G53" s="12" t="b">
        <v>0</v>
      </c>
      <c r="H53" s="12" t="b">
        <v>0</v>
      </c>
      <c r="I53" s="79" t="b">
        <v>0</v>
      </c>
      <c r="J53" s="27" t="s">
        <v>477</v>
      </c>
    </row>
    <row r="54" spans="1:10">
      <c r="A54" s="80" t="s">
        <v>195</v>
      </c>
      <c r="B54" s="81" t="b">
        <f t="shared" si="3"/>
        <v>0</v>
      </c>
      <c r="C54" s="81" t="b">
        <f t="shared" si="3"/>
        <v>1</v>
      </c>
      <c r="D54" s="81" t="b">
        <f t="shared" si="3"/>
        <v>1</v>
      </c>
      <c r="E54" s="81" t="b">
        <f t="shared" si="3"/>
        <v>0</v>
      </c>
      <c r="F54" s="81" t="b">
        <f t="shared" si="3"/>
        <v>0</v>
      </c>
      <c r="G54" s="215" t="b">
        <v>0</v>
      </c>
      <c r="H54" s="215" t="b">
        <v>0</v>
      </c>
      <c r="I54" s="82" t="b">
        <v>0</v>
      </c>
      <c r="J54" s="27" t="s">
        <v>476</v>
      </c>
    </row>
    <row r="55" spans="1:10">
      <c r="A55" s="15" t="s">
        <v>56</v>
      </c>
      <c r="B55" s="72" t="b">
        <v>1</v>
      </c>
      <c r="C55" s="72" t="b">
        <v>1</v>
      </c>
      <c r="D55" s="72" t="b">
        <v>1</v>
      </c>
      <c r="E55" s="72" t="b">
        <v>1</v>
      </c>
      <c r="F55" s="72" t="b">
        <v>1</v>
      </c>
      <c r="G55" s="72" t="b">
        <v>0</v>
      </c>
      <c r="H55" s="72" t="b">
        <v>1</v>
      </c>
      <c r="I55" s="72" t="b">
        <v>0</v>
      </c>
      <c r="J55" s="18" t="s">
        <v>478</v>
      </c>
    </row>
    <row r="56" spans="1:10">
      <c r="A56" s="15" t="s">
        <v>1104</v>
      </c>
      <c r="B56" s="12" t="b">
        <v>1</v>
      </c>
      <c r="C56" s="12" t="b">
        <v>1</v>
      </c>
      <c r="D56" s="12" t="b">
        <v>1</v>
      </c>
      <c r="E56" s="12" t="b">
        <v>0</v>
      </c>
      <c r="F56" s="12" t="b">
        <v>1</v>
      </c>
      <c r="G56" s="12" t="b">
        <v>0</v>
      </c>
      <c r="H56" s="12" t="b">
        <v>1</v>
      </c>
      <c r="I56" s="12" t="b">
        <v>0</v>
      </c>
      <c r="J56" s="18" t="s">
        <v>1105</v>
      </c>
    </row>
    <row r="57" spans="1:10">
      <c r="A57" s="15" t="s">
        <v>57</v>
      </c>
      <c r="B57" s="12" t="b">
        <v>1</v>
      </c>
      <c r="C57" s="12" t="b">
        <v>1</v>
      </c>
      <c r="D57" s="12" t="b">
        <v>1</v>
      </c>
      <c r="E57" s="12" t="b">
        <v>0</v>
      </c>
      <c r="F57" s="12" t="b">
        <v>1</v>
      </c>
      <c r="G57" s="12" t="b">
        <v>0</v>
      </c>
      <c r="H57" s="12" t="b">
        <v>1</v>
      </c>
      <c r="I57" s="12" t="b">
        <v>0</v>
      </c>
      <c r="J57" s="18" t="s">
        <v>443</v>
      </c>
    </row>
    <row r="58" spans="1:10">
      <c r="A58" s="15" t="s">
        <v>480</v>
      </c>
      <c r="B58" s="12" t="b">
        <v>1</v>
      </c>
      <c r="C58" s="12" t="b">
        <v>1</v>
      </c>
      <c r="D58" s="12" t="b">
        <v>1</v>
      </c>
      <c r="E58" s="12" t="b">
        <v>1</v>
      </c>
      <c r="F58" s="12" t="b">
        <v>1</v>
      </c>
      <c r="G58" s="12" t="b">
        <v>0</v>
      </c>
      <c r="H58" s="12" t="b">
        <v>0</v>
      </c>
      <c r="I58" s="12" t="b">
        <v>0</v>
      </c>
      <c r="J58" s="18" t="s">
        <v>479</v>
      </c>
    </row>
    <row r="59" spans="1:10">
      <c r="A59" s="15" t="s">
        <v>793</v>
      </c>
      <c r="B59" s="12" t="b">
        <v>1</v>
      </c>
      <c r="C59" s="12" t="b">
        <v>1</v>
      </c>
      <c r="D59" s="12" t="b">
        <v>1</v>
      </c>
      <c r="E59" s="12" t="b">
        <v>0</v>
      </c>
      <c r="F59" s="12" t="b">
        <v>1</v>
      </c>
      <c r="G59" s="12" t="b">
        <v>0</v>
      </c>
      <c r="H59" s="12" t="b">
        <v>0</v>
      </c>
      <c r="I59" s="12" t="b">
        <v>0</v>
      </c>
      <c r="J59" s="18" t="s">
        <v>1261</v>
      </c>
    </row>
    <row r="60" spans="1:10">
      <c r="A60" s="15" t="s">
        <v>481</v>
      </c>
      <c r="B60" s="12" t="b">
        <v>1</v>
      </c>
      <c r="C60" s="12" t="b">
        <v>1</v>
      </c>
      <c r="D60" s="12" t="b">
        <v>1</v>
      </c>
      <c r="E60" s="12" t="b">
        <v>0</v>
      </c>
      <c r="F60" s="12" t="b">
        <v>1</v>
      </c>
      <c r="G60" s="12" t="b">
        <v>0</v>
      </c>
      <c r="H60" s="12" t="b">
        <v>0</v>
      </c>
      <c r="I60" s="12" t="b">
        <v>0</v>
      </c>
      <c r="J60" s="18" t="s">
        <v>482</v>
      </c>
    </row>
    <row r="61" spans="1:10">
      <c r="A61" s="15" t="s">
        <v>665</v>
      </c>
      <c r="B61" s="12" t="b">
        <v>1</v>
      </c>
      <c r="C61" s="12" t="b">
        <v>1</v>
      </c>
      <c r="D61" s="12" t="b">
        <v>1</v>
      </c>
      <c r="E61" s="12" t="b">
        <v>0</v>
      </c>
      <c r="F61" s="12" t="b">
        <v>1</v>
      </c>
      <c r="G61" s="12" t="b">
        <v>0</v>
      </c>
      <c r="H61" s="12" t="b">
        <v>0</v>
      </c>
      <c r="I61" s="12" t="b">
        <v>0</v>
      </c>
      <c r="J61" s="18" t="s">
        <v>669</v>
      </c>
    </row>
    <row r="62" spans="1:10">
      <c r="A62" s="15" t="s">
        <v>60</v>
      </c>
      <c r="B62" s="12" t="b">
        <v>1</v>
      </c>
      <c r="C62" s="12" t="b">
        <v>1</v>
      </c>
      <c r="D62" s="12" t="b">
        <v>1</v>
      </c>
      <c r="E62" s="12" t="b">
        <v>0</v>
      </c>
      <c r="F62" s="12" t="b">
        <v>1</v>
      </c>
      <c r="G62" s="12" t="b">
        <v>0</v>
      </c>
      <c r="H62" s="12" t="b">
        <v>0</v>
      </c>
      <c r="I62" s="12" t="b">
        <v>0</v>
      </c>
      <c r="J62" s="18" t="s">
        <v>444</v>
      </c>
    </row>
    <row r="63" spans="1:10">
      <c r="A63" s="15" t="s">
        <v>58</v>
      </c>
      <c r="B63" s="12" t="b">
        <v>1</v>
      </c>
      <c r="C63" s="12" t="b">
        <v>1</v>
      </c>
      <c r="D63" s="12" t="b">
        <v>1</v>
      </c>
      <c r="E63" s="12" t="b">
        <v>0</v>
      </c>
      <c r="F63" s="12" t="b">
        <v>1</v>
      </c>
      <c r="G63" s="12" t="b">
        <v>0</v>
      </c>
      <c r="H63" s="12" t="b">
        <v>1</v>
      </c>
      <c r="I63" s="12" t="b">
        <v>0</v>
      </c>
      <c r="J63" s="18" t="s">
        <v>445</v>
      </c>
    </row>
    <row r="64" spans="1:10">
      <c r="A64" s="15" t="s">
        <v>484</v>
      </c>
      <c r="B64" s="12" t="b">
        <v>1</v>
      </c>
      <c r="C64" s="12" t="b">
        <v>1</v>
      </c>
      <c r="D64" s="12" t="b">
        <v>1</v>
      </c>
      <c r="E64" s="12" t="b">
        <v>1</v>
      </c>
      <c r="F64" s="12" t="b">
        <v>1</v>
      </c>
      <c r="G64" s="12" t="b">
        <v>0</v>
      </c>
      <c r="H64" s="12" t="b">
        <v>0</v>
      </c>
      <c r="I64" s="12" t="b">
        <v>0</v>
      </c>
      <c r="J64" s="18" t="s">
        <v>479</v>
      </c>
    </row>
    <row r="65" spans="1:10">
      <c r="A65" s="15" t="s">
        <v>485</v>
      </c>
      <c r="B65" s="12" t="b">
        <v>1</v>
      </c>
      <c r="C65" s="12" t="b">
        <v>1</v>
      </c>
      <c r="D65" s="12" t="b">
        <v>1</v>
      </c>
      <c r="E65" s="12" t="b">
        <v>0</v>
      </c>
      <c r="F65" s="12" t="b">
        <v>1</v>
      </c>
      <c r="G65" s="12" t="b">
        <v>0</v>
      </c>
      <c r="H65" s="12" t="b">
        <v>0</v>
      </c>
      <c r="I65" s="12" t="b">
        <v>0</v>
      </c>
      <c r="J65" s="18" t="s">
        <v>483</v>
      </c>
    </row>
    <row r="66" spans="1:10">
      <c r="A66" s="15" t="s">
        <v>666</v>
      </c>
      <c r="B66" s="12" t="b">
        <v>1</v>
      </c>
      <c r="C66" s="12" t="b">
        <v>1</v>
      </c>
      <c r="D66" s="12" t="b">
        <v>1</v>
      </c>
      <c r="E66" s="12" t="b">
        <v>0</v>
      </c>
      <c r="F66" s="12" t="b">
        <v>1</v>
      </c>
      <c r="G66" s="12" t="b">
        <v>0</v>
      </c>
      <c r="H66" s="12" t="b">
        <v>0</v>
      </c>
      <c r="I66" s="12" t="b">
        <v>0</v>
      </c>
      <c r="J66" s="18" t="s">
        <v>668</v>
      </c>
    </row>
    <row r="67" spans="1:10">
      <c r="A67" s="15" t="s">
        <v>61</v>
      </c>
      <c r="B67" s="12" t="b">
        <v>1</v>
      </c>
      <c r="C67" s="12" t="b">
        <v>1</v>
      </c>
      <c r="D67" s="12" t="b">
        <v>1</v>
      </c>
      <c r="E67" s="12" t="b">
        <v>0</v>
      </c>
      <c r="F67" s="12" t="b">
        <v>1</v>
      </c>
      <c r="G67" s="12" t="b">
        <v>0</v>
      </c>
      <c r="H67" s="12" t="b">
        <v>0</v>
      </c>
      <c r="I67" s="12" t="b">
        <v>0</v>
      </c>
      <c r="J67" s="18" t="s">
        <v>446</v>
      </c>
    </row>
    <row r="68" spans="1:10">
      <c r="A68" s="15" t="s">
        <v>59</v>
      </c>
      <c r="B68" s="12" t="b">
        <v>1</v>
      </c>
      <c r="C68" s="12" t="b">
        <v>1</v>
      </c>
      <c r="D68" s="12" t="b">
        <v>1</v>
      </c>
      <c r="E68" s="12" t="b">
        <v>0</v>
      </c>
      <c r="F68" s="12" t="b">
        <v>1</v>
      </c>
      <c r="G68" s="12" t="b">
        <v>0</v>
      </c>
      <c r="H68" s="12" t="b">
        <v>1</v>
      </c>
      <c r="I68" s="12" t="b">
        <v>0</v>
      </c>
      <c r="J68" s="18" t="s">
        <v>447</v>
      </c>
    </row>
    <row r="69" spans="1:10">
      <c r="A69" s="15" t="s">
        <v>62</v>
      </c>
      <c r="B69" s="12" t="b">
        <v>1</v>
      </c>
      <c r="C69" s="12" t="b">
        <v>1</v>
      </c>
      <c r="D69" s="12" t="b">
        <v>1</v>
      </c>
      <c r="E69" s="12" t="b">
        <v>0</v>
      </c>
      <c r="F69" s="12" t="b">
        <v>1</v>
      </c>
      <c r="G69" s="12" t="b">
        <v>0</v>
      </c>
      <c r="H69" s="12" t="b">
        <v>0</v>
      </c>
      <c r="I69" s="12" t="b">
        <v>0</v>
      </c>
      <c r="J69" s="18" t="s">
        <v>448</v>
      </c>
    </row>
    <row r="70" spans="1:10">
      <c r="A70" s="15" t="s">
        <v>63</v>
      </c>
      <c r="B70" s="12" t="b">
        <v>1</v>
      </c>
      <c r="C70" s="12" t="b">
        <v>1</v>
      </c>
      <c r="D70" s="12" t="b">
        <v>1</v>
      </c>
      <c r="E70" s="12" t="b">
        <v>0</v>
      </c>
      <c r="F70" s="12" t="b">
        <v>1</v>
      </c>
      <c r="G70" s="12" t="b">
        <v>0</v>
      </c>
      <c r="H70" s="12" t="b">
        <v>0</v>
      </c>
      <c r="I70" s="12" t="b">
        <v>0</v>
      </c>
      <c r="J70" s="18" t="s">
        <v>449</v>
      </c>
    </row>
    <row r="71" spans="1:10">
      <c r="A71" s="15" t="s">
        <v>64</v>
      </c>
      <c r="B71" s="12" t="b">
        <v>1</v>
      </c>
      <c r="C71" s="12" t="b">
        <v>1</v>
      </c>
      <c r="D71" s="12" t="b">
        <v>1</v>
      </c>
      <c r="E71" s="12" t="b">
        <v>1</v>
      </c>
      <c r="F71" s="12" t="b">
        <v>1</v>
      </c>
      <c r="G71" s="12" t="b">
        <v>0</v>
      </c>
      <c r="H71" s="12" t="b">
        <v>0</v>
      </c>
      <c r="I71" s="12" t="b">
        <v>0</v>
      </c>
      <c r="J71" s="18" t="s">
        <v>1619</v>
      </c>
    </row>
    <row r="72" spans="1:10">
      <c r="A72" s="15" t="s">
        <v>65</v>
      </c>
      <c r="B72" s="12" t="b">
        <v>1</v>
      </c>
      <c r="C72" s="12" t="b">
        <v>1</v>
      </c>
      <c r="D72" s="12" t="b">
        <v>1</v>
      </c>
      <c r="E72" s="12" t="b">
        <v>0</v>
      </c>
      <c r="F72" s="12" t="b">
        <v>1</v>
      </c>
      <c r="G72" s="12" t="b">
        <v>0</v>
      </c>
      <c r="H72" s="12" t="b">
        <v>0</v>
      </c>
      <c r="I72" s="12" t="b">
        <v>0</v>
      </c>
      <c r="J72" s="18" t="s">
        <v>450</v>
      </c>
    </row>
    <row r="73" spans="1:10">
      <c r="A73" s="15" t="s">
        <v>1620</v>
      </c>
      <c r="B73" s="12" t="b">
        <v>1</v>
      </c>
      <c r="C73" s="12" t="b">
        <v>1</v>
      </c>
      <c r="D73" s="12" t="b">
        <v>1</v>
      </c>
      <c r="E73" s="12" t="b">
        <v>0</v>
      </c>
      <c r="F73" s="12" t="b">
        <v>1</v>
      </c>
      <c r="G73" s="12" t="b">
        <v>0</v>
      </c>
      <c r="H73" s="12" t="b">
        <v>0</v>
      </c>
      <c r="I73" s="12" t="b">
        <v>0</v>
      </c>
      <c r="J73" s="18" t="s">
        <v>1621</v>
      </c>
    </row>
  </sheetData>
  <autoFilter ref="A2:H72" xr:uid="{7A02DDC9-E0E8-48BF-8BE6-D6DD57F6C67D}"/>
  <conditionalFormatting sqref="B57:I72 B33:I55 B14:I31 B3:I11">
    <cfRule type="cellIs" dxfId="96" priority="8" operator="equal">
      <formula>FALSE</formula>
    </cfRule>
  </conditionalFormatting>
  <conditionalFormatting sqref="B32:I32">
    <cfRule type="cellIs" dxfId="95" priority="6" operator="equal">
      <formula>FALSE</formula>
    </cfRule>
  </conditionalFormatting>
  <conditionalFormatting sqref="B56:I56">
    <cfRule type="cellIs" dxfId="94" priority="5" operator="equal">
      <formula>FALSE</formula>
    </cfRule>
  </conditionalFormatting>
  <conditionalFormatting sqref="B12:I12">
    <cfRule type="cellIs" dxfId="93" priority="4" operator="equal">
      <formula>FALSE</formula>
    </cfRule>
  </conditionalFormatting>
  <conditionalFormatting sqref="B13:D13 F13:I13">
    <cfRule type="cellIs" dxfId="92" priority="3" operator="equal">
      <formula>FALSE</formula>
    </cfRule>
  </conditionalFormatting>
  <conditionalFormatting sqref="E13">
    <cfRule type="cellIs" dxfId="91" priority="2" operator="equal">
      <formula>FALSE</formula>
    </cfRule>
  </conditionalFormatting>
  <conditionalFormatting sqref="B73:I73">
    <cfRule type="cellIs" dxfId="90"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9" priority="184" stopIfTrue="1" operator="equal">
      <formula>"sar"</formula>
    </cfRule>
    <cfRule type="cellIs" dxfId="88" priority="185" stopIfTrue="1" operator="equal">
      <formula>"sat"</formula>
    </cfRule>
    <cfRule type="cellIs" dxfId="87" priority="186" stopIfTrue="1" operator="equal">
      <formula>"sav"</formula>
    </cfRule>
    <cfRule type="containsText" dxfId="86" priority="187" stopIfTrue="1" operator="containsText" text="sam">
      <formula>NOT(ISERROR(SEARCH("sam",B3)))</formula>
    </cfRule>
    <cfRule type="containsText" dxfId="85" priority="188" stopIfTrue="1" operator="containsText" text="sap">
      <formula>NOT(ISERROR(SEARCH("sap",B3)))</formula>
    </cfRule>
    <cfRule type="containsText" dxfId="84" priority="189" stopIfTrue="1" operator="containsText" text="saa">
      <formula>NOT(ISERROR(SEARCH("saa",B3)))</formula>
    </cfRule>
  </conditionalFormatting>
  <conditionalFormatting sqref="B11">
    <cfRule type="cellIs" dxfId="83" priority="178" stopIfTrue="1" operator="equal">
      <formula>"sar"</formula>
    </cfRule>
    <cfRule type="cellIs" dxfId="82" priority="179" stopIfTrue="1" operator="equal">
      <formula>"sat"</formula>
    </cfRule>
    <cfRule type="cellIs" dxfId="81" priority="180" stopIfTrue="1" operator="equal">
      <formula>"sav"</formula>
    </cfRule>
    <cfRule type="containsText" dxfId="80" priority="181" stopIfTrue="1" operator="containsText" text="sam">
      <formula>NOT(ISERROR(SEARCH("sam",B11)))</formula>
    </cfRule>
    <cfRule type="containsText" dxfId="79" priority="182" stopIfTrue="1" operator="containsText" text="sap">
      <formula>NOT(ISERROR(SEARCH("sap",B11)))</formula>
    </cfRule>
    <cfRule type="containsText" dxfId="78" priority="183" stopIfTrue="1" operator="containsText" text="saa">
      <formula>NOT(ISERROR(SEARCH("saa",B11)))</formula>
    </cfRule>
  </conditionalFormatting>
  <conditionalFormatting sqref="B42">
    <cfRule type="cellIs" dxfId="77" priority="172" stopIfTrue="1" operator="equal">
      <formula>"sar"</formula>
    </cfRule>
    <cfRule type="cellIs" dxfId="76" priority="173" stopIfTrue="1" operator="equal">
      <formula>"sat"</formula>
    </cfRule>
    <cfRule type="cellIs" dxfId="75" priority="174" stopIfTrue="1" operator="equal">
      <formula>"sav"</formula>
    </cfRule>
    <cfRule type="containsText" dxfId="74" priority="175" stopIfTrue="1" operator="containsText" text="sam">
      <formula>NOT(ISERROR(SEARCH("sam",B42)))</formula>
    </cfRule>
    <cfRule type="containsText" dxfId="73" priority="176" stopIfTrue="1" operator="containsText" text="sap">
      <formula>NOT(ISERROR(SEARCH("sap",B42)))</formula>
    </cfRule>
    <cfRule type="containsText" dxfId="72" priority="177" stopIfTrue="1" operator="containsText" text="saa">
      <formula>NOT(ISERROR(SEARCH("saa",B42)))</formula>
    </cfRule>
  </conditionalFormatting>
  <conditionalFormatting sqref="B44">
    <cfRule type="cellIs" dxfId="71" priority="166" stopIfTrue="1" operator="equal">
      <formula>"sar"</formula>
    </cfRule>
    <cfRule type="cellIs" dxfId="70" priority="167" stopIfTrue="1" operator="equal">
      <formula>"sat"</formula>
    </cfRule>
    <cfRule type="cellIs" dxfId="69" priority="168" stopIfTrue="1" operator="equal">
      <formula>"sav"</formula>
    </cfRule>
    <cfRule type="containsText" dxfId="68" priority="169" stopIfTrue="1" operator="containsText" text="sam">
      <formula>NOT(ISERROR(SEARCH("sam",B44)))</formula>
    </cfRule>
    <cfRule type="containsText" dxfId="67" priority="170" stopIfTrue="1" operator="containsText" text="sap">
      <formula>NOT(ISERROR(SEARCH("sap",B44)))</formula>
    </cfRule>
    <cfRule type="containsText" dxfId="66" priority="171" stopIfTrue="1" operator="containsText" text="saa">
      <formula>NOT(ISERROR(SEARCH("saa",B44)))</formula>
    </cfRule>
  </conditionalFormatting>
  <conditionalFormatting sqref="H3:H112 H123:H201 H114:H121">
    <cfRule type="cellIs" dxfId="65" priority="94" stopIfTrue="1" operator="equal">
      <formula>"sam"</formula>
    </cfRule>
    <cfRule type="cellIs" dxfId="64" priority="95" stopIfTrue="1" operator="equal">
      <formula>"sap"</formula>
    </cfRule>
    <cfRule type="cellIs" dxfId="63" priority="96" stopIfTrue="1" operator="equal">
      <formula>"saa"</formula>
    </cfRule>
    <cfRule type="cellIs" dxfId="62" priority="97" stopIfTrue="1" operator="equal">
      <formula>"sar"</formula>
    </cfRule>
    <cfRule type="cellIs" dxfId="61" priority="98" stopIfTrue="1" operator="equal">
      <formula>"sat"</formula>
    </cfRule>
    <cfRule type="cellIs" dxfId="60" priority="99" stopIfTrue="1" operator="equal">
      <formula>"sav"</formula>
    </cfRule>
  </conditionalFormatting>
  <conditionalFormatting sqref="I3:I112 I123:I201 I114:I121">
    <cfRule type="expression" dxfId="59" priority="81">
      <formula>(I3=OFFSET(I3,-1,0))</formula>
    </cfRule>
  </conditionalFormatting>
  <conditionalFormatting sqref="B43">
    <cfRule type="cellIs" dxfId="58" priority="75" stopIfTrue="1" operator="equal">
      <formula>"sar"</formula>
    </cfRule>
    <cfRule type="cellIs" dxfId="57" priority="76" stopIfTrue="1" operator="equal">
      <formula>"sat"</formula>
    </cfRule>
    <cfRule type="cellIs" dxfId="56" priority="77" stopIfTrue="1" operator="equal">
      <formula>"sav"</formula>
    </cfRule>
    <cfRule type="containsText" dxfId="55" priority="78" stopIfTrue="1" operator="containsText" text="sam">
      <formula>NOT(ISERROR(SEARCH("sam",B43)))</formula>
    </cfRule>
    <cfRule type="containsText" dxfId="54" priority="79" stopIfTrue="1" operator="containsText" text="sap">
      <formula>NOT(ISERROR(SEARCH("sap",B43)))</formula>
    </cfRule>
    <cfRule type="containsText" dxfId="53" priority="80" stopIfTrue="1" operator="containsText" text="saa">
      <formula>NOT(ISERROR(SEARCH("saa",B43)))</formula>
    </cfRule>
  </conditionalFormatting>
  <conditionalFormatting sqref="B25:B26">
    <cfRule type="cellIs" dxfId="52" priority="69" stopIfTrue="1" operator="equal">
      <formula>"sar"</formula>
    </cfRule>
    <cfRule type="cellIs" dxfId="51" priority="70" stopIfTrue="1" operator="equal">
      <formula>"sat"</formula>
    </cfRule>
    <cfRule type="cellIs" dxfId="50" priority="71" stopIfTrue="1" operator="equal">
      <formula>"sav"</formula>
    </cfRule>
    <cfRule type="containsText" dxfId="49" priority="72" stopIfTrue="1" operator="containsText" text="sam">
      <formula>NOT(ISERROR(SEARCH("sam",B25)))</formula>
    </cfRule>
    <cfRule type="containsText" dxfId="48" priority="73" stopIfTrue="1" operator="containsText" text="sap">
      <formula>NOT(ISERROR(SEARCH("sap",B25)))</formula>
    </cfRule>
    <cfRule type="containsText" dxfId="47" priority="74" stopIfTrue="1" operator="containsText" text="saa">
      <formula>NOT(ISERROR(SEARCH("saa",B25)))</formula>
    </cfRule>
  </conditionalFormatting>
  <conditionalFormatting sqref="B70">
    <cfRule type="cellIs" dxfId="46" priority="57" stopIfTrue="1" operator="equal">
      <formula>"sar"</formula>
    </cfRule>
    <cfRule type="cellIs" dxfId="45" priority="58" stopIfTrue="1" operator="equal">
      <formula>"sat"</formula>
    </cfRule>
    <cfRule type="cellIs" dxfId="44" priority="59" stopIfTrue="1" operator="equal">
      <formula>"sav"</formula>
    </cfRule>
    <cfRule type="containsText" dxfId="43" priority="60" stopIfTrue="1" operator="containsText" text="sam">
      <formula>NOT(ISERROR(SEARCH("sam",B70)))</formula>
    </cfRule>
    <cfRule type="containsText" dxfId="42" priority="61" stopIfTrue="1" operator="containsText" text="sap">
      <formula>NOT(ISERROR(SEARCH("sap",B70)))</formula>
    </cfRule>
    <cfRule type="containsText" dxfId="41" priority="62" stopIfTrue="1" operator="containsText" text="saa">
      <formula>NOT(ISERROR(SEARCH("saa",B70)))</formula>
    </cfRule>
  </conditionalFormatting>
  <conditionalFormatting sqref="B72">
    <cfRule type="cellIs" dxfId="40" priority="33" stopIfTrue="1" operator="equal">
      <formula>"sar"</formula>
    </cfRule>
    <cfRule type="cellIs" dxfId="39" priority="34" stopIfTrue="1" operator="equal">
      <formula>"sat"</formula>
    </cfRule>
    <cfRule type="cellIs" dxfId="38" priority="35" stopIfTrue="1" operator="equal">
      <formula>"sav"</formula>
    </cfRule>
    <cfRule type="containsText" dxfId="37" priority="36" stopIfTrue="1" operator="containsText" text="sam">
      <formula>NOT(ISERROR(SEARCH("sam",B72)))</formula>
    </cfRule>
    <cfRule type="containsText" dxfId="36" priority="37" stopIfTrue="1" operator="containsText" text="sap">
      <formula>NOT(ISERROR(SEARCH("sap",B72)))</formula>
    </cfRule>
    <cfRule type="containsText" dxfId="35" priority="38" stopIfTrue="1" operator="containsText" text="saa">
      <formula>NOT(ISERROR(SEARCH("saa",B72)))</formula>
    </cfRule>
  </conditionalFormatting>
  <conditionalFormatting sqref="G3">
    <cfRule type="cellIs" dxfId="34" priority="27" stopIfTrue="1" operator="equal">
      <formula>"sam"</formula>
    </cfRule>
    <cfRule type="cellIs" dxfId="33" priority="28" stopIfTrue="1" operator="equal">
      <formula>"sap"</formula>
    </cfRule>
    <cfRule type="cellIs" dxfId="32" priority="29" stopIfTrue="1" operator="equal">
      <formula>"saa"</formula>
    </cfRule>
    <cfRule type="cellIs" dxfId="31" priority="30" stopIfTrue="1" operator="equal">
      <formula>"sar"</formula>
    </cfRule>
    <cfRule type="cellIs" dxfId="30" priority="31" stopIfTrue="1" operator="equal">
      <formula>"sat"</formula>
    </cfRule>
    <cfRule type="cellIs" dxfId="29" priority="32" stopIfTrue="1" operator="equal">
      <formula>"sav"</formula>
    </cfRule>
  </conditionalFormatting>
  <conditionalFormatting sqref="B122">
    <cfRule type="cellIs" dxfId="28" priority="21" stopIfTrue="1" operator="equal">
      <formula>"sar"</formula>
    </cfRule>
    <cfRule type="cellIs" dxfId="27" priority="22" stopIfTrue="1" operator="equal">
      <formula>"sat"</formula>
    </cfRule>
    <cfRule type="cellIs" dxfId="26" priority="23" stopIfTrue="1" operator="equal">
      <formula>"sav"</formula>
    </cfRule>
    <cfRule type="containsText" dxfId="25" priority="24" stopIfTrue="1" operator="containsText" text="sam">
      <formula>NOT(ISERROR(SEARCH("sam",B122)))</formula>
    </cfRule>
    <cfRule type="containsText" dxfId="24" priority="25" stopIfTrue="1" operator="containsText" text="sap">
      <formula>NOT(ISERROR(SEARCH("sap",B122)))</formula>
    </cfRule>
    <cfRule type="containsText" dxfId="23" priority="26" stopIfTrue="1" operator="containsText" text="saa">
      <formula>NOT(ISERROR(SEARCH("saa",B122)))</formula>
    </cfRule>
  </conditionalFormatting>
  <conditionalFormatting sqref="H122">
    <cfRule type="cellIs" dxfId="22" priority="15" stopIfTrue="1" operator="equal">
      <formula>"sam"</formula>
    </cfRule>
    <cfRule type="cellIs" dxfId="21" priority="16" stopIfTrue="1" operator="equal">
      <formula>"sap"</formula>
    </cfRule>
    <cfRule type="cellIs" dxfId="20" priority="17" stopIfTrue="1" operator="equal">
      <formula>"saa"</formula>
    </cfRule>
    <cfRule type="cellIs" dxfId="19" priority="18" stopIfTrue="1" operator="equal">
      <formula>"sar"</formula>
    </cfRule>
    <cfRule type="cellIs" dxfId="18" priority="19" stopIfTrue="1" operator="equal">
      <formula>"sat"</formula>
    </cfRule>
    <cfRule type="cellIs" dxfId="17" priority="20" stopIfTrue="1" operator="equal">
      <formula>"sav"</formula>
    </cfRule>
  </conditionalFormatting>
  <conditionalFormatting sqref="I122">
    <cfRule type="expression" dxfId="16" priority="14">
      <formula>(I122=OFFSET(I122,-1,0))</formula>
    </cfRule>
  </conditionalFormatting>
  <conditionalFormatting sqref="B113">
    <cfRule type="cellIs" dxfId="15" priority="8" stopIfTrue="1" operator="equal">
      <formula>"sar"</formula>
    </cfRule>
    <cfRule type="cellIs" dxfId="14" priority="9" stopIfTrue="1" operator="equal">
      <formula>"sat"</formula>
    </cfRule>
    <cfRule type="cellIs" dxfId="13" priority="10" stopIfTrue="1" operator="equal">
      <formula>"sav"</formula>
    </cfRule>
    <cfRule type="containsText" dxfId="12" priority="11" stopIfTrue="1" operator="containsText" text="sam">
      <formula>NOT(ISERROR(SEARCH("sam",B113)))</formula>
    </cfRule>
    <cfRule type="containsText" dxfId="11" priority="12" stopIfTrue="1" operator="containsText" text="sap">
      <formula>NOT(ISERROR(SEARCH("sap",B113)))</formula>
    </cfRule>
    <cfRule type="containsText" dxfId="10" priority="13" stopIfTrue="1" operator="containsText" text="saa">
      <formula>NOT(ISERROR(SEARCH("saa",B113)))</formula>
    </cfRule>
  </conditionalFormatting>
  <conditionalFormatting sqref="H113">
    <cfRule type="cellIs" dxfId="9" priority="2" stopIfTrue="1" operator="equal">
      <formula>"sam"</formula>
    </cfRule>
    <cfRule type="cellIs" dxfId="8" priority="3" stopIfTrue="1" operator="equal">
      <formula>"sap"</formula>
    </cfRule>
    <cfRule type="cellIs" dxfId="7" priority="4" stopIfTrue="1" operator="equal">
      <formula>"saa"</formula>
    </cfRule>
    <cfRule type="cellIs" dxfId="6" priority="5" stopIfTrue="1" operator="equal">
      <formula>"sar"</formula>
    </cfRule>
    <cfRule type="cellIs" dxfId="5" priority="6" stopIfTrue="1" operator="equal">
      <formula>"sat"</formula>
    </cfRule>
    <cfRule type="cellIs" dxfId="4" priority="7" stopIfTrue="1" operator="equal">
      <formula>"sav"</formula>
    </cfRule>
  </conditionalFormatting>
  <conditionalFormatting sqref="I113">
    <cfRule type="expression" dxfId="3"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2023-06-16T05:43:09Z</dcterms:modified>
</cp:coreProperties>
</file>