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9964588E-C46C-429F-843D-0CF7810BC9C4}" xr6:coauthVersionLast="45" xr6:coauthVersionMax="47" xr10:uidLastSave="{00000000-0000-0000-0000-000000000000}"/>
  <bookViews>
    <workbookView xWindow="28680" yWindow="-120" windowWidth="29040" windowHeight="158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i_pos">Stock!$I$50</definedName>
    <definedName name="i_idx_k" localSheetId="0">General!$M$80:$M$114</definedName>
    <definedName name="i_idx_k1" localSheetId="0">General!$I$80:$I$96</definedName>
    <definedName name="i_idx_k2" localSheetId="0">General!$K$80:$K$97</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StructuralSA!$I$155</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StructuralSA!$J$158:$S$158</definedName>
    <definedName name="i_nv_upper_p6">StructuralSA!$J$159:$S$159</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StructuralSA!$I$127:$I$134</definedName>
    <definedName name="i_rev_trait_name" localSheetId="2">StructuralSA!$H$127:$H$134</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6" i="25" l="1"/>
  <c r="Q56" i="25"/>
  <c r="P56" i="25"/>
  <c r="R55" i="25"/>
  <c r="Q55" i="25"/>
  <c r="P55" i="25"/>
  <c r="R54" i="25"/>
  <c r="Q54" i="25"/>
  <c r="P54" i="25"/>
  <c r="S45" i="25" l="1"/>
  <c r="T45" i="25"/>
  <c r="S46" i="25"/>
  <c r="T46" i="25"/>
  <c r="S47" i="25"/>
  <c r="T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0" i="25" l="1"/>
  <c r="C150" i="25"/>
  <c r="C84" i="25"/>
  <c r="C83" i="25"/>
  <c r="C82" i="25"/>
  <c r="C81" i="25"/>
  <c r="C80" i="25"/>
  <c r="C79" i="25"/>
  <c r="C78" i="25"/>
  <c r="C96" i="25"/>
  <c r="C95" i="25"/>
  <c r="C124" i="25"/>
  <c r="C122" i="25"/>
  <c r="C121" i="25"/>
  <c r="C120" i="25"/>
  <c r="C119" i="25"/>
  <c r="C159" i="25"/>
  <c r="C158" i="25"/>
  <c r="C157" i="25"/>
  <c r="C156" i="25"/>
  <c r="C155" i="25"/>
  <c r="C154" i="25"/>
  <c r="C166" i="25"/>
  <c r="C165" i="25"/>
  <c r="C164" i="25"/>
  <c r="C163" i="25"/>
  <c r="C162" i="25"/>
  <c r="C161" i="25"/>
  <c r="C151" i="25"/>
  <c r="C149" i="25"/>
  <c r="C148" i="25"/>
  <c r="C147" i="25"/>
  <c r="C144" i="25"/>
  <c r="C143" i="25"/>
  <c r="C142" i="25"/>
  <c r="C134" i="25"/>
  <c r="C133" i="25"/>
  <c r="C132" i="25"/>
  <c r="C141" i="25"/>
  <c r="C140" i="25"/>
  <c r="C139" i="25"/>
  <c r="C138" i="25"/>
  <c r="C137" i="25"/>
  <c r="C136" i="25"/>
  <c r="C135" i="25"/>
  <c r="C131" i="25"/>
  <c r="C130" i="25"/>
  <c r="C129" i="25"/>
  <c r="C128" i="25"/>
  <c r="C127" i="25"/>
  <c r="C126" i="25"/>
  <c r="C125" i="25"/>
  <c r="C116" i="25"/>
  <c r="C115" i="25"/>
  <c r="C114" i="25"/>
  <c r="C113" i="25"/>
  <c r="C110" i="25"/>
  <c r="C109" i="25"/>
  <c r="C108" i="25"/>
  <c r="H146"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5" i="25"/>
  <c r="C152" i="25" s="1"/>
  <c r="C117" i="25" l="1"/>
  <c r="C153"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 (21512438):</t>
        </r>
        <r>
          <rPr>
            <sz val="9"/>
            <color indexed="81"/>
            <rFont val="Tahoma"/>
            <family val="2"/>
          </rPr>
          <t xml:space="preserve">
Technically the user fvp dates should change for different regions. This can be done using SAV: 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6"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1"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5" authorId="1" shapeId="0" xr:uid="{B39EFDC6-7ABB-4808-93B1-2819F2755236}">
      <text>
        <r>
          <rPr>
            <b/>
            <sz val="9"/>
            <color indexed="81"/>
            <rFont val="Tahoma"/>
            <family val="2"/>
          </rPr>
          <t>John:</t>
        </r>
        <r>
          <rPr>
            <sz val="9"/>
            <color indexed="81"/>
            <rFont val="Tahoma"/>
            <family val="2"/>
          </rPr>
          <t xml:space="preserve">
</t>
        </r>
      </text>
    </comment>
    <comment ref="H158"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9"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<sst xmlns="http://schemas.openxmlformats.org/spreadsheetml/2006/main" count="703" uniqueCount="377">
  <si>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</si>
  <si>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</si>
  <si>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</si>
  <si>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</si>
  <si>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</si>
  <si>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</si>
  <si>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</si>
  <si>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</si>
  <si>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</si>
  <si>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</si>
  <si>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</si>
  <si>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</si>
  <si>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</si>
  <si>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</si>
  <si>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</si>
  <si>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</si>
  <si>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</si>
  <si>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</si>
  <si>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</si>
  <si>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</si>
  <si>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</si>
  <si>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</si>
  <si>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</si>
  <si>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</si>
  <si>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</si>
  <si>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</si>
  <si>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</si>
  <si>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</si>
  <si>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</si>
  <si>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</si>
  <si>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</si>
  <si>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</si>
  <si>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</si>
  <si>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</si>
  <si>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</si>
  <si>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</si>
  <si>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</si>
  <si>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</si>
  <si>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</si>
  <si>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</si>
  <si>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</si>
  <si>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</si>
  <si>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</si>
  <si>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</si>
  <si>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</si>
  <si>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</si>
  <si>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</si>
  <si>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</si>
  <si>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</si>
  <si>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</si>
  <si>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</si>
  <si>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</si>
  <si>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</si>
  <si>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</si>
  <si>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</si>
  <si>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</si>
  <si>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</si>
  <si>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</si>
  <si>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</si>
  <si>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</si>
  <si>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</si>
  <si>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</si>
  <si>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</si>
  <si>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</si>
  <si>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</si>
  <si>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</si>
  <si>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</si>
  <si>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</si>
  <si>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</si>
  <si>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</si>
  <si>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</si>
  <si>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</si>
  <si>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</si>
  <si>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</si>
  <si>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</si>
  <si>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</si>
  <si>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</si>
  <si>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</si>
  <si>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</si>
  <si>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</si>
  <si>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</si>
  <si>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</si>
  <si>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</si>
  <si>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</si>
  <si>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</si>
  <si>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</si>
  <si>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</si>
  <si>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</si>
  <si>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</si>
  <si>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</si>
  <si>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</si>
  <si>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</si>
  <si>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</si>
  <si>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</si>
  <si>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</si>
  <si>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</si>
  <si>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</si>
  <si>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</si>
  <si>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</si>
  <si>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</si>
  <si>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</si>
  <si>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</si>
  <si>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</si>
  <si>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</si>
  <si>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</si>
  <si>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</si>
  <si>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</si>
  <si>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</si>
  <si>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</si>
  <si>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</si>
  <si>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</si>
  <si>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</si>
  <si>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</si>
  <si>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</si>
  <si>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</si>
  <si>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</si>
  <si>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</si>
  <si>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</si>
  <si>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</si>
  <si>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</si>
  <si>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</si>
  <si>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</si>
  <si>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</si>
  <si>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</si>
  <si>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</si>
  <si>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</si>
  <si>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</si>
  <si>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</si>
  <si>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</si>
  <si>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</si>
  <si>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</si>
  <si>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</si>
  <si>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</si>
  <si>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</si>
  <si>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</si>
  <si>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</si>
  <si>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</si>
  <si>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</si>
  <si>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</si>
  <si>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</si>
  <si>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</si>
  <si>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</si>
  <si>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</si>
  <si>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</si>
  <si>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</si>
  <si>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</si>
  <si>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</si>
  <si>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</si>
  <si>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</si>
  <si>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</si>
  <si>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</si>
  <si>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</si>
  <si>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</si>
  <si>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</si>
  <si>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</si>
  <si>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</si>
  <si>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</si>
  <si>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</si>
  <si>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</si>
  <si>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</si>
  <si>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</si>
  <si>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</si>
  <si>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</si>
  <si>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</si>
  <si>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</si>
  <si>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</si>
  <si>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</si>
  <si>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</si>
  <si>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</si>
  <si>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</si>
  <si>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</si>
  <si>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</si>
  <si>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</si>
  <si>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</si>
  <si>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</si>
  <si>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</si>
  <si>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</si>
  <si>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</si>
  <si>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</si>
  <si>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</si>
  <si>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</si>
  <si>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</si>
  <si>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</si>
  <si>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</si>
  <si>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</si>
  <si>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</si>
  <si>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</si>
  <si>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</si>
  <si>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</si>
  <si>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</si>
  <si>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</si>
  <si>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</si>
  <si>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</si>
  <si>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</si>
  <si>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</si>
  <si>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</si>
  <si>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</si>
  <si>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</si>
  <si>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</si>
  <si>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</si>
  <si>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</si>
  <si>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</si>
  <si>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</si>
  <si>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</si>
  <si>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</si>
  <si>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</si>
  <si>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</si>
  <si>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</si>
  <si>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</si>
  <si>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</si>
  <si>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</si>
  <si>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</si>
  <si>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</si>
  <si>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</si>
  <si>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</si>
  <si>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</si>
  <si>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</si>
  <si>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</si>
  <si>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</si>
  <si>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</si>
  <si>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</si>
  <si>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</si>
  <si>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</si>
  <si>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</si>
  <si>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</si>
  <si>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</si>
  <si>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</si>
  <si>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</si>
  <si>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</si>
  <si>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</si>
  <si>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</si>
  <si>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</si>
  <si>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</si>
  <si>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</si>
  <si>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</si>
  <si>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</si>
  <si>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</si>
  <si>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</si>
  <si>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</si>
  <si>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</si>
  <si>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</si>
  <si>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</si>
  <si>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</si>
  <si>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</si>
  <si>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</si>
  <si>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</si>
  <si>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</si>
  <si>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</si>
  <si>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</si>
  <si>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</si>
  <si>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</si>
  <si>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</si>
  <si>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</si>
  <si>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</si>
  <si>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</si>
  <si>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</si>
  <si>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</si>
  <si>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</si>
  <si>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</si>
  <si>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</si>
  <si>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</si>
  <si>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</si>
  <si>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</si>
  <si>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</si>
  <si>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</si>
  <si>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</si>
  <si>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</si>
  <si>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</si>
  <si>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</si>
  <si>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</si>
  <si>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</si>
  <si>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</si>
  <si>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</si>
  <si>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</si>
  <si>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</si>
  <si>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</si>
  <si>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</si>
  <si>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</si>
  <si>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</si>
  <si>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</si>
  <si>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</si>
  <si>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</si>
  <si>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</si>
  <si>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</si>
  <si>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</si>
  <si>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</si>
  <si>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</si>
  <si>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</si>
  <si>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</si>
  <si>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</si>
  <si>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</si>
  <si>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</si>
  <si>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</si>
  <si>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</si>
  <si>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</si>
  <si>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</si>
  <si>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</si>
  <si>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</si>
  <si>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</si>
  <si>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</si>
  <si>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</si>
  <si>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</si>
  <si>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</si>
  <si>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</si>
  <si>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</si>
  <si>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</si>
  <si>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</si>
  <si>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</si>
  <si>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</si>
  <si>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</si>
  <si>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</si>
  <si>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</si>
  <si>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</si>
  <si>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</si>
  <si>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</si>
  <si>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</si>
  <si>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</si>
  <si>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</si>
  <si>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</si>
  <si>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</si>
  <si>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</si>
  <si>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</si>
  <si>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</si>
  <si>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</si>
  <si>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</si>
  <si>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</si>
  <si>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</si>
  <si>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</si>
  <si>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</si>
  <si>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</si>
  <si>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</si>
  <si>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</si>
  <si>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</si>
  <si>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</si>
  <si>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</si>
  <si>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</si>
  <si>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</si>
  <si>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</si>
  <si>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</si>
  <si>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</si>
  <si>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</si>
  <si>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</si>
  <si>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</si>
  <si>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</si>
  <si>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</si>
  <si>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</si>
  <si>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</si>
  <si>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</si>
  <si>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</si>
  <si>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</si>
  <si>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</si>
  <si>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</si>
  <si>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fs_create_number</t>
  </si>
  <si>
    <t>fs_use_number</t>
  </si>
  <si>
    <t>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</si>
  <si>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</si>
  <si>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</si>
  <si>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</si>
  <si>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</si>
  <si>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</si>
  <si>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</si>
  <si>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</si>
  <si>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</si>
  <si>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</si>
  <si>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</si>
  <si>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</si>
  <si>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</si>
  <si>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</si>
  <si>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</si>
  <si>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</si>
  <si>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</si>
  <si>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8Jun22: Change the range of the LW for the initial animals.
18Mar22: Change the default r2_inc to False now that a pickled feed supply is working.
20May21: Make the extra nut_spread_g1 = 0.1
1Apr19: Blank worksheet</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</si>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</sst>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9"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5" fillId="6" borderId="25" xfId="9">
      <alignment vertical="top"/>
      <protection locked="0"/>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169" fontId="1" fillId="11" borderId="1" xfId="12" applyNumberFormat="1">
      <alignment horizontal="center" vertical="top"/>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refreshError="1"/>
      <sheetData sheetId="1">
        <row r="104">
          <cell r="R104">
            <v>43595</v>
          </cell>
          <cell r="T104">
            <v>105</v>
          </cell>
          <cell r="U104">
            <v>217</v>
          </cell>
          <cell r="V104">
            <v>287</v>
          </cell>
        </row>
        <row r="105">
          <cell r="R105">
            <v>43572</v>
          </cell>
          <cell r="T105">
            <v>105</v>
          </cell>
          <cell r="U105">
            <v>217</v>
          </cell>
          <cell r="V105">
            <v>287</v>
          </cell>
        </row>
        <row r="106">
          <cell r="R106">
            <v>43572</v>
          </cell>
          <cell r="T106">
            <v>105</v>
          </cell>
          <cell r="U106">
            <v>217</v>
          </cell>
          <cell r="V106">
            <v>287</v>
          </cell>
        </row>
        <row r="107">
          <cell r="R107">
            <v>43572</v>
          </cell>
          <cell r="T107">
            <v>105</v>
          </cell>
          <cell r="U107">
            <v>217</v>
          </cell>
          <cell r="V107">
            <v>287</v>
          </cell>
        </row>
        <row r="108">
          <cell r="R108">
            <v>43593</v>
          </cell>
          <cell r="T108">
            <v>105</v>
          </cell>
          <cell r="U108">
            <v>217</v>
          </cell>
          <cell r="V108">
            <v>287</v>
          </cell>
        </row>
        <row r="109">
          <cell r="R109">
            <v>43593</v>
          </cell>
          <cell r="T109">
            <v>105</v>
          </cell>
          <cell r="U109">
            <v>217</v>
          </cell>
          <cell r="V109">
            <v>287</v>
          </cell>
        </row>
        <row r="110">
          <cell r="R110">
            <v>43593</v>
          </cell>
          <cell r="T110">
            <v>105</v>
          </cell>
          <cell r="U110">
            <v>217</v>
          </cell>
          <cell r="V110">
            <v>287</v>
          </cell>
        </row>
        <row r="111">
          <cell r="R111">
            <v>43614</v>
          </cell>
          <cell r="T111">
            <v>105</v>
          </cell>
          <cell r="U111">
            <v>217</v>
          </cell>
          <cell r="V111">
            <v>287</v>
          </cell>
        </row>
        <row r="112">
          <cell r="R112">
            <v>43614</v>
          </cell>
          <cell r="T112">
            <v>105</v>
          </cell>
          <cell r="U112">
            <v>217</v>
          </cell>
          <cell r="V112">
            <v>287</v>
          </cell>
        </row>
        <row r="113">
          <cell r="R113">
            <v>43614</v>
          </cell>
          <cell r="T113">
            <v>105</v>
          </cell>
          <cell r="U113">
            <v>217</v>
          </cell>
          <cell r="V113">
            <v>287</v>
          </cell>
        </row>
      </sheetData>
      <sheetData sheetId="2" refreshError="1"/>
      <sheetData sheetId="3" refreshError="1"/>
      <sheetData sheetId="4" refreshError="1"/>
      <sheetData sheetId="5"/>
      <sheetData sheetId="6" refreshError="1"/>
      <sheetData sheetId="7" refreshError="1"/>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refreshError="1"/>
      <sheetData sheetId="11">
        <row r="28">
          <cell r="P28">
            <v>52</v>
          </cell>
        </row>
      </sheetData>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78" activePane="bottomRight" state="frozen"/>
      <selection activeCell="A6" sqref="A6"/>
      <selection pane="topRight" activeCell="J6" sqref="J6"/>
      <selection pane="bottomLeft" activeCell="A21" sqref="A21"/>
      <selection pane="bottomRight" activeCell="J14" sqref="J14:T14"/>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44371.659649305599</v>
      </c>
      <c r="J13" s="228" t="s">
        <v>298</v>
      </c>
      <c r="K13" s="229"/>
      <c r="L13" s="229"/>
      <c r="M13" s="229"/>
      <c r="N13" s="229"/>
      <c r="O13" s="229"/>
      <c r="P13" s="229"/>
      <c r="Q13" s="229"/>
      <c r="R13" s="229"/>
      <c r="S13" s="229"/>
      <c r="T13" s="230"/>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7">
        <v>44719.411846643503</v>
      </c>
      <c r="J14" s="231" t="s">
        <v>369</v>
      </c>
      <c r="K14" s="232"/>
      <c r="L14" s="232"/>
      <c r="M14" s="232"/>
      <c r="N14" s="232"/>
      <c r="O14" s="232"/>
      <c r="P14" s="232"/>
      <c r="Q14" s="232"/>
      <c r="R14" s="232"/>
      <c r="S14" s="232"/>
      <c r="T14" s="232"/>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367</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5" t="s">
        <v>312</v>
      </c>
      <c r="J79" s="2"/>
      <c r="K79" s="185" t="s">
        <v>313</v>
      </c>
      <c r="L79" s="2"/>
      <c r="M79" s="185" t="s">
        <v>314</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1"/>
      <c r="I80" s="186" t="s">
        <v>315</v>
      </c>
      <c r="J80" s="189"/>
      <c r="K80" s="186" t="s">
        <v>316</v>
      </c>
      <c r="L80" s="189"/>
      <c r="M80" s="186" t="s">
        <v>316</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1"/>
      <c r="I81" s="187" t="s">
        <v>317</v>
      </c>
      <c r="J81" s="189"/>
      <c r="K81" s="187" t="s">
        <v>318</v>
      </c>
      <c r="L81" s="189"/>
      <c r="M81" s="187" t="s">
        <v>318</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1"/>
      <c r="I82" s="187" t="s">
        <v>319</v>
      </c>
      <c r="J82" s="189"/>
      <c r="K82" s="187" t="s">
        <v>320</v>
      </c>
      <c r="L82" s="189"/>
      <c r="M82" s="187" t="s">
        <v>315</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1"/>
      <c r="I83" s="187" t="s">
        <v>321</v>
      </c>
      <c r="J83" s="189"/>
      <c r="K83" s="187" t="s">
        <v>322</v>
      </c>
      <c r="L83" s="189"/>
      <c r="M83" s="187" t="s">
        <v>317</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1"/>
      <c r="I84" s="187" t="s">
        <v>323</v>
      </c>
      <c r="J84" s="189"/>
      <c r="K84" s="187" t="s">
        <v>324</v>
      </c>
      <c r="L84" s="189"/>
      <c r="M84" s="187" t="s">
        <v>319</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1"/>
      <c r="I85" s="187" t="s">
        <v>325</v>
      </c>
      <c r="J85" s="189"/>
      <c r="K85" s="187" t="s">
        <v>326</v>
      </c>
      <c r="L85" s="189"/>
      <c r="M85" s="187" t="s">
        <v>321</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1"/>
      <c r="I86" s="187" t="s">
        <v>327</v>
      </c>
      <c r="J86" s="189"/>
      <c r="K86" s="187" t="s">
        <v>328</v>
      </c>
      <c r="L86" s="189"/>
      <c r="M86" s="187" t="s">
        <v>323</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1"/>
      <c r="I87" s="187" t="s">
        <v>329</v>
      </c>
      <c r="J87" s="189"/>
      <c r="K87" s="187" t="s">
        <v>368</v>
      </c>
      <c r="L87" s="189"/>
      <c r="M87" s="187" t="s">
        <v>322</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1"/>
      <c r="I88" s="187" t="s">
        <v>331</v>
      </c>
      <c r="J88" s="189"/>
      <c r="K88" s="187" t="s">
        <v>330</v>
      </c>
      <c r="L88" s="189"/>
      <c r="M88" s="187" t="s">
        <v>324</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1"/>
      <c r="I89" s="187" t="s">
        <v>333</v>
      </c>
      <c r="J89" s="189"/>
      <c r="K89" s="187" t="s">
        <v>332</v>
      </c>
      <c r="L89" s="189"/>
      <c r="M89" s="187" t="s">
        <v>326</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1"/>
      <c r="I90" s="187" t="s">
        <v>335</v>
      </c>
      <c r="J90" s="189"/>
      <c r="K90" s="187" t="s">
        <v>334</v>
      </c>
      <c r="L90" s="189"/>
      <c r="M90" s="187" t="s">
        <v>325</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1"/>
      <c r="I91" s="187" t="s">
        <v>337</v>
      </c>
      <c r="J91" s="189"/>
      <c r="K91" s="187" t="s">
        <v>336</v>
      </c>
      <c r="L91" s="189"/>
      <c r="M91" s="187" t="s">
        <v>327</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1"/>
      <c r="I92" s="187" t="s">
        <v>339</v>
      </c>
      <c r="J92" s="189"/>
      <c r="K92" s="187" t="s">
        <v>338</v>
      </c>
      <c r="L92" s="189"/>
      <c r="M92" s="187" t="s">
        <v>320</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1"/>
      <c r="I93" s="187" t="s">
        <v>341</v>
      </c>
      <c r="J93" s="189"/>
      <c r="K93" s="187" t="s">
        <v>340</v>
      </c>
      <c r="L93" s="189"/>
      <c r="M93" s="187" t="s">
        <v>329</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1"/>
      <c r="I94" s="187" t="s">
        <v>343</v>
      </c>
      <c r="J94" s="189"/>
      <c r="K94" s="187" t="s">
        <v>342</v>
      </c>
      <c r="L94" s="189"/>
      <c r="M94" s="187" t="s">
        <v>331</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1"/>
      <c r="I95" s="187" t="s">
        <v>345</v>
      </c>
      <c r="J95" s="189"/>
      <c r="K95" s="187" t="s">
        <v>344</v>
      </c>
      <c r="L95" s="189"/>
      <c r="M95" s="187" t="s">
        <v>333</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1"/>
      <c r="I96" s="188" t="s">
        <v>347</v>
      </c>
      <c r="J96" s="189"/>
      <c r="K96" s="187" t="s">
        <v>346</v>
      </c>
      <c r="L96" s="189"/>
      <c r="M96" s="187" t="s">
        <v>335</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8" t="s">
        <v>348</v>
      </c>
      <c r="L97" s="171"/>
      <c r="M97" s="187" t="s">
        <v>337</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53"/>
      <c r="L98" s="171"/>
      <c r="M98" s="187" t="s">
        <v>328</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1"/>
      <c r="M99" s="187" t="s">
        <v>368</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1"/>
      <c r="M100" s="187" t="s">
        <v>330</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1"/>
      <c r="M101" s="187" t="s">
        <v>332</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1"/>
      <c r="M102" s="187" t="s">
        <v>334</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1"/>
      <c r="M103" s="187" t="s">
        <v>336</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1"/>
      <c r="M104" s="187" t="s">
        <v>338</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1"/>
      <c r="M105" s="187" t="s">
        <v>340</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1"/>
      <c r="M106" s="187" t="s">
        <v>342</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1"/>
      <c r="M107" s="187" t="s">
        <v>339</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1"/>
      <c r="M108" s="187" t="s">
        <v>341</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1"/>
      <c r="M109" s="187" t="s">
        <v>343</v>
      </c>
      <c r="N109" s="55"/>
      <c r="O109" s="2"/>
      <c r="P109" s="2"/>
      <c r="Q109" s="2"/>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1"/>
      <c r="M110" s="187" t="s">
        <v>344</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1"/>
      <c r="M111" s="187" t="s">
        <v>346</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1"/>
      <c r="M112" s="187" t="s">
        <v>348</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1"/>
      <c r="M113" s="187" t="s">
        <v>345</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1"/>
      <c r="M114" s="188" t="s">
        <v>347</v>
      </c>
      <c r="N114" s="55"/>
      <c r="O114" s="2"/>
      <c r="P114" s="2"/>
      <c r="Q114" s="2"/>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2"/>
      <c r="M115" s="53"/>
      <c r="N115" s="2"/>
      <c r="O115" s="2"/>
      <c r="P115" s="2"/>
      <c r="Q115" s="2"/>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38" activePane="bottomRight" state="frozen"/>
      <selection activeCell="A6" sqref="A6"/>
      <selection pane="topRight" activeCell="J6" sqref="J6"/>
      <selection pane="bottomLeft" activeCell="A16" sqref="A16"/>
      <selection pane="bottomRight" activeCell="O156" sqref="O15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44729.854186458302</v>
      </c>
      <c r="J13" s="228" t="s">
        <v>372</v>
      </c>
      <c r="K13" s="229"/>
      <c r="L13" s="229"/>
      <c r="M13" s="229"/>
      <c r="N13" s="229"/>
      <c r="O13" s="229"/>
      <c r="P13" s="229"/>
      <c r="Q13" s="229"/>
      <c r="R13" s="229"/>
      <c r="S13" s="229"/>
      <c r="T13" s="230"/>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44580.5012369213</v>
      </c>
      <c r="J14" s="231" t="s">
        <v>351</v>
      </c>
      <c r="K14" s="232"/>
      <c r="L14" s="232"/>
      <c r="M14" s="232"/>
      <c r="N14" s="232"/>
      <c r="O14" s="232"/>
      <c r="P14" s="232"/>
      <c r="Q14" s="232"/>
      <c r="R14" s="232"/>
      <c r="S14" s="232"/>
      <c r="T14" s="232"/>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373</v>
      </c>
      <c r="I156" s="2"/>
      <c r="J156" s="2"/>
      <c r="K156" s="2"/>
      <c r="L156" s="31">
        <v>0</v>
      </c>
      <c r="M156" s="31">
        <v>0</v>
      </c>
      <c r="N156" s="31">
        <v>0</v>
      </c>
      <c r="O156" s="31">
        <v>-1</v>
      </c>
      <c r="P156" s="31">
        <v>-1</v>
      </c>
      <c r="Q156" s="31">
        <v>-1</v>
      </c>
      <c r="R156" s="31">
        <v>-1</v>
      </c>
      <c r="S156" s="31">
        <v>-1</v>
      </c>
      <c r="T156" s="31">
        <v>0</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3"/>
  <sheetViews>
    <sheetView tabSelected="1" topLeftCell="A6" zoomScale="80" zoomScaleNormal="80" workbookViewId="0">
      <pane xSplit="9" ySplit="10" topLeftCell="J34" activePane="bottomRight" state="frozen"/>
      <selection activeCell="A6" sqref="A6"/>
      <selection pane="topRight" activeCell="J6" sqref="J6"/>
      <selection pane="bottomLeft" activeCell="A16" sqref="A16"/>
      <selection pane="bottomRight" activeCell="N52" sqref="M52:N52"/>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2" width="10.85546875" style="140" customWidth="1"/>
    <col min="13" max="14" width="11.28515625" style="140" customWidth="1"/>
    <col min="15" max="15" width="12.140625" style="140" bestFit="1" customWidth="1"/>
    <col min="16" max="16" width="11.5703125" style="140" customWidth="1"/>
    <col min="17" max="17" width="11.7109375" style="140" customWidth="1"/>
    <col min="18"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44637.790818518501</v>
      </c>
      <c r="J13" s="228" t="s">
        <v>354</v>
      </c>
      <c r="K13" s="229"/>
      <c r="L13" s="229"/>
      <c r="M13" s="229"/>
      <c r="N13" s="229"/>
      <c r="O13" s="229"/>
      <c r="P13" s="229"/>
      <c r="Q13" s="229"/>
      <c r="R13" s="229"/>
      <c r="S13" s="229"/>
      <c r="T13" s="230"/>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44720.4223444444</v>
      </c>
      <c r="J14" s="231" t="s">
        <v>371</v>
      </c>
      <c r="K14" s="232"/>
      <c r="L14" s="232"/>
      <c r="M14" s="232"/>
      <c r="N14" s="232"/>
      <c r="O14" s="232"/>
      <c r="P14" s="232"/>
      <c r="Q14" s="232"/>
      <c r="R14" s="232"/>
      <c r="S14" s="232"/>
      <c r="T14" s="232"/>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6" t="s">
        <v>44</v>
      </c>
      <c r="K35" s="146"/>
      <c r="L35" s="146" t="s">
        <v>44</v>
      </c>
      <c r="M35" s="146"/>
      <c r="N35" s="29"/>
      <c r="O35" s="29" t="s">
        <v>376</v>
      </c>
      <c r="P35" s="146" t="s">
        <v>44</v>
      </c>
      <c r="Q35" s="146"/>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79"/>
      <c r="N37" s="179" t="s">
        <v>374</v>
      </c>
      <c r="O37" s="179" t="s">
        <v>205</v>
      </c>
      <c r="P37" s="179" t="s">
        <v>208</v>
      </c>
      <c r="Q37" s="179" t="s">
        <v>375</v>
      </c>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235">
        <v>43753</v>
      </c>
      <c r="P45" s="235">
        <v>43485</v>
      </c>
      <c r="Q45" s="235">
        <v>43784</v>
      </c>
      <c r="R45" s="190">
        <f>MIN(364,INT((O45 - DATE(YEAR(O45),1,1))))</f>
        <v>287</v>
      </c>
      <c r="S45" s="190">
        <f t="shared" ref="S45:T47" si="2">MIN(364,INT((P45 - DATE(YEAR(P45),1,1))))</f>
        <v>19</v>
      </c>
      <c r="T45" s="190">
        <f t="shared" si="2"/>
        <v>318</v>
      </c>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235">
        <v>43787</v>
      </c>
      <c r="P46" s="235">
        <v>43519</v>
      </c>
      <c r="Q46" s="235">
        <v>43818</v>
      </c>
      <c r="R46" s="190">
        <f>MIN(364,INT((O46 - DATE(YEAR(O46),1,1))))</f>
        <v>321</v>
      </c>
      <c r="S46" s="190">
        <f t="shared" si="2"/>
        <v>53</v>
      </c>
      <c r="T46" s="190">
        <f t="shared" si="2"/>
        <v>352</v>
      </c>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235">
        <v>43822</v>
      </c>
      <c r="P47" s="235">
        <v>43554</v>
      </c>
      <c r="Q47" s="235">
        <v>43488</v>
      </c>
      <c r="R47" s="190">
        <f>MIN(364,INT((O47 - DATE(YEAR(O47),1,1))))</f>
        <v>356</v>
      </c>
      <c r="S47" s="190">
        <f t="shared" si="2"/>
        <v>88</v>
      </c>
      <c r="T47" s="190">
        <f t="shared" si="2"/>
        <v>22</v>
      </c>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375</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35">
        <v>43479</v>
      </c>
      <c r="N54" s="235">
        <v>43600</v>
      </c>
      <c r="O54" s="235">
        <v>43721</v>
      </c>
      <c r="P54" s="190">
        <f>MIN(364,INT((M54 - DATE(YEAR(M54),1,1))))</f>
        <v>13</v>
      </c>
      <c r="Q54" s="190">
        <f t="shared" ref="Q54:Q56" si="3">MIN(364,INT((N54 - DATE(YEAR(N54),1,1))))</f>
        <v>134</v>
      </c>
      <c r="R54" s="190">
        <f t="shared" ref="R54:R56" si="4">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35">
        <v>43509</v>
      </c>
      <c r="N55" s="235">
        <v>43630</v>
      </c>
      <c r="O55" s="235">
        <v>43751</v>
      </c>
      <c r="P55" s="190">
        <f>MIN(364,INT((M55 - DATE(YEAR(M55),1,1))))</f>
        <v>43</v>
      </c>
      <c r="Q55" s="190">
        <f t="shared" si="3"/>
        <v>164</v>
      </c>
      <c r="R55" s="190">
        <f t="shared" si="4"/>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35">
        <v>43905</v>
      </c>
      <c r="N56" s="235">
        <v>43661</v>
      </c>
      <c r="O56" s="235">
        <v>43782</v>
      </c>
      <c r="P56" s="190">
        <f>MIN(364,INT((M56 - DATE(YEAR(M56),1,1))))</f>
        <v>74</v>
      </c>
      <c r="Q56" s="190">
        <f t="shared" si="3"/>
        <v>195</v>
      </c>
      <c r="R56" s="190">
        <f t="shared" si="4"/>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2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30" outlineLevel="2" x14ac:dyDescent="0.2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25">
      <c r="A79" s="1"/>
      <c r="B79" s="33"/>
      <c r="C79" s="73">
        <f>INT($C$68)+2</f>
        <v>3</v>
      </c>
      <c r="D79" s="4"/>
      <c r="E79" s="5"/>
      <c r="F79" s="5"/>
      <c r="G79" s="4"/>
      <c r="H79" s="2" t="s">
        <v>124</v>
      </c>
      <c r="I79" s="2"/>
      <c r="J79" s="36">
        <v>1</v>
      </c>
      <c r="K79" s="2"/>
      <c r="L79" s="2"/>
      <c r="M79" s="121">
        <f>i_w_start_len1*i_n1_len^M82</f>
        <v>81</v>
      </c>
      <c r="N79" s="2"/>
      <c r="O79" s="2"/>
      <c r="P79" s="116" t="s">
        <v>148</v>
      </c>
      <c r="Q79" s="31">
        <v>10</v>
      </c>
      <c r="R79" s="2"/>
      <c r="S79" s="121">
        <f>i_w_start_len3*i_n3_len^S82</f>
        <v>81</v>
      </c>
      <c r="T79" s="2"/>
      <c r="U79" s="2"/>
      <c r="V79" s="2"/>
      <c r="W79" s="2"/>
      <c r="X79" s="4"/>
      <c r="Y79" s="16"/>
      <c r="Z79" s="1"/>
      <c r="AA79" s="1"/>
      <c r="AB79" s="1"/>
    </row>
    <row r="80" spans="1:28" outlineLevel="2" x14ac:dyDescent="0.2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25">
      <c r="A81" s="1"/>
      <c r="B81" s="33"/>
      <c r="C81" s="73">
        <f>INT($C$68)+3</f>
        <v>4</v>
      </c>
      <c r="D81" s="4"/>
      <c r="E81" s="5"/>
      <c r="F81" s="5"/>
      <c r="G81" s="4"/>
      <c r="H81" s="2" t="s">
        <v>126</v>
      </c>
      <c r="I81" s="2"/>
      <c r="J81" s="36">
        <v>1</v>
      </c>
      <c r="K81" s="2"/>
      <c r="L81" s="115"/>
      <c r="M81" s="31">
        <v>3</v>
      </c>
      <c r="N81" s="2"/>
      <c r="O81" s="115"/>
      <c r="P81" s="2"/>
      <c r="Q81" s="2"/>
      <c r="R81" s="2"/>
      <c r="S81" s="31">
        <v>3</v>
      </c>
      <c r="T81" s="2"/>
      <c r="U81" s="115"/>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2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2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2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25">
      <c r="A91" s="1"/>
      <c r="B91" s="33"/>
      <c r="C91" s="73">
        <f t="shared" ref="C91:C94" si="5">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25">
      <c r="A92" s="1"/>
      <c r="B92" s="33"/>
      <c r="C92" s="73">
        <f t="shared" si="5"/>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25">
      <c r="A93" s="1"/>
      <c r="B93" s="33"/>
      <c r="C93" s="73">
        <f t="shared" si="5"/>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25">
      <c r="A94" s="1"/>
      <c r="B94" s="33"/>
      <c r="C94" s="73">
        <f t="shared" si="5"/>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0999999999999996" customHeight="1" outlineLevel="2" x14ac:dyDescent="0.2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2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2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25">
      <c r="A99" s="1"/>
      <c r="B99" s="33"/>
      <c r="C99" s="73">
        <f t="shared" ref="C99:C102" si="6">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25">
      <c r="A100" s="1"/>
      <c r="B100" s="33"/>
      <c r="C100" s="73">
        <f t="shared" si="6"/>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6"/>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6"/>
        <v>4</v>
      </c>
      <c r="D102" s="4"/>
      <c r="E102" s="5"/>
      <c r="F102" s="5"/>
      <c r="G102" s="4"/>
      <c r="H102" s="177"/>
      <c r="I102" s="178"/>
      <c r="J102" s="2"/>
      <c r="K102" s="2"/>
      <c r="L102" s="100"/>
      <c r="M102" s="2"/>
      <c r="N102" s="2"/>
      <c r="O102" s="26" t="s">
        <v>370</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INT(MAX($C$119:$C$137))+1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353</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71"/>
      <c r="I123" s="171"/>
      <c r="J123" s="171"/>
      <c r="K123" s="171"/>
      <c r="L123" s="26" t="s">
        <v>352</v>
      </c>
      <c r="M123" s="31">
        <v>0</v>
      </c>
      <c r="N123" s="171"/>
      <c r="O123" s="171"/>
      <c r="P123" s="171"/>
      <c r="Q123" s="171"/>
      <c r="R123" s="171"/>
      <c r="S123" s="2"/>
      <c r="T123" s="2"/>
      <c r="U123" s="2"/>
      <c r="V123" s="2"/>
      <c r="W123" s="2"/>
      <c r="X123" s="4"/>
      <c r="Y123" s="16"/>
      <c r="Z123" s="1"/>
      <c r="AA123" s="1"/>
      <c r="AB123" s="1"/>
    </row>
    <row r="124" spans="1:28" ht="5.0999999999999996" customHeight="1" outlineLevel="3" x14ac:dyDescent="0.25">
      <c r="A124" s="1"/>
      <c r="B124" s="33"/>
      <c r="C124" s="73">
        <f>INT($C$112)+3.005</f>
        <v>4.0049999999999999</v>
      </c>
      <c r="D124" s="4"/>
      <c r="E124" s="4"/>
      <c r="F124" s="4"/>
      <c r="G124" s="4"/>
      <c r="H124" s="83"/>
      <c r="I124" s="83"/>
      <c r="J124" s="83"/>
      <c r="K124" s="83"/>
      <c r="L124" s="83"/>
      <c r="M124" s="83"/>
      <c r="N124" s="83"/>
      <c r="O124" s="83"/>
      <c r="P124" s="83"/>
      <c r="Q124" s="83"/>
      <c r="R124" s="83"/>
      <c r="S124" s="83"/>
      <c r="T124" s="83"/>
      <c r="U124" s="83"/>
      <c r="V124" s="83"/>
      <c r="W124" s="83"/>
      <c r="X124" s="4" t="s">
        <v>3</v>
      </c>
      <c r="Y124" s="16"/>
      <c r="Z124" s="1"/>
      <c r="AA124" s="1"/>
      <c r="AB124" s="1"/>
    </row>
    <row r="125" spans="1:28" ht="5.0999999999999996" customHeight="1" outlineLevel="2" x14ac:dyDescent="0.25">
      <c r="A125" s="1"/>
      <c r="B125" s="33"/>
      <c r="C125" s="73">
        <f>INT($C$112)+2.005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INT($C$112)+2</f>
        <v>3</v>
      </c>
      <c r="D126" s="4"/>
      <c r="E126" s="5"/>
      <c r="F126" s="5"/>
      <c r="G126" s="4"/>
      <c r="H126" s="64" t="s">
        <v>259</v>
      </c>
      <c r="I126" s="64" t="s">
        <v>258</v>
      </c>
      <c r="J126" s="2"/>
      <c r="K126" s="2"/>
      <c r="L126" s="2"/>
      <c r="M126" s="2"/>
      <c r="N126" s="2"/>
      <c r="O126" s="2"/>
      <c r="P126" s="2"/>
      <c r="Q126" s="2"/>
      <c r="R126" s="2"/>
      <c r="S126" s="2"/>
      <c r="T126" s="2"/>
      <c r="U126" s="2"/>
      <c r="V126" s="2"/>
      <c r="W126" s="2"/>
      <c r="X126" s="4"/>
      <c r="Y126" s="16"/>
      <c r="Z126" s="1"/>
      <c r="AA126" s="1"/>
      <c r="AB126" s="1"/>
    </row>
    <row r="127" spans="1:28" outlineLevel="3" collapsed="1" x14ac:dyDescent="0.25">
      <c r="A127" s="1"/>
      <c r="B127" s="33"/>
      <c r="C127" s="73">
        <f>INT($C$112)+3</f>
        <v>4</v>
      </c>
      <c r="D127" s="4"/>
      <c r="E127" s="5">
        <v>0</v>
      </c>
      <c r="F127" s="5"/>
      <c r="G127" s="4"/>
      <c r="H127" s="31" t="s">
        <v>260</v>
      </c>
      <c r="I127" s="31" t="b">
        <v>0</v>
      </c>
      <c r="J127" s="171"/>
      <c r="K127" s="171"/>
      <c r="L127" s="171"/>
      <c r="M127" s="171"/>
      <c r="N127" s="171"/>
      <c r="O127" s="171"/>
      <c r="P127" s="171"/>
      <c r="Q127" s="171"/>
      <c r="R127" s="171"/>
      <c r="S127" s="2"/>
      <c r="T127" s="2"/>
      <c r="U127" s="2"/>
      <c r="V127" s="2"/>
      <c r="W127" s="2"/>
      <c r="X127" s="4"/>
      <c r="Y127" s="16"/>
      <c r="Z127" s="1"/>
      <c r="AA127" s="1"/>
      <c r="AB127" s="1"/>
    </row>
    <row r="128" spans="1:28" outlineLevel="3" x14ac:dyDescent="0.25">
      <c r="A128" s="1"/>
      <c r="B128" s="33"/>
      <c r="C128" s="73">
        <f>INT($C$112)+3</f>
        <v>4</v>
      </c>
      <c r="D128" s="4"/>
      <c r="E128" s="5">
        <v>1</v>
      </c>
      <c r="F128" s="5"/>
      <c r="G128" s="4"/>
      <c r="H128" s="31" t="s">
        <v>261</v>
      </c>
      <c r="I128" s="31" t="b">
        <v>0</v>
      </c>
      <c r="J128" s="171"/>
      <c r="K128" s="171"/>
      <c r="L128" s="171"/>
      <c r="M128" s="171"/>
      <c r="N128" s="171"/>
      <c r="O128" s="171"/>
      <c r="P128" s="171"/>
      <c r="Q128" s="171"/>
      <c r="R128" s="171"/>
      <c r="S128" s="2"/>
      <c r="T128" s="2"/>
      <c r="U128" s="2"/>
      <c r="V128" s="2"/>
      <c r="W128" s="2"/>
      <c r="X128" s="4"/>
      <c r="Y128" s="16"/>
      <c r="Z128" s="1"/>
      <c r="AA128" s="1"/>
      <c r="AB128" s="1"/>
    </row>
    <row r="129" spans="1:28" outlineLevel="3" x14ac:dyDescent="0.25">
      <c r="A129" s="1"/>
      <c r="B129" s="33"/>
      <c r="C129" s="73">
        <f>INT($C$112)+3</f>
        <v>4</v>
      </c>
      <c r="D129" s="4"/>
      <c r="E129" s="5">
        <v>2</v>
      </c>
      <c r="F129" s="5"/>
      <c r="G129" s="4"/>
      <c r="H129" s="31" t="s">
        <v>262</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25">
      <c r="A130" s="1"/>
      <c r="B130" s="33"/>
      <c r="C130" s="73">
        <f>INT(C$112+3)</f>
        <v>4</v>
      </c>
      <c r="D130" s="4"/>
      <c r="E130" s="5">
        <v>3</v>
      </c>
      <c r="F130" s="5"/>
      <c r="G130" s="4"/>
      <c r="H130" s="31" t="s">
        <v>263</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25">
      <c r="A131" s="1"/>
      <c r="B131" s="33"/>
      <c r="C131" s="73">
        <f>INT(C$112+3)</f>
        <v>4</v>
      </c>
      <c r="D131" s="4"/>
      <c r="E131" s="5">
        <v>4</v>
      </c>
      <c r="F131" s="5"/>
      <c r="G131" s="4"/>
      <c r="H131" s="31" t="s">
        <v>264</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25">
      <c r="A132" s="1"/>
      <c r="B132" s="33"/>
      <c r="C132" s="73">
        <f t="shared" ref="C132:C134" si="7">INT(C$112+3)</f>
        <v>4</v>
      </c>
      <c r="D132" s="4"/>
      <c r="E132" s="5">
        <v>5</v>
      </c>
      <c r="F132" s="5"/>
      <c r="G132" s="4"/>
      <c r="H132" s="31" t="s">
        <v>265</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25">
      <c r="A133" s="1"/>
      <c r="B133" s="33"/>
      <c r="C133" s="73">
        <f t="shared" si="7"/>
        <v>4</v>
      </c>
      <c r="D133" s="4"/>
      <c r="E133" s="5">
        <v>6</v>
      </c>
      <c r="F133" s="5"/>
      <c r="G133" s="4"/>
      <c r="H133" s="31" t="s">
        <v>267</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25">
      <c r="A134" s="1"/>
      <c r="B134" s="33"/>
      <c r="C134" s="73">
        <f t="shared" si="7"/>
        <v>4</v>
      </c>
      <c r="D134" s="4"/>
      <c r="E134" s="5">
        <v>7</v>
      </c>
      <c r="F134" s="5"/>
      <c r="G134" s="4"/>
      <c r="H134" s="31" t="s">
        <v>268</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25">
      <c r="A135" s="1"/>
      <c r="B135" s="33"/>
      <c r="C135" s="73">
        <f>INT(C$112+3)</f>
        <v>4</v>
      </c>
      <c r="D135" s="4"/>
      <c r="E135" s="5"/>
      <c r="F135" s="5"/>
      <c r="G135" s="4"/>
      <c r="H135" s="171"/>
      <c r="I135" s="171"/>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25">
      <c r="A136" s="1"/>
      <c r="B136" s="33"/>
      <c r="C136" s="73">
        <f>INT(C$112+3)</f>
        <v>4</v>
      </c>
      <c r="D136" s="4"/>
      <c r="E136" s="5"/>
      <c r="F136" s="5"/>
      <c r="G136" s="4"/>
      <c r="H136" s="171"/>
      <c r="I136" s="171"/>
      <c r="J136" s="171"/>
      <c r="K136" s="171"/>
      <c r="L136" s="171"/>
      <c r="M136" s="171"/>
      <c r="N136" s="171"/>
      <c r="O136" s="171"/>
      <c r="P136" s="171"/>
      <c r="Q136" s="171"/>
      <c r="R136" s="171"/>
      <c r="S136" s="2"/>
      <c r="T136" s="2"/>
      <c r="U136" s="2"/>
      <c r="V136" s="2"/>
      <c r="W136" s="2"/>
      <c r="X136" s="4"/>
      <c r="Y136" s="16"/>
      <c r="Z136" s="1"/>
      <c r="AA136" s="1"/>
      <c r="AB136" s="1"/>
    </row>
    <row r="137" spans="1:28" ht="5.0999999999999996" customHeight="1" outlineLevel="3" x14ac:dyDescent="0.25">
      <c r="A137" s="1"/>
      <c r="B137" s="33"/>
      <c r="C137" s="73">
        <f>INT($C$112)+3.005</f>
        <v>4.0049999999999999</v>
      </c>
      <c r="D137" s="4"/>
      <c r="E137" s="4"/>
      <c r="F137" s="4"/>
      <c r="G137" s="4"/>
      <c r="H137" s="4"/>
      <c r="I137" s="4"/>
      <c r="J137" s="4"/>
      <c r="K137" s="4"/>
      <c r="L137" s="4"/>
      <c r="M137" s="4"/>
      <c r="N137" s="4"/>
      <c r="O137" s="4"/>
      <c r="P137" s="4"/>
      <c r="Q137" s="4"/>
      <c r="R137" s="4"/>
      <c r="S137" s="4"/>
      <c r="T137" s="4"/>
      <c r="U137" s="4"/>
      <c r="V137" s="4"/>
      <c r="W137" s="4"/>
      <c r="X137" s="4" t="s">
        <v>3</v>
      </c>
      <c r="Y137" s="16"/>
      <c r="Z137" s="1"/>
      <c r="AA137" s="1"/>
      <c r="AB137" s="1"/>
    </row>
    <row r="138" spans="1:28" ht="5.0999999999999996" customHeight="1" outlineLevel="2" x14ac:dyDescent="0.25">
      <c r="A138" s="1"/>
      <c r="B138" s="33"/>
      <c r="C138" s="73">
        <f>INT($C$112)+2.005</f>
        <v>3.0049999999999999</v>
      </c>
      <c r="D138" s="4"/>
      <c r="E138" s="4"/>
      <c r="F138" s="4"/>
      <c r="G138" s="4"/>
      <c r="H138" s="4"/>
      <c r="I138" s="4"/>
      <c r="J138" s="4"/>
      <c r="K138" s="4"/>
      <c r="L138" s="4"/>
      <c r="M138" s="4"/>
      <c r="N138" s="4"/>
      <c r="O138" s="4"/>
      <c r="P138" s="4"/>
      <c r="Q138" s="4"/>
      <c r="R138" s="4"/>
      <c r="S138" s="4"/>
      <c r="T138" s="4"/>
      <c r="U138" s="4"/>
      <c r="V138" s="4"/>
      <c r="W138" s="4"/>
      <c r="X138" s="4"/>
      <c r="Y138" s="16"/>
      <c r="Z138" s="1"/>
      <c r="AA138" s="1"/>
      <c r="AB138" s="1"/>
    </row>
    <row r="139" spans="1:28" ht="5.0999999999999996" customHeight="1" outlineLevel="1" x14ac:dyDescent="0.25">
      <c r="A139" s="1"/>
      <c r="B139" s="35"/>
      <c r="C139" s="76">
        <f>INT($C$112)+1.005</f>
        <v>2.0049999999999999</v>
      </c>
      <c r="D139" s="17"/>
      <c r="E139" s="17"/>
      <c r="F139" s="17"/>
      <c r="G139" s="17"/>
      <c r="H139" s="17"/>
      <c r="I139" s="17"/>
      <c r="J139" s="17"/>
      <c r="K139" s="17"/>
      <c r="L139" s="17"/>
      <c r="M139" s="17"/>
      <c r="N139" s="17"/>
      <c r="O139" s="17"/>
      <c r="P139" s="17"/>
      <c r="Q139" s="17"/>
      <c r="R139" s="17"/>
      <c r="S139" s="17"/>
      <c r="T139" s="17"/>
      <c r="U139" s="17"/>
      <c r="V139" s="17"/>
      <c r="W139" s="17"/>
      <c r="X139" s="17"/>
      <c r="Y139" s="18" t="s">
        <v>1</v>
      </c>
      <c r="Z139" s="1"/>
      <c r="AA139" s="1"/>
      <c r="AB139" s="1"/>
    </row>
    <row r="140" spans="1:28" ht="5.0999999999999996" customHeight="1" x14ac:dyDescent="0.25">
      <c r="A140" s="1"/>
      <c r="B140" s="19"/>
      <c r="C140" s="77">
        <f>INT($C$112)+0.005</f>
        <v>1.0049999999999999</v>
      </c>
      <c r="D140" s="19"/>
      <c r="E140" s="19"/>
      <c r="F140" s="19"/>
      <c r="G140" s="19"/>
      <c r="H140" s="19"/>
      <c r="I140" s="19"/>
      <c r="J140" s="19"/>
      <c r="K140" s="19"/>
      <c r="L140" s="19"/>
      <c r="M140" s="19"/>
      <c r="N140" s="19"/>
      <c r="O140" s="19"/>
      <c r="P140" s="19"/>
      <c r="Q140" s="19"/>
      <c r="R140" s="19"/>
      <c r="S140" s="19"/>
      <c r="T140" s="19"/>
      <c r="U140" s="19"/>
      <c r="V140" s="19"/>
      <c r="W140" s="19"/>
      <c r="X140" s="19"/>
      <c r="Y140" s="19"/>
      <c r="Z140" s="1"/>
      <c r="AA140" s="1"/>
      <c r="AB140" s="1"/>
    </row>
    <row r="141" spans="1:28" outlineLevel="2" x14ac:dyDescent="0.25">
      <c r="A141" s="1"/>
      <c r="B141" s="1"/>
      <c r="C141" s="73">
        <f>INT($C$112)+2</f>
        <v>3</v>
      </c>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outlineLevel="2" x14ac:dyDescent="0.25">
      <c r="A142" s="1"/>
      <c r="B142" s="1"/>
      <c r="C142" s="73">
        <f>INT($C$146)+2</f>
        <v>3</v>
      </c>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5.0999999999999996" customHeight="1" thickBot="1" x14ac:dyDescent="0.3">
      <c r="A143" s="1"/>
      <c r="B143" s="20"/>
      <c r="C143" s="74">
        <f>INT($C$146)+0.005</f>
        <v>1.0049999999999999</v>
      </c>
      <c r="D143" s="20"/>
      <c r="E143" s="20"/>
      <c r="F143" s="20"/>
      <c r="G143" s="20"/>
      <c r="H143" s="20"/>
      <c r="I143" s="20"/>
      <c r="J143" s="20"/>
      <c r="K143" s="20"/>
      <c r="L143" s="20"/>
      <c r="M143" s="20"/>
      <c r="N143" s="20"/>
      <c r="O143" s="20"/>
      <c r="P143" s="20"/>
      <c r="Q143" s="20"/>
      <c r="R143" s="20"/>
      <c r="S143" s="20"/>
      <c r="T143" s="20"/>
      <c r="U143" s="20"/>
      <c r="V143" s="20"/>
      <c r="W143" s="20"/>
      <c r="X143" s="20"/>
      <c r="Y143" s="20"/>
      <c r="Z143" s="1"/>
      <c r="AA143" s="1"/>
      <c r="AB143" s="1"/>
    </row>
    <row r="144" spans="1:28" ht="5.0999999999999996" customHeight="1" outlineLevel="1" x14ac:dyDescent="0.25">
      <c r="A144" s="1"/>
      <c r="B144" s="34" t="s">
        <v>21</v>
      </c>
      <c r="C144" s="75">
        <f>INT($C$146)+1.005</f>
        <v>2.0049999999999999</v>
      </c>
      <c r="D144" s="14"/>
      <c r="E144" s="14"/>
      <c r="F144" s="14"/>
      <c r="G144" s="14"/>
      <c r="H144" s="14"/>
      <c r="I144" s="14"/>
      <c r="J144" s="14"/>
      <c r="K144" s="14"/>
      <c r="L144" s="14"/>
      <c r="M144" s="14"/>
      <c r="N144" s="14"/>
      <c r="O144" s="14"/>
      <c r="P144" s="14"/>
      <c r="Q144" s="14"/>
      <c r="R144" s="14"/>
      <c r="S144" s="14"/>
      <c r="T144" s="14"/>
      <c r="U144" s="14"/>
      <c r="V144" s="14"/>
      <c r="W144" s="14"/>
      <c r="X144" s="14"/>
      <c r="Y144" s="15"/>
      <c r="Z144" s="1"/>
      <c r="AA144" s="1"/>
      <c r="AB144" s="1"/>
    </row>
    <row r="145" spans="1:28" outlineLevel="4" x14ac:dyDescent="0.25">
      <c r="A145" s="1"/>
      <c r="B145" s="33"/>
      <c r="C145" s="73">
        <f>INT(MAX($C$154:$C$162))+1</f>
        <v>5</v>
      </c>
      <c r="D145" s="3"/>
      <c r="E145" s="3"/>
      <c r="F145" s="3"/>
      <c r="G145" s="3"/>
      <c r="H145" s="27"/>
      <c r="I145" s="27"/>
      <c r="J145" s="27"/>
      <c r="K145" s="27"/>
      <c r="L145" s="27"/>
      <c r="M145" s="27"/>
      <c r="N145" s="27"/>
      <c r="O145" s="27"/>
      <c r="P145" s="27"/>
      <c r="Q145" s="27"/>
      <c r="R145" s="27"/>
      <c r="S145" s="27"/>
      <c r="T145" s="27"/>
      <c r="U145" s="27"/>
      <c r="V145" s="27"/>
      <c r="W145" s="27"/>
      <c r="X145" s="3"/>
      <c r="Y145" s="16"/>
      <c r="Z145" s="1"/>
      <c r="AA145" s="1"/>
      <c r="AB145" s="1"/>
    </row>
    <row r="146" spans="1:28" ht="18.75" x14ac:dyDescent="0.25">
      <c r="A146" s="1"/>
      <c r="B146" s="33"/>
      <c r="C146" s="73">
        <v>1.02</v>
      </c>
      <c r="D146" s="21"/>
      <c r="E146" s="24" t="s">
        <v>6</v>
      </c>
      <c r="F146" s="25"/>
      <c r="G146" s="12"/>
      <c r="H146" s="170" t="str">
        <f>COUNTIFS($B$1:$B146, "«")&amp;" Feed Pool definitions"</f>
        <v>5 Feed Pool definitions</v>
      </c>
      <c r="I146" s="6"/>
      <c r="J146" s="6"/>
      <c r="K146" s="6"/>
      <c r="L146" s="6"/>
      <c r="M146" s="6"/>
      <c r="N146" s="6"/>
      <c r="O146" s="6"/>
      <c r="P146" s="6"/>
      <c r="Q146" s="6"/>
      <c r="R146" s="6"/>
      <c r="S146" s="6"/>
      <c r="T146" s="6"/>
      <c r="U146" s="6"/>
      <c r="V146" s="6"/>
      <c r="W146" s="6"/>
      <c r="X146" s="10"/>
      <c r="Y146" s="16"/>
      <c r="Z146" s="1"/>
      <c r="AA146" s="1"/>
      <c r="AB146" s="1"/>
    </row>
    <row r="147" spans="1:28" ht="18.75" outlineLevel="1" x14ac:dyDescent="0.25">
      <c r="A147" s="1"/>
      <c r="B147" s="33"/>
      <c r="C147" s="73">
        <f>INT($C$146)+1.02</f>
        <v>2.02</v>
      </c>
      <c r="D147" s="21"/>
      <c r="E147" s="24" t="s">
        <v>10</v>
      </c>
      <c r="F147" s="28">
        <v>1</v>
      </c>
      <c r="G147" s="13"/>
      <c r="H147" s="8" t="s">
        <v>297</v>
      </c>
      <c r="I147" s="7"/>
      <c r="J147" s="7"/>
      <c r="K147" s="7"/>
      <c r="L147" s="7"/>
      <c r="M147" s="7"/>
      <c r="N147" s="7"/>
      <c r="O147" s="7"/>
      <c r="P147" s="7"/>
      <c r="Q147" s="7"/>
      <c r="R147" s="7"/>
      <c r="S147" s="7"/>
      <c r="T147" s="7"/>
      <c r="U147" s="7"/>
      <c r="V147" s="7"/>
      <c r="W147" s="7"/>
      <c r="X147" s="11"/>
      <c r="Y147" s="16"/>
      <c r="Z147" s="1"/>
      <c r="AA147" s="1"/>
      <c r="AB147" s="1"/>
    </row>
    <row r="148" spans="1:28" ht="5.0999999999999996" customHeight="1" outlineLevel="2" x14ac:dyDescent="0.25">
      <c r="A148" s="1"/>
      <c r="B148" s="33"/>
      <c r="C148" s="73">
        <f>INT($C$146)+2.005</f>
        <v>3.0049999999999999</v>
      </c>
      <c r="D148" s="3"/>
      <c r="E148" s="3"/>
      <c r="F148" s="3"/>
      <c r="G148" s="3"/>
      <c r="H148" s="3"/>
      <c r="I148" s="3"/>
      <c r="J148" s="3"/>
      <c r="K148" s="3"/>
      <c r="L148" s="3"/>
      <c r="M148" s="3"/>
      <c r="N148" s="3"/>
      <c r="O148" s="3"/>
      <c r="P148" s="3"/>
      <c r="Q148" s="3"/>
      <c r="R148" s="3"/>
      <c r="S148" s="3"/>
      <c r="T148" s="3"/>
      <c r="U148" s="3"/>
      <c r="V148" s="3"/>
      <c r="W148" s="3"/>
      <c r="X148" s="3"/>
      <c r="Y148" s="16"/>
      <c r="Z148" s="1"/>
      <c r="AA148" s="1"/>
      <c r="AB148" s="1"/>
    </row>
    <row r="149" spans="1:28" outlineLevel="2" x14ac:dyDescent="0.25">
      <c r="A149" s="1"/>
      <c r="B149" s="33"/>
      <c r="C149" s="73">
        <f>INT($C$146)+2</f>
        <v>3</v>
      </c>
      <c r="D149" s="3"/>
      <c r="E149" s="5"/>
      <c r="F149" s="5"/>
      <c r="G149" s="3"/>
      <c r="H149" s="29"/>
      <c r="I149" s="29"/>
      <c r="J149" s="65" t="s">
        <v>295</v>
      </c>
      <c r="K149" s="65"/>
      <c r="L149" s="65"/>
      <c r="M149" s="65"/>
      <c r="N149" s="65"/>
      <c r="O149" s="65"/>
      <c r="P149" s="65"/>
      <c r="Q149" s="65"/>
      <c r="R149" s="65"/>
      <c r="S149" s="65"/>
      <c r="T149" s="29"/>
      <c r="U149" s="29"/>
      <c r="V149" s="29"/>
      <c r="W149" s="29"/>
      <c r="X149" s="3"/>
      <c r="Y149" s="16"/>
      <c r="Z149" s="1"/>
      <c r="AA149" s="1"/>
      <c r="AB149" s="1"/>
    </row>
    <row r="150" spans="1:28" outlineLevel="2" x14ac:dyDescent="0.25">
      <c r="A150" s="1"/>
      <c r="B150" s="33"/>
      <c r="C150" s="73">
        <f>INT($C$146)+2</f>
        <v>3</v>
      </c>
      <c r="D150" s="3"/>
      <c r="E150" s="5"/>
      <c r="F150" s="5"/>
      <c r="G150" s="3"/>
      <c r="H150" s="29"/>
      <c r="I150" s="29"/>
      <c r="J150" s="29">
        <v>0</v>
      </c>
      <c r="K150" s="29">
        <v>1</v>
      </c>
      <c r="L150" s="29">
        <v>2</v>
      </c>
      <c r="M150" s="29">
        <v>3</v>
      </c>
      <c r="N150" s="29">
        <v>4</v>
      </c>
      <c r="O150" s="29">
        <v>5</v>
      </c>
      <c r="P150" s="29">
        <v>6</v>
      </c>
      <c r="Q150" s="29">
        <v>7</v>
      </c>
      <c r="R150" s="29">
        <v>8</v>
      </c>
      <c r="S150" s="29">
        <v>9</v>
      </c>
      <c r="T150" s="29"/>
      <c r="U150" s="29"/>
      <c r="V150" s="29"/>
      <c r="W150" s="29"/>
      <c r="X150" s="3"/>
      <c r="Y150" s="16"/>
      <c r="Z150" s="1"/>
      <c r="AA150" s="1"/>
      <c r="AB150" s="1"/>
    </row>
    <row r="151" spans="1:28" ht="9.75" customHeight="1" outlineLevel="2" x14ac:dyDescent="0.25">
      <c r="A151" s="1"/>
      <c r="B151" s="33" t="s">
        <v>20</v>
      </c>
      <c r="C151" s="73">
        <f>INT($C$146)+2.01</f>
        <v>3.01</v>
      </c>
      <c r="D151" s="3"/>
      <c r="E151" s="3"/>
      <c r="F151" s="3"/>
      <c r="G151" s="3"/>
      <c r="H151" s="29"/>
      <c r="I151" s="29"/>
      <c r="J151" s="29"/>
      <c r="K151" s="29"/>
      <c r="L151" s="29"/>
      <c r="M151" s="29"/>
      <c r="N151" s="29"/>
      <c r="O151" s="29"/>
      <c r="P151" s="29"/>
      <c r="Q151" s="29"/>
      <c r="R151" s="29"/>
      <c r="S151" s="29"/>
      <c r="T151" s="29"/>
      <c r="U151" s="29"/>
      <c r="V151" s="29"/>
      <c r="W151" s="29"/>
      <c r="X151" s="3"/>
      <c r="Y151" s="16"/>
      <c r="Z151" s="1"/>
      <c r="AA151" s="1"/>
      <c r="AB151" s="1"/>
    </row>
    <row r="152" spans="1:28" outlineLevel="4" x14ac:dyDescent="0.25">
      <c r="A152" s="1"/>
      <c r="B152" s="33"/>
      <c r="C152" s="73">
        <f>C$145</f>
        <v>5</v>
      </c>
      <c r="D152" s="4"/>
      <c r="E152" s="5"/>
      <c r="F152" s="5"/>
      <c r="G152" s="4"/>
      <c r="H152" s="5"/>
      <c r="I152" s="5"/>
      <c r="J152" s="5"/>
      <c r="K152" s="5"/>
      <c r="L152" s="5"/>
      <c r="M152" s="5"/>
      <c r="N152" s="5"/>
      <c r="O152" s="5"/>
      <c r="P152" s="5"/>
      <c r="Q152" s="5"/>
      <c r="R152" s="5"/>
      <c r="S152" s="5"/>
      <c r="T152" s="5"/>
      <c r="U152" s="5"/>
      <c r="V152" s="5"/>
      <c r="W152" s="5"/>
      <c r="X152" s="4"/>
      <c r="Y152" s="16"/>
      <c r="Z152" s="1"/>
      <c r="AA152" s="1"/>
      <c r="AB152" s="1"/>
    </row>
    <row r="153" spans="1:28" outlineLevel="4" x14ac:dyDescent="0.25">
      <c r="A153" s="1"/>
      <c r="B153" s="33" t="s">
        <v>19</v>
      </c>
      <c r="C153" s="73">
        <f>C$145</f>
        <v>5</v>
      </c>
      <c r="D153" s="4" t="s">
        <v>44</v>
      </c>
      <c r="E153" s="5"/>
      <c r="F153" s="5"/>
      <c r="G153" s="4"/>
      <c r="H153" s="5"/>
      <c r="I153" s="5"/>
      <c r="J153" s="5"/>
      <c r="K153" s="5"/>
      <c r="L153" s="5"/>
      <c r="M153" s="5"/>
      <c r="N153" s="5"/>
      <c r="O153" s="5"/>
      <c r="P153" s="5"/>
      <c r="Q153" s="5"/>
      <c r="R153" s="5"/>
      <c r="S153" s="5"/>
      <c r="T153" s="5"/>
      <c r="U153" s="5"/>
      <c r="V153" s="5"/>
      <c r="W153" s="5"/>
      <c r="X153" s="4"/>
      <c r="Y153" s="16"/>
      <c r="Z153" s="1"/>
      <c r="AA153" s="1"/>
      <c r="AB153" s="1"/>
    </row>
    <row r="154" spans="1:28" ht="5.0999999999999996" customHeight="1" outlineLevel="2" x14ac:dyDescent="0.25">
      <c r="A154" s="1"/>
      <c r="B154" s="33"/>
      <c r="C154" s="73">
        <f>INT($C$146)+2.005</f>
        <v>3.0049999999999999</v>
      </c>
      <c r="D154" s="4" t="s">
        <v>2</v>
      </c>
      <c r="E154" s="4"/>
      <c r="F154" s="4"/>
      <c r="G154" s="4"/>
      <c r="H154" s="58"/>
      <c r="I154" s="58"/>
      <c r="J154" s="58"/>
      <c r="K154" s="58"/>
      <c r="L154" s="58"/>
      <c r="M154" s="58"/>
      <c r="N154" s="58"/>
      <c r="O154" s="58"/>
      <c r="P154" s="58"/>
      <c r="Q154" s="58"/>
      <c r="R154" s="58"/>
      <c r="S154" s="58"/>
      <c r="T154" s="58"/>
      <c r="U154" s="58"/>
      <c r="V154" s="58"/>
      <c r="W154" s="58"/>
      <c r="X154" s="4"/>
      <c r="Y154" s="16"/>
      <c r="Z154" s="1"/>
      <c r="AA154" s="1"/>
      <c r="AB154" s="1"/>
    </row>
    <row r="155" spans="1:28" outlineLevel="2" x14ac:dyDescent="0.25">
      <c r="A155" s="1"/>
      <c r="B155" s="33"/>
      <c r="C155" s="73">
        <f>INT($C$146)+2</f>
        <v>3</v>
      </c>
      <c r="D155" s="4"/>
      <c r="E155" s="5"/>
      <c r="F155" s="5"/>
      <c r="G155" s="4"/>
      <c r="H155" s="64" t="s">
        <v>289</v>
      </c>
      <c r="I155" s="31">
        <v>4</v>
      </c>
      <c r="J155" s="182" t="s">
        <v>293</v>
      </c>
      <c r="K155" s="2"/>
      <c r="L155" s="2"/>
      <c r="M155" s="2"/>
      <c r="N155" s="2"/>
      <c r="O155" s="2"/>
      <c r="P155" s="2"/>
      <c r="Q155" s="2"/>
      <c r="R155" s="2"/>
      <c r="S155" s="2"/>
      <c r="T155" s="2"/>
      <c r="U155" s="2"/>
      <c r="V155" s="2"/>
      <c r="W155" s="2"/>
      <c r="X155" s="4"/>
      <c r="Y155" s="16"/>
      <c r="Z155" s="1"/>
      <c r="AA155" s="1"/>
      <c r="AB155" s="1"/>
    </row>
    <row r="156" spans="1:28" outlineLevel="3" x14ac:dyDescent="0.25">
      <c r="A156" s="1"/>
      <c r="B156" s="33"/>
      <c r="C156" s="73">
        <f>INT($C$146)+3</f>
        <v>4</v>
      </c>
      <c r="D156" s="4"/>
      <c r="E156" s="5"/>
      <c r="F156" s="5"/>
      <c r="G156" s="4"/>
      <c r="H156" s="180"/>
      <c r="I156" s="2"/>
      <c r="J156" s="2"/>
      <c r="K156" s="2"/>
      <c r="L156" s="2"/>
      <c r="M156" s="2"/>
      <c r="N156" s="2"/>
      <c r="O156" s="2"/>
      <c r="P156" s="2"/>
      <c r="Q156" s="2"/>
      <c r="R156" s="2"/>
      <c r="S156" s="2"/>
      <c r="T156" s="2"/>
      <c r="U156" s="2"/>
      <c r="V156" s="2"/>
      <c r="W156" s="2"/>
      <c r="X156" s="4"/>
      <c r="Y156" s="16"/>
      <c r="Z156" s="1"/>
      <c r="AA156" s="1"/>
      <c r="AB156" s="1"/>
    </row>
    <row r="157" spans="1:28" outlineLevel="2" x14ac:dyDescent="0.25">
      <c r="A157" s="1"/>
      <c r="B157" s="33"/>
      <c r="C157" s="73">
        <f>INT($C$146)+2</f>
        <v>3</v>
      </c>
      <c r="D157" s="4"/>
      <c r="E157" s="5"/>
      <c r="F157" s="5"/>
      <c r="G157" s="4"/>
      <c r="H157" s="64" t="s">
        <v>294</v>
      </c>
      <c r="I157" s="2"/>
      <c r="J157" s="2"/>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INT($C$146)+3</f>
        <v>4</v>
      </c>
      <c r="D158" s="4"/>
      <c r="E158" s="5"/>
      <c r="F158" s="5"/>
      <c r="G158" s="4"/>
      <c r="H158" s="183" t="s">
        <v>300</v>
      </c>
      <c r="I158" s="2"/>
      <c r="J158" s="31">
        <v>3</v>
      </c>
      <c r="K158" s="31">
        <v>4</v>
      </c>
      <c r="L158" s="31">
        <v>6</v>
      </c>
      <c r="M158" s="31">
        <v>8</v>
      </c>
      <c r="N158" s="31">
        <v>9</v>
      </c>
      <c r="O158" s="31">
        <v>6</v>
      </c>
      <c r="P158" s="31">
        <v>5</v>
      </c>
      <c r="Q158" s="31">
        <v>4</v>
      </c>
      <c r="R158" s="31">
        <v>3.5</v>
      </c>
      <c r="S158" s="31">
        <v>3</v>
      </c>
      <c r="T158" s="2"/>
      <c r="U158" s="2"/>
      <c r="V158" s="2"/>
      <c r="W158" s="2"/>
      <c r="X158" s="4"/>
      <c r="Y158" s="16"/>
      <c r="Z158" s="1"/>
      <c r="AA158" s="1"/>
      <c r="AB158" s="1"/>
    </row>
    <row r="159" spans="1:28" outlineLevel="3" collapsed="1" x14ac:dyDescent="0.25">
      <c r="A159" s="1"/>
      <c r="B159" s="33"/>
      <c r="C159" s="73">
        <f>INT($C$146)+3</f>
        <v>4</v>
      </c>
      <c r="D159" s="4"/>
      <c r="E159" s="5"/>
      <c r="F159" s="5"/>
      <c r="G159" s="4"/>
      <c r="H159" s="183" t="s">
        <v>296</v>
      </c>
      <c r="I159" s="2"/>
      <c r="J159" s="31">
        <v>13.3</v>
      </c>
      <c r="K159" s="31">
        <v>13.3</v>
      </c>
      <c r="L159" s="31">
        <v>13.3</v>
      </c>
      <c r="M159" s="31">
        <v>13.3</v>
      </c>
      <c r="N159" s="31">
        <v>13.3</v>
      </c>
      <c r="O159" s="31">
        <v>13.3</v>
      </c>
      <c r="P159" s="31">
        <v>13.3</v>
      </c>
      <c r="Q159" s="31">
        <v>13.3</v>
      </c>
      <c r="R159" s="31">
        <v>13.3</v>
      </c>
      <c r="S159" s="31">
        <v>13.3</v>
      </c>
      <c r="T159" s="2"/>
      <c r="U159" s="2"/>
      <c r="V159" s="2"/>
      <c r="W159" s="2"/>
      <c r="X159" s="4"/>
      <c r="Y159" s="16"/>
      <c r="Z159" s="1"/>
      <c r="AA159" s="1"/>
      <c r="AB159" s="1"/>
    </row>
    <row r="160" spans="1:28" outlineLevel="3" x14ac:dyDescent="0.25">
      <c r="A160" s="1"/>
      <c r="B160" s="33"/>
      <c r="C160" s="73">
        <f>INT(C$146+3)</f>
        <v>4</v>
      </c>
      <c r="D160" s="4"/>
      <c r="E160" s="5"/>
      <c r="F160" s="5"/>
      <c r="G160" s="4"/>
      <c r="H160" s="171"/>
      <c r="I160" s="171"/>
      <c r="J160" s="171"/>
      <c r="K160" s="171"/>
      <c r="L160" s="171"/>
      <c r="M160" s="171"/>
      <c r="N160" s="171"/>
      <c r="O160" s="171"/>
      <c r="P160" s="171"/>
      <c r="Q160" s="171"/>
      <c r="R160" s="171"/>
      <c r="S160" s="171"/>
      <c r="T160" s="2"/>
      <c r="U160" s="2"/>
      <c r="V160" s="2"/>
      <c r="W160" s="2"/>
      <c r="X160" s="4"/>
      <c r="Y160" s="16"/>
      <c r="Z160" s="1"/>
      <c r="AA160" s="1"/>
      <c r="AB160" s="1"/>
    </row>
    <row r="161" spans="1:28" outlineLevel="3" x14ac:dyDescent="0.25">
      <c r="A161" s="1"/>
      <c r="B161" s="33"/>
      <c r="C161" s="73">
        <f>INT(C$146+3)</f>
        <v>4</v>
      </c>
      <c r="D161" s="4"/>
      <c r="E161" s="5"/>
      <c r="F161" s="5"/>
      <c r="G161" s="4"/>
      <c r="H161" s="171"/>
      <c r="I161" s="171"/>
      <c r="J161" s="171"/>
      <c r="K161" s="171"/>
      <c r="L161" s="171"/>
      <c r="M161" s="171"/>
      <c r="N161" s="171"/>
      <c r="O161" s="171"/>
      <c r="P161" s="171"/>
      <c r="Q161" s="171"/>
      <c r="R161" s="171"/>
      <c r="S161" s="2"/>
      <c r="T161" s="2"/>
      <c r="U161" s="2"/>
      <c r="V161" s="2"/>
      <c r="W161" s="2"/>
      <c r="X161" s="4"/>
      <c r="Y161" s="16"/>
      <c r="Z161" s="1"/>
      <c r="AA161" s="1"/>
      <c r="AB161" s="1"/>
    </row>
    <row r="162" spans="1:28" ht="5.0999999999999996" customHeight="1" outlineLevel="3" x14ac:dyDescent="0.25">
      <c r="A162" s="1"/>
      <c r="B162" s="33"/>
      <c r="C162" s="73">
        <f>INT($C$146)+3.005</f>
        <v>4.0049999999999999</v>
      </c>
      <c r="D162" s="4"/>
      <c r="E162" s="4"/>
      <c r="F162" s="4"/>
      <c r="G162" s="4"/>
      <c r="H162" s="4"/>
      <c r="I162" s="4"/>
      <c r="J162" s="4"/>
      <c r="K162" s="4"/>
      <c r="L162" s="4"/>
      <c r="M162" s="4"/>
      <c r="N162" s="4"/>
      <c r="O162" s="4"/>
      <c r="P162" s="4"/>
      <c r="Q162" s="4"/>
      <c r="R162" s="4"/>
      <c r="S162" s="4"/>
      <c r="T162" s="4"/>
      <c r="U162" s="4"/>
      <c r="V162" s="4"/>
      <c r="W162" s="4"/>
      <c r="X162" s="4" t="s">
        <v>3</v>
      </c>
      <c r="Y162" s="16"/>
      <c r="Z162" s="1"/>
      <c r="AA162" s="1"/>
      <c r="AB162" s="1"/>
    </row>
    <row r="163" spans="1:28" ht="5.0999999999999996" customHeight="1" outlineLevel="2" x14ac:dyDescent="0.25">
      <c r="A163" s="1"/>
      <c r="B163" s="33"/>
      <c r="C163" s="73">
        <f>INT($C$146)+2.005</f>
        <v>3.0049999999999999</v>
      </c>
      <c r="D163" s="4"/>
      <c r="E163" s="4"/>
      <c r="F163" s="4"/>
      <c r="G163" s="4"/>
      <c r="H163" s="4"/>
      <c r="I163" s="4"/>
      <c r="J163" s="4"/>
      <c r="K163" s="4"/>
      <c r="L163" s="4"/>
      <c r="M163" s="4"/>
      <c r="N163" s="4"/>
      <c r="O163" s="4"/>
      <c r="P163" s="4"/>
      <c r="Q163" s="4"/>
      <c r="R163" s="4"/>
      <c r="S163" s="4"/>
      <c r="T163" s="4"/>
      <c r="U163" s="4"/>
      <c r="V163" s="4"/>
      <c r="W163" s="4"/>
      <c r="X163" s="4"/>
      <c r="Y163" s="16"/>
      <c r="Z163" s="1"/>
      <c r="AA163" s="1"/>
      <c r="AB163" s="1"/>
    </row>
    <row r="164" spans="1:28" ht="5.0999999999999996" customHeight="1" outlineLevel="1" x14ac:dyDescent="0.25">
      <c r="A164" s="1"/>
      <c r="B164" s="35"/>
      <c r="C164" s="76">
        <f>INT($C$146)+1.005</f>
        <v>2.0049999999999999</v>
      </c>
      <c r="D164" s="17"/>
      <c r="E164" s="17"/>
      <c r="F164" s="17"/>
      <c r="G164" s="17"/>
      <c r="H164" s="17"/>
      <c r="I164" s="17"/>
      <c r="J164" s="17"/>
      <c r="K164" s="17"/>
      <c r="L164" s="17"/>
      <c r="M164" s="17"/>
      <c r="N164" s="17"/>
      <c r="O164" s="17"/>
      <c r="P164" s="17"/>
      <c r="Q164" s="17"/>
      <c r="R164" s="17"/>
      <c r="S164" s="17"/>
      <c r="T164" s="17"/>
      <c r="U164" s="17"/>
      <c r="V164" s="17"/>
      <c r="W164" s="17"/>
      <c r="X164" s="17"/>
      <c r="Y164" s="18" t="s">
        <v>1</v>
      </c>
      <c r="Z164" s="1"/>
      <c r="AA164" s="1"/>
      <c r="AB164" s="1"/>
    </row>
    <row r="165" spans="1:28" ht="5.0999999999999996" customHeight="1" x14ac:dyDescent="0.25">
      <c r="A165" s="1"/>
      <c r="B165" s="19"/>
      <c r="C165" s="77">
        <f>INT($C$146)+0.005</f>
        <v>1.0049999999999999</v>
      </c>
      <c r="D165" s="19"/>
      <c r="E165" s="19"/>
      <c r="F165" s="19"/>
      <c r="G165" s="19"/>
      <c r="H165" s="19"/>
      <c r="I165" s="19"/>
      <c r="J165" s="19"/>
      <c r="K165" s="19"/>
      <c r="L165" s="19"/>
      <c r="M165" s="19"/>
      <c r="N165" s="19"/>
      <c r="O165" s="19"/>
      <c r="P165" s="19"/>
      <c r="Q165" s="19"/>
      <c r="R165" s="19"/>
      <c r="S165" s="19"/>
      <c r="T165" s="19"/>
      <c r="U165" s="19"/>
      <c r="V165" s="19"/>
      <c r="W165" s="19"/>
      <c r="X165" s="19"/>
      <c r="Y165" s="19"/>
      <c r="Z165" s="1"/>
      <c r="AA165" s="1"/>
      <c r="AB165" s="1"/>
    </row>
    <row r="166" spans="1:28" outlineLevel="2" x14ac:dyDescent="0.25">
      <c r="A166" s="1"/>
      <c r="B166" s="1"/>
      <c r="C166" s="73">
        <f>INT($C$146)+2</f>
        <v>3</v>
      </c>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C173"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1"/>
      <c r="B1" s="192"/>
      <c r="C1" s="192"/>
      <c r="D1" s="192"/>
      <c r="E1" s="192"/>
      <c r="F1" s="193"/>
      <c r="G1" s="193"/>
      <c r="H1" s="193"/>
      <c r="I1" s="193"/>
      <c r="J1" s="193"/>
      <c r="K1" s="193"/>
      <c r="L1" s="193"/>
      <c r="M1" s="193"/>
      <c r="N1" s="193"/>
      <c r="O1" s="193"/>
      <c r="P1" s="193"/>
      <c r="Q1" s="193"/>
      <c r="R1" s="193"/>
      <c r="S1" s="193"/>
      <c r="T1" s="193"/>
      <c r="U1" s="193"/>
      <c r="V1" s="193"/>
      <c r="W1" s="193"/>
      <c r="X1" s="193"/>
      <c r="Y1" s="193"/>
      <c r="Z1" s="193"/>
    </row>
    <row r="2" spans="1:26" ht="12" customHeight="1" outlineLevel="1" x14ac:dyDescent="0.25">
      <c r="A2" s="191"/>
      <c r="B2" s="192"/>
      <c r="C2" s="192"/>
      <c r="D2" s="192"/>
      <c r="E2" s="192"/>
      <c r="F2" s="192"/>
      <c r="G2" s="192"/>
      <c r="H2" s="193"/>
      <c r="I2" s="193"/>
      <c r="J2" s="193"/>
      <c r="K2" s="193"/>
      <c r="L2" s="193"/>
      <c r="M2" s="193"/>
      <c r="N2" s="193"/>
      <c r="O2" s="193"/>
      <c r="P2" s="193"/>
      <c r="Q2" s="193"/>
      <c r="R2" s="193"/>
      <c r="S2" s="193"/>
      <c r="T2" s="193"/>
      <c r="U2" s="193"/>
      <c r="V2" s="193"/>
      <c r="W2" s="193"/>
      <c r="X2" s="192"/>
      <c r="Y2" s="192"/>
      <c r="Z2" s="192"/>
    </row>
    <row r="3" spans="1:26" ht="5.0999999999999996" customHeight="1" outlineLevel="1" thickBot="1" x14ac:dyDescent="0.3">
      <c r="A3" s="191"/>
      <c r="B3" s="192"/>
      <c r="C3" s="192"/>
      <c r="D3" s="192"/>
      <c r="E3" s="192"/>
      <c r="F3" s="192"/>
      <c r="G3" s="192"/>
      <c r="H3" s="193"/>
      <c r="I3" s="193"/>
      <c r="J3" s="193"/>
      <c r="K3" s="193"/>
      <c r="L3" s="193"/>
      <c r="M3" s="193"/>
      <c r="N3" s="193"/>
      <c r="O3" s="193"/>
      <c r="P3" s="193"/>
      <c r="Q3" s="193"/>
      <c r="R3" s="193"/>
      <c r="S3" s="193"/>
      <c r="T3" s="193"/>
      <c r="U3" s="193"/>
      <c r="V3" s="193"/>
      <c r="W3" s="193"/>
      <c r="X3" s="192"/>
      <c r="Y3" s="192"/>
      <c r="Z3" s="192"/>
    </row>
    <row r="4" spans="1:26" ht="5.0999999999999996" customHeight="1" outlineLevel="1" x14ac:dyDescent="0.25">
      <c r="A4" s="191"/>
      <c r="B4" s="192"/>
      <c r="C4" s="194"/>
      <c r="D4" s="194"/>
      <c r="E4" s="194"/>
      <c r="F4" s="194"/>
      <c r="G4" s="194"/>
      <c r="H4" s="194"/>
      <c r="I4" s="194"/>
      <c r="J4" s="194"/>
      <c r="K4" s="195"/>
      <c r="L4" s="195"/>
      <c r="M4" s="195"/>
      <c r="N4" s="195"/>
      <c r="O4" s="195"/>
      <c r="P4" s="195"/>
      <c r="Q4" s="195"/>
      <c r="R4" s="195"/>
      <c r="S4" s="195"/>
      <c r="T4" s="195"/>
      <c r="U4" s="195"/>
      <c r="V4" s="195"/>
      <c r="W4" s="196"/>
      <c r="X4" s="193"/>
      <c r="Y4" s="193"/>
      <c r="Z4" s="193"/>
    </row>
    <row r="5" spans="1:26" ht="12" customHeight="1" outlineLevel="1" x14ac:dyDescent="0.25">
      <c r="A5" s="191"/>
      <c r="B5" s="192"/>
      <c r="C5" s="197"/>
      <c r="D5" s="197"/>
      <c r="E5" s="197"/>
      <c r="F5" s="198"/>
      <c r="G5" s="199" t="s">
        <v>355</v>
      </c>
      <c r="H5" s="198"/>
      <c r="I5" s="198"/>
      <c r="J5" s="198"/>
      <c r="K5" s="198"/>
      <c r="L5" s="198"/>
      <c r="M5" s="198"/>
      <c r="N5" s="198"/>
      <c r="O5" s="198"/>
      <c r="P5" s="198"/>
      <c r="Q5" s="198"/>
      <c r="R5" s="198"/>
      <c r="S5" s="200"/>
      <c r="T5" s="198"/>
      <c r="U5" s="200"/>
      <c r="V5" s="200"/>
      <c r="W5" s="201"/>
      <c r="X5" s="193"/>
      <c r="Y5" s="193"/>
      <c r="Z5" s="193"/>
    </row>
    <row r="6" spans="1:26" ht="12" customHeight="1" outlineLevel="1" x14ac:dyDescent="0.25">
      <c r="A6" s="191"/>
      <c r="B6" s="192"/>
      <c r="C6" s="197"/>
      <c r="D6" s="197"/>
      <c r="E6" s="202"/>
      <c r="F6" s="198"/>
      <c r="G6" s="198"/>
      <c r="H6" s="198"/>
      <c r="I6" s="198"/>
      <c r="J6" s="198"/>
      <c r="K6" s="198"/>
      <c r="L6" s="198"/>
      <c r="M6" s="198"/>
      <c r="N6" s="198"/>
      <c r="O6" s="198"/>
      <c r="P6" s="198"/>
      <c r="Q6" s="198"/>
      <c r="R6" s="198"/>
      <c r="S6" s="200"/>
      <c r="T6" s="203"/>
      <c r="U6" s="200"/>
      <c r="V6" s="200"/>
      <c r="W6" s="201"/>
      <c r="X6" s="193"/>
      <c r="Y6" s="193"/>
      <c r="Z6" s="193"/>
    </row>
    <row r="7" spans="1:26" ht="12" customHeight="1" outlineLevel="1" x14ac:dyDescent="0.25">
      <c r="A7" s="191"/>
      <c r="B7" s="192"/>
      <c r="C7" s="202"/>
      <c r="D7" s="197"/>
      <c r="E7" s="202"/>
      <c r="F7" s="198"/>
      <c r="G7" s="204" t="s">
        <v>356</v>
      </c>
      <c r="H7" s="198"/>
      <c r="I7" s="198"/>
      <c r="J7" s="198"/>
      <c r="K7" s="198"/>
      <c r="L7" s="198"/>
      <c r="M7" s="198"/>
      <c r="N7" s="198"/>
      <c r="O7" s="198"/>
      <c r="P7" s="198"/>
      <c r="Q7" s="198"/>
      <c r="R7" s="198"/>
      <c r="S7" s="200"/>
      <c r="T7" s="203"/>
      <c r="U7" s="200"/>
      <c r="V7" s="200"/>
      <c r="W7" s="201"/>
      <c r="X7" s="193"/>
      <c r="Y7" s="193"/>
      <c r="Z7" s="193"/>
    </row>
    <row r="8" spans="1:26" ht="12" customHeight="1" outlineLevel="1" x14ac:dyDescent="0.25">
      <c r="A8" s="191"/>
      <c r="B8" s="192"/>
      <c r="C8" s="205"/>
      <c r="D8" s="197"/>
      <c r="E8" s="202"/>
      <c r="F8" s="198"/>
      <c r="G8" s="206"/>
      <c r="H8" s="198"/>
      <c r="I8" s="198"/>
      <c r="J8" s="198"/>
      <c r="K8" s="198"/>
      <c r="L8" s="198"/>
      <c r="M8" s="198"/>
      <c r="N8" s="198"/>
      <c r="O8" s="198"/>
      <c r="P8" s="198"/>
      <c r="Q8" s="198"/>
      <c r="R8" s="198"/>
      <c r="S8" s="200"/>
      <c r="T8" s="203"/>
      <c r="U8" s="200"/>
      <c r="V8" s="200"/>
      <c r="W8" s="201"/>
      <c r="X8" s="193"/>
      <c r="Y8" s="193"/>
      <c r="Z8" s="193"/>
    </row>
    <row r="9" spans="1:26" ht="12" customHeight="1" outlineLevel="1" x14ac:dyDescent="0.25">
      <c r="A9" s="191"/>
      <c r="B9" s="192"/>
      <c r="C9" s="202"/>
      <c r="D9" s="202"/>
      <c r="E9" s="202"/>
      <c r="F9" s="202"/>
      <c r="G9" s="202"/>
      <c r="H9" s="202"/>
      <c r="I9" s="202"/>
      <c r="J9" s="207"/>
      <c r="K9" s="207"/>
      <c r="L9" s="207"/>
      <c r="M9" s="207"/>
      <c r="N9" s="207"/>
      <c r="O9" s="207"/>
      <c r="P9" s="207"/>
      <c r="Q9" s="207"/>
      <c r="R9" s="207"/>
      <c r="S9" s="207"/>
      <c r="T9" s="207"/>
      <c r="U9" s="207"/>
      <c r="V9" s="207"/>
      <c r="W9" s="201"/>
      <c r="X9" s="193"/>
      <c r="Y9" s="193"/>
      <c r="Z9" s="193"/>
    </row>
    <row r="10" spans="1:26" ht="12" customHeight="1" outlineLevel="1" x14ac:dyDescent="0.25">
      <c r="A10" s="191"/>
      <c r="B10" s="192"/>
      <c r="C10" s="202"/>
      <c r="D10" s="202"/>
      <c r="E10" s="202"/>
      <c r="F10" s="202"/>
      <c r="G10" s="202"/>
      <c r="H10" s="202"/>
      <c r="I10" s="202"/>
      <c r="J10" s="202"/>
      <c r="K10" s="202"/>
      <c r="L10" s="207"/>
      <c r="M10" s="207"/>
      <c r="N10" s="207"/>
      <c r="O10" s="207"/>
      <c r="P10" s="207"/>
      <c r="Q10" s="207"/>
      <c r="R10" s="207"/>
      <c r="S10" s="207"/>
      <c r="T10" s="207"/>
      <c r="U10" s="207"/>
      <c r="V10" s="207"/>
      <c r="W10" s="201"/>
      <c r="X10" s="193"/>
      <c r="Y10" s="193"/>
      <c r="Z10" s="193"/>
    </row>
    <row r="11" spans="1:26" ht="12" customHeight="1" outlineLevel="1" x14ac:dyDescent="0.25">
      <c r="A11" s="191"/>
      <c r="B11" s="192"/>
      <c r="C11" s="202"/>
      <c r="D11" s="202"/>
      <c r="E11" s="202"/>
      <c r="F11" s="202"/>
      <c r="G11" s="202"/>
      <c r="H11" s="202"/>
      <c r="I11" s="202"/>
      <c r="J11" s="208"/>
      <c r="K11" s="208"/>
      <c r="L11" s="208"/>
      <c r="M11" s="208"/>
      <c r="N11" s="208"/>
      <c r="O11" s="208"/>
      <c r="P11" s="209"/>
      <c r="Q11" s="209"/>
      <c r="R11" s="209"/>
      <c r="S11" s="207"/>
      <c r="T11" s="207"/>
      <c r="U11" s="207"/>
      <c r="V11" s="207"/>
      <c r="W11" s="201"/>
      <c r="X11" s="193"/>
      <c r="Y11" s="193"/>
      <c r="Z11" s="193"/>
    </row>
    <row r="12" spans="1:26" ht="12" customHeight="1" outlineLevel="1" x14ac:dyDescent="0.25">
      <c r="A12" s="191"/>
      <c r="B12" s="192"/>
      <c r="C12" s="202"/>
      <c r="D12" s="202"/>
      <c r="E12" s="202"/>
      <c r="F12" s="202"/>
      <c r="G12" s="202"/>
      <c r="H12" s="202"/>
      <c r="I12" s="207"/>
      <c r="J12" s="208"/>
      <c r="K12" s="208"/>
      <c r="L12" s="208"/>
      <c r="M12" s="208"/>
      <c r="N12" s="208"/>
      <c r="O12" s="208"/>
      <c r="P12" s="209"/>
      <c r="Q12" s="209"/>
      <c r="R12" s="209"/>
      <c r="S12" s="207"/>
      <c r="T12" s="207"/>
      <c r="U12" s="207"/>
      <c r="V12" s="207"/>
      <c r="W12" s="201"/>
      <c r="X12" s="193"/>
      <c r="Y12" s="193"/>
      <c r="Z12" s="193"/>
    </row>
    <row r="13" spans="1:26" ht="5.0999999999999996" customHeight="1" outlineLevel="1" x14ac:dyDescent="0.25">
      <c r="A13" s="191"/>
      <c r="B13" s="192"/>
      <c r="C13" s="202"/>
      <c r="D13" s="202"/>
      <c r="E13" s="202"/>
      <c r="F13" s="202"/>
      <c r="G13" s="202"/>
      <c r="H13" s="202"/>
      <c r="I13" s="202"/>
      <c r="J13" s="208"/>
      <c r="K13" s="208"/>
      <c r="L13" s="209"/>
      <c r="M13" s="209"/>
      <c r="N13" s="209"/>
      <c r="O13" s="209"/>
      <c r="P13" s="209"/>
      <c r="Q13" s="209"/>
      <c r="R13" s="209"/>
      <c r="S13" s="207"/>
      <c r="T13" s="207"/>
      <c r="U13" s="207"/>
      <c r="V13" s="207"/>
      <c r="W13" s="201"/>
      <c r="X13" s="193"/>
      <c r="Y13" s="193"/>
      <c r="Z13" s="193"/>
    </row>
    <row r="14" spans="1:26" ht="5.0999999999999996" customHeight="1" outlineLevel="1" x14ac:dyDescent="0.25">
      <c r="A14" s="191"/>
      <c r="B14" s="192"/>
      <c r="C14" s="202"/>
      <c r="D14" s="202"/>
      <c r="E14" s="202"/>
      <c r="F14" s="210"/>
      <c r="G14" s="211"/>
      <c r="H14" s="211"/>
      <c r="I14" s="212"/>
      <c r="J14" s="213"/>
      <c r="K14" s="213"/>
      <c r="L14" s="213"/>
      <c r="M14" s="213"/>
      <c r="N14" s="213"/>
      <c r="O14" s="213"/>
      <c r="P14" s="214"/>
      <c r="Q14" s="214"/>
      <c r="R14" s="214"/>
      <c r="S14" s="214"/>
      <c r="T14" s="214"/>
      <c r="U14" s="214"/>
      <c r="V14" s="215"/>
      <c r="W14" s="201"/>
      <c r="X14" s="193"/>
      <c r="Y14" s="193"/>
      <c r="Z14" s="193"/>
    </row>
    <row r="15" spans="1:26" ht="12" customHeight="1" outlineLevel="1" x14ac:dyDescent="0.25">
      <c r="A15" s="191"/>
      <c r="B15" s="192"/>
      <c r="C15" s="202"/>
      <c r="D15" s="202"/>
      <c r="E15" s="202"/>
      <c r="F15" s="210"/>
      <c r="G15" s="216"/>
      <c r="H15" s="216"/>
      <c r="I15" s="216"/>
      <c r="J15" s="216"/>
      <c r="K15" s="216"/>
      <c r="L15" s="216"/>
      <c r="M15" s="216"/>
      <c r="N15" s="216"/>
      <c r="O15" s="216"/>
      <c r="P15" s="217"/>
      <c r="Q15" s="217"/>
      <c r="R15" s="217"/>
      <c r="S15" s="217"/>
      <c r="T15" s="217"/>
      <c r="U15" s="217"/>
      <c r="V15" s="215"/>
      <c r="W15" s="201"/>
      <c r="X15" s="193"/>
      <c r="Y15" s="193"/>
      <c r="Z15" s="193"/>
    </row>
    <row r="16" spans="1:26" ht="12" customHeight="1" outlineLevel="1" x14ac:dyDescent="0.25">
      <c r="A16" s="191"/>
      <c r="B16" s="192"/>
      <c r="C16" s="202"/>
      <c r="D16" s="202"/>
      <c r="E16" s="202"/>
      <c r="F16" s="210"/>
      <c r="G16" s="218" t="s">
        <v>357</v>
      </c>
      <c r="H16" s="216"/>
      <c r="I16" s="218" t="s">
        <v>249</v>
      </c>
      <c r="K16" s="218" t="s">
        <v>358</v>
      </c>
      <c r="L16" s="216"/>
      <c r="M16" s="218" t="s">
        <v>359</v>
      </c>
      <c r="N16" s="216"/>
      <c r="O16" s="218" t="s">
        <v>360</v>
      </c>
      <c r="P16" s="217"/>
      <c r="Q16" s="218" t="s">
        <v>365</v>
      </c>
      <c r="R16" s="217"/>
      <c r="S16" s="217"/>
      <c r="T16" s="217"/>
      <c r="U16" s="217"/>
      <c r="V16" s="215"/>
      <c r="W16" s="201"/>
      <c r="X16" s="193"/>
      <c r="Y16" s="193"/>
      <c r="Z16" s="193"/>
    </row>
    <row r="17" spans="1:26" ht="12" customHeight="1" outlineLevel="1" x14ac:dyDescent="0.25">
      <c r="A17" s="191"/>
      <c r="B17" s="192"/>
      <c r="C17" s="202"/>
      <c r="D17" s="202"/>
      <c r="E17" s="202"/>
      <c r="F17" s="210"/>
      <c r="G17" s="216" t="s">
        <v>361</v>
      </c>
      <c r="H17" s="216"/>
      <c r="I17" s="216" t="s">
        <v>361</v>
      </c>
      <c r="J17" s="219"/>
      <c r="K17" s="216" t="s">
        <v>362</v>
      </c>
      <c r="L17" s="216"/>
      <c r="M17" s="216" t="s">
        <v>363</v>
      </c>
      <c r="N17" s="216"/>
      <c r="O17" s="216" t="s">
        <v>364</v>
      </c>
      <c r="P17" s="217"/>
      <c r="Q17" s="216" t="s">
        <v>366</v>
      </c>
      <c r="R17" s="217"/>
      <c r="S17" s="217"/>
      <c r="T17" s="217"/>
      <c r="U17" s="217"/>
      <c r="V17" s="215"/>
      <c r="W17" s="201"/>
      <c r="X17" s="193"/>
      <c r="Y17" s="193"/>
      <c r="Z17" s="193"/>
    </row>
    <row r="18" spans="1:26" ht="12" customHeight="1" outlineLevel="1" x14ac:dyDescent="0.25">
      <c r="A18" s="191"/>
      <c r="B18" s="192"/>
      <c r="C18" s="202"/>
      <c r="D18" s="202"/>
      <c r="E18" s="202"/>
      <c r="F18" s="210"/>
      <c r="G18" s="220" t="b">
        <v>0</v>
      </c>
      <c r="H18" s="216"/>
      <c r="I18" s="220" t="b">
        <v>0</v>
      </c>
      <c r="K18" s="220" t="b">
        <v>0</v>
      </c>
      <c r="L18" s="216"/>
      <c r="M18" s="220" t="b">
        <v>0</v>
      </c>
      <c r="N18" s="216"/>
      <c r="O18" s="220" t="b">
        <v>0</v>
      </c>
      <c r="P18" s="217"/>
      <c r="Q18" s="220" t="b">
        <v>0</v>
      </c>
      <c r="R18" s="217"/>
      <c r="S18" s="217"/>
      <c r="T18" s="217"/>
      <c r="U18" s="217"/>
      <c r="V18" s="215"/>
      <c r="W18" s="201"/>
      <c r="X18" s="193"/>
      <c r="Y18" s="193"/>
      <c r="Z18" s="193"/>
    </row>
    <row r="19" spans="1:26" ht="12" customHeight="1" outlineLevel="1" x14ac:dyDescent="0.25">
      <c r="A19" s="191"/>
      <c r="B19" s="192"/>
      <c r="C19" s="202"/>
      <c r="D19" s="202"/>
      <c r="E19" s="202"/>
      <c r="F19" s="210"/>
      <c r="G19" s="216"/>
      <c r="H19" s="216"/>
      <c r="I19" s="216"/>
      <c r="J19" s="216"/>
      <c r="K19" s="216"/>
      <c r="L19" s="216"/>
      <c r="M19" s="216"/>
      <c r="N19" s="216"/>
      <c r="O19" s="221"/>
      <c r="P19" s="217"/>
      <c r="Q19" s="217"/>
      <c r="R19" s="217"/>
      <c r="S19" s="217"/>
      <c r="T19" s="217"/>
      <c r="U19" s="217"/>
      <c r="V19" s="215"/>
      <c r="W19" s="201"/>
      <c r="X19" s="193"/>
      <c r="Y19" s="193"/>
      <c r="Z19" s="193"/>
    </row>
    <row r="20" spans="1:26" ht="12" customHeight="1" outlineLevel="1" x14ac:dyDescent="0.25">
      <c r="A20" s="191"/>
      <c r="B20" s="192"/>
      <c r="C20" s="202"/>
      <c r="D20" s="202"/>
      <c r="E20" s="202"/>
      <c r="F20" s="210"/>
      <c r="G20" s="216"/>
      <c r="H20" s="216"/>
      <c r="I20" s="216"/>
      <c r="J20" s="216"/>
      <c r="K20" s="216"/>
      <c r="L20" s="216"/>
      <c r="M20" s="216"/>
      <c r="N20" s="216"/>
      <c r="O20" s="221"/>
      <c r="P20" s="217"/>
      <c r="Q20" s="217"/>
      <c r="R20" s="217"/>
      <c r="S20" s="217"/>
      <c r="T20" s="217"/>
      <c r="U20" s="217"/>
      <c r="V20" s="215"/>
      <c r="W20" s="201"/>
      <c r="X20" s="193"/>
      <c r="Y20" s="193"/>
      <c r="Z20" s="193"/>
    </row>
    <row r="21" spans="1:26" ht="12" customHeight="1" outlineLevel="1" x14ac:dyDescent="0.25">
      <c r="A21" s="191"/>
      <c r="B21" s="192"/>
      <c r="C21" s="202"/>
      <c r="D21" s="202"/>
      <c r="E21" s="202"/>
      <c r="F21" s="210"/>
      <c r="G21" s="216"/>
      <c r="H21" s="216"/>
      <c r="I21" s="216"/>
      <c r="J21" s="216"/>
      <c r="K21" s="216"/>
      <c r="L21" s="216"/>
      <c r="M21" s="216"/>
      <c r="N21" s="216"/>
      <c r="O21" s="221"/>
      <c r="P21" s="217"/>
      <c r="Q21" s="217"/>
      <c r="R21" s="217"/>
      <c r="S21" s="217"/>
      <c r="T21" s="217"/>
      <c r="U21" s="217"/>
      <c r="V21" s="215"/>
      <c r="W21" s="201"/>
      <c r="X21" s="193"/>
      <c r="Y21" s="193"/>
      <c r="Z21" s="193"/>
    </row>
    <row r="22" spans="1:26" ht="12" customHeight="1" outlineLevel="1" x14ac:dyDescent="0.25">
      <c r="A22" s="191"/>
      <c r="B22" s="192"/>
      <c r="C22" s="202"/>
      <c r="D22" s="202"/>
      <c r="E22" s="202"/>
      <c r="F22" s="210"/>
      <c r="G22" s="216"/>
      <c r="H22" s="216"/>
      <c r="I22" s="216"/>
      <c r="J22" s="216"/>
      <c r="K22" s="216"/>
      <c r="L22" s="216"/>
      <c r="M22" s="216"/>
      <c r="N22" s="216"/>
      <c r="O22" s="221"/>
      <c r="P22" s="217"/>
      <c r="Q22" s="217"/>
      <c r="R22" s="217"/>
      <c r="S22" s="217"/>
      <c r="T22" s="217"/>
      <c r="U22" s="217"/>
      <c r="V22" s="215"/>
      <c r="W22" s="201"/>
      <c r="X22" s="193"/>
      <c r="Y22" s="193"/>
      <c r="Z22" s="193"/>
    </row>
    <row r="23" spans="1:26" ht="12" customHeight="1" outlineLevel="1" x14ac:dyDescent="0.25">
      <c r="A23" s="191"/>
      <c r="B23" s="192"/>
      <c r="C23" s="202"/>
      <c r="D23" s="202"/>
      <c r="E23" s="202"/>
      <c r="F23" s="210"/>
      <c r="G23" s="216"/>
      <c r="H23" s="216"/>
      <c r="I23" s="216"/>
      <c r="J23" s="216"/>
      <c r="K23" s="216"/>
      <c r="L23" s="216"/>
      <c r="M23" s="216"/>
      <c r="N23" s="216"/>
      <c r="O23" s="216"/>
      <c r="P23" s="217"/>
      <c r="Q23" s="217"/>
      <c r="R23" s="217"/>
      <c r="S23" s="217"/>
      <c r="T23" s="217"/>
      <c r="U23" s="217"/>
      <c r="V23" s="215"/>
      <c r="W23" s="201"/>
      <c r="X23" s="193"/>
      <c r="Y23" s="193"/>
      <c r="Z23" s="193"/>
    </row>
    <row r="24" spans="1:26" ht="12" customHeight="1" outlineLevel="1" x14ac:dyDescent="0.25">
      <c r="A24" s="191"/>
      <c r="B24" s="192"/>
      <c r="C24" s="202"/>
      <c r="D24" s="202"/>
      <c r="E24" s="202"/>
      <c r="F24" s="210"/>
      <c r="G24" s="216"/>
      <c r="H24" s="216"/>
      <c r="I24" s="216"/>
      <c r="J24" s="216"/>
      <c r="K24" s="216"/>
      <c r="L24" s="216"/>
      <c r="M24" s="216"/>
      <c r="N24" s="216"/>
      <c r="O24" s="216"/>
      <c r="P24" s="217"/>
      <c r="Q24" s="217"/>
      <c r="R24" s="217"/>
      <c r="S24" s="217"/>
      <c r="T24" s="217"/>
      <c r="U24" s="217"/>
      <c r="V24" s="215"/>
      <c r="W24" s="201"/>
      <c r="X24" s="193"/>
      <c r="Y24" s="193"/>
      <c r="Z24" s="193"/>
    </row>
    <row r="25" spans="1:26" ht="12" customHeight="1" outlineLevel="1" x14ac:dyDescent="0.25">
      <c r="A25" s="191"/>
      <c r="B25" s="192"/>
      <c r="C25" s="202"/>
      <c r="D25" s="202"/>
      <c r="E25" s="202"/>
      <c r="F25" s="210"/>
      <c r="G25" s="216"/>
      <c r="H25" s="216"/>
      <c r="I25" s="216"/>
      <c r="J25" s="216"/>
      <c r="K25" s="216"/>
      <c r="L25" s="216"/>
      <c r="M25" s="216"/>
      <c r="N25" s="216"/>
      <c r="O25" s="221"/>
      <c r="P25" s="217"/>
      <c r="Q25" s="217"/>
      <c r="R25" s="217"/>
      <c r="S25" s="217"/>
      <c r="T25" s="217"/>
      <c r="U25" s="217"/>
      <c r="V25" s="215"/>
      <c r="W25" s="201"/>
      <c r="X25" s="193"/>
      <c r="Y25" s="193"/>
      <c r="Z25" s="193"/>
    </row>
    <row r="26" spans="1:26" ht="12" customHeight="1" outlineLevel="1" x14ac:dyDescent="0.25">
      <c r="A26" s="191"/>
      <c r="B26" s="192"/>
      <c r="C26" s="202"/>
      <c r="D26" s="202"/>
      <c r="E26" s="202"/>
      <c r="F26" s="210"/>
      <c r="G26" s="216"/>
      <c r="H26" s="216"/>
      <c r="I26" s="216"/>
      <c r="J26" s="216"/>
      <c r="K26" s="216"/>
      <c r="L26" s="216"/>
      <c r="M26" s="216"/>
      <c r="N26" s="216"/>
      <c r="O26" s="221"/>
      <c r="P26" s="217"/>
      <c r="Q26" s="217"/>
      <c r="R26" s="217"/>
      <c r="S26" s="217"/>
      <c r="T26" s="217"/>
      <c r="U26" s="217"/>
      <c r="V26" s="215"/>
      <c r="W26" s="201"/>
      <c r="X26" s="193"/>
      <c r="Y26" s="193"/>
      <c r="Z26" s="193"/>
    </row>
    <row r="27" spans="1:26" ht="12" customHeight="1" outlineLevel="1" x14ac:dyDescent="0.25">
      <c r="A27" s="191"/>
      <c r="B27" s="192"/>
      <c r="C27" s="202"/>
      <c r="D27" s="202"/>
      <c r="E27" s="202"/>
      <c r="F27" s="210"/>
      <c r="G27" s="216"/>
      <c r="H27" s="216"/>
      <c r="I27" s="216"/>
      <c r="J27" s="216"/>
      <c r="K27" s="216"/>
      <c r="L27" s="216"/>
      <c r="M27" s="216"/>
      <c r="N27" s="216"/>
      <c r="O27" s="221"/>
      <c r="P27" s="217"/>
      <c r="Q27" s="217"/>
      <c r="R27" s="217"/>
      <c r="S27" s="217"/>
      <c r="T27" s="217"/>
      <c r="U27" s="217"/>
      <c r="V27" s="215"/>
      <c r="W27" s="201"/>
      <c r="X27" s="193"/>
      <c r="Y27" s="193"/>
      <c r="Z27" s="193"/>
    </row>
    <row r="28" spans="1:26" ht="5.0999999999999996" customHeight="1" outlineLevel="1" x14ac:dyDescent="0.25">
      <c r="A28" s="191"/>
      <c r="B28" s="192"/>
      <c r="C28" s="202"/>
      <c r="D28" s="202"/>
      <c r="E28" s="202"/>
      <c r="F28" s="222"/>
      <c r="G28" s="223"/>
      <c r="H28" s="223"/>
      <c r="I28" s="223"/>
      <c r="J28" s="224"/>
      <c r="K28" s="224"/>
      <c r="L28" s="224"/>
      <c r="M28" s="224"/>
      <c r="N28" s="224"/>
      <c r="O28" s="224"/>
      <c r="P28" s="224"/>
      <c r="Q28" s="224"/>
      <c r="R28" s="224"/>
      <c r="S28" s="224"/>
      <c r="T28" s="224"/>
      <c r="U28" s="224"/>
      <c r="V28" s="215"/>
      <c r="W28" s="201"/>
      <c r="X28" s="193"/>
      <c r="Y28" s="193"/>
      <c r="Z28" s="193"/>
    </row>
    <row r="29" spans="1:26" ht="25.15" customHeight="1" outlineLevel="1" x14ac:dyDescent="0.25">
      <c r="A29" s="191"/>
      <c r="B29" s="192"/>
      <c r="C29" s="225"/>
      <c r="D29" s="225"/>
      <c r="E29" s="225"/>
      <c r="F29" s="225"/>
      <c r="G29" s="226"/>
      <c r="H29" s="225"/>
      <c r="I29" s="225"/>
      <c r="J29" s="225"/>
      <c r="K29" s="225"/>
      <c r="L29" s="225"/>
      <c r="M29" s="225"/>
      <c r="N29" s="225"/>
      <c r="O29" s="225"/>
      <c r="P29" s="225"/>
      <c r="Q29" s="225"/>
      <c r="R29" s="225"/>
      <c r="S29" s="225"/>
      <c r="T29" s="225"/>
      <c r="U29" s="225"/>
      <c r="V29" s="225"/>
      <c r="W29" s="227"/>
      <c r="X29" s="193"/>
      <c r="Y29" s="193"/>
      <c r="Z29" s="193"/>
    </row>
    <row r="30" spans="1:26" ht="12" customHeight="1" outlineLevel="1" x14ac:dyDescent="0.25">
      <c r="A30" s="191"/>
      <c r="B30" s="192"/>
      <c r="C30" s="192"/>
      <c r="D30" s="192"/>
      <c r="E30" s="192"/>
      <c r="F30" s="193"/>
      <c r="G30" s="193"/>
      <c r="H30" s="193"/>
      <c r="I30" s="193"/>
      <c r="J30" s="193"/>
      <c r="K30" s="193"/>
      <c r="L30" s="193"/>
      <c r="M30" s="193"/>
      <c r="N30" s="193"/>
      <c r="O30" s="193"/>
      <c r="P30" s="193"/>
      <c r="Q30" s="193"/>
      <c r="R30" s="193"/>
      <c r="S30" s="193"/>
      <c r="T30" s="193"/>
      <c r="U30" s="193"/>
      <c r="V30" s="193"/>
      <c r="W30" s="193"/>
      <c r="X30" s="193"/>
      <c r="Y30" s="193"/>
      <c r="Z30" s="193"/>
    </row>
    <row r="31" spans="1:26" ht="12" customHeight="1" outlineLevel="1" x14ac:dyDescent="0.25">
      <c r="A31" s="191"/>
      <c r="B31" s="192"/>
      <c r="C31" s="192"/>
      <c r="D31" s="192"/>
      <c r="E31" s="192"/>
      <c r="F31" s="193"/>
      <c r="G31" s="193"/>
      <c r="H31" s="193"/>
      <c r="I31" s="193"/>
      <c r="J31" s="193"/>
      <c r="K31" s="193"/>
      <c r="L31" s="193"/>
      <c r="M31" s="193"/>
      <c r="N31" s="193"/>
      <c r="O31" s="193"/>
      <c r="P31" s="193"/>
      <c r="Q31" s="193"/>
      <c r="R31" s="193"/>
      <c r="S31" s="193"/>
      <c r="T31" s="193"/>
      <c r="U31" s="193"/>
      <c r="V31" s="193"/>
      <c r="W31" s="193"/>
      <c r="X31" s="193"/>
      <c r="Y31" s="193"/>
      <c r="Z31" s="19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3" t="s">
        <v>22</v>
      </c>
      <c r="K18" s="233"/>
      <c r="L18" s="233"/>
      <c r="M18" s="233"/>
      <c r="N18" s="233"/>
      <c r="O18" s="233"/>
      <c r="P18" s="233"/>
      <c r="Q18" s="233"/>
      <c r="R18" s="233"/>
      <c r="S18" s="233"/>
      <c r="T18" s="233"/>
      <c r="U18" s="233"/>
      <c r="V18" s="233"/>
      <c r="W18" s="233"/>
      <c r="X18" s="233"/>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1" t="s">
        <v>34</v>
      </c>
      <c r="K21" s="232"/>
      <c r="L21" s="232"/>
      <c r="M21" s="232"/>
      <c r="N21" s="232"/>
      <c r="O21" s="232"/>
      <c r="P21" s="232"/>
      <c r="Q21" s="232"/>
      <c r="R21" s="232"/>
      <c r="S21" s="232"/>
      <c r="T21" s="232"/>
      <c r="U21" s="232"/>
      <c r="V21" s="232"/>
      <c r="W21" s="232"/>
      <c r="X21" s="234"/>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143</vt:i4>
      </vt:variant>
    </vt:vector>
  </HeadingPairs>
  <TitlesOfParts>
    <vt:vector size="148"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2022-06-20T08:41:57Z</dcterms:modified>
</cp:coreProperties>
</file>