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4.xml" ContentType="application/vnd.openxmlformats-officedocument.drawing+xml"/>
  <Override PartName="/xl/comments9.xml" ContentType="application/vnd.openxmlformats-officedocument.spreadsheetml.comments+xml"/>
  <Override PartName="/xl/drawings/drawing5.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79AF8119-C942-487C-96EE-5F6E7244E2F8}" xr6:coauthVersionLast="47" xr6:coauthVersionMax="47" xr10:uidLastSave="{00000000-0000-0000-0000-000000000000}"/>
  <bookViews>
    <workbookView xWindow="810" yWindow="-120" windowWidth="28110" windowHeight="16440" activeTab="6"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Parameters!$E$36:$AH$1504</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len">Parameters!$U$367</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qn_compare">Sheep!$I$382</definedName>
    <definedName name="i_eqn_cvh">Sheep!$J$60</definedName>
    <definedName name="i_eqn_exists_q0q1">Sheep!$J$384:$L$400</definedName>
    <definedName name="i_eqn_ph">Sheep!$I$60</definedName>
    <definedName name="i_eqn_reportvars_q1">Sheep!$M$384:$M$400</definedName>
    <definedName name="i_eqn_romaine">Sheep!$K$60</definedName>
    <definedName name="i_eqn_used_g0_q1p7">Sheep!$N$384:$O$400</definedName>
    <definedName name="i_eqn_used_g1_q1p7">Sheep!$P$384:$Q$400</definedName>
    <definedName name="i_eqn_used_g2_q1p7">Sheep!$R$384:$S$400</definedName>
    <definedName name="i_eqn_used_g3_q1p7">Sheep!$T$384:$U$400</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5">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5">Sheep!$P$166:$P$173</definedName>
    <definedName name="i_sale_ffcfw_min" localSheetId="5">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Parameters!$E$73:$P$863</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82" i="14" l="1"/>
  <c r="L181" i="14"/>
  <c r="M181" i="14" s="1"/>
  <c r="N181" i="14" s="1"/>
  <c r="O181" i="14" s="1"/>
  <c r="P181" i="14" s="1"/>
  <c r="L180" i="14"/>
  <c r="M180" i="14" s="1"/>
  <c r="N180" i="14" s="1"/>
  <c r="O180" i="14" s="1"/>
  <c r="P180" i="14" s="1"/>
  <c r="K181" i="14"/>
  <c r="K180" i="14"/>
  <c r="K182" i="14"/>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399" i="13"/>
  <c r="C401"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60" i="18" l="1"/>
  <c r="A160" i="18"/>
  <c r="B159" i="18"/>
  <c r="A159" i="18"/>
  <c r="B154" i="18"/>
  <c r="A154" i="18"/>
  <c r="B158" i="18"/>
  <c r="A158" i="18"/>
  <c r="B157" i="18"/>
  <c r="A157" i="18"/>
  <c r="B156" i="18"/>
  <c r="A156" i="18"/>
  <c r="B155" i="18"/>
  <c r="A155"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55" i="18"/>
  <c r="A55"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73" i="18"/>
  <c r="A73" i="16"/>
  <c r="AD170" i="13" l="1"/>
  <c r="Z173" i="13"/>
  <c r="AA173" i="13"/>
  <c r="AC173" i="13"/>
  <c r="AD171" i="13"/>
  <c r="Z171" i="13"/>
  <c r="AA170" i="13"/>
  <c r="AA171" i="13"/>
  <c r="AC170" i="13"/>
  <c r="AC171" i="13"/>
  <c r="C59" i="14"/>
  <c r="H21" i="17"/>
  <c r="B49"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31" i="16"/>
  <c r="B31" i="18"/>
  <c r="Y1148" i="14" l="1"/>
  <c r="Y1146" i="14"/>
  <c r="Y1145"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8" i="13"/>
  <c r="C408" i="13"/>
  <c r="C407"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7"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6" i="13"/>
  <c r="C405" i="13"/>
  <c r="C404" i="13"/>
  <c r="C403" i="13"/>
  <c r="C402" i="13"/>
  <c r="C400"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 r="BD204" i="13"/>
  <c r="BC204" i="13"/>
  <c r="BB204" i="13"/>
  <c r="BA204" i="13"/>
  <c r="AZ204" i="13"/>
  <c r="AY204" i="13"/>
  <c r="AX204" i="13"/>
  <c r="BD191" i="13"/>
  <c r="BC191" i="13"/>
  <c r="BB191" i="13"/>
  <c r="BA191" i="13"/>
  <c r="AZ191" i="13"/>
  <c r="AY191" i="13"/>
  <c r="AX191" i="13"/>
  <c r="BD177" i="13"/>
  <c r="BC177" i="13"/>
  <c r="BB177" i="13"/>
  <c r="BA177" i="13"/>
  <c r="AZ177" i="13"/>
  <c r="AY177" i="13"/>
  <c r="AX177" i="13"/>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charset val="1"/>
          </rPr>
          <t>John:</t>
        </r>
        <r>
          <rPr>
            <sz val="9"/>
            <color indexed="81"/>
            <rFont val="Tahoma"/>
            <charset val="1"/>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charset val="1"/>
          </rPr>
          <t>Michael Young (21512438):</t>
        </r>
        <r>
          <rPr>
            <sz val="9"/>
            <color indexed="81"/>
            <rFont val="Tahoma"/>
            <charset val="1"/>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charset val="1"/>
          </rPr>
          <t>Michael Young (21512438):</t>
        </r>
        <r>
          <rPr>
            <sz val="9"/>
            <color indexed="81"/>
            <rFont val="Tahoma"/>
            <charset val="1"/>
          </rPr>
          <t xml:space="preserve">
below 16kg is store</t>
        </r>
      </text>
    </comment>
    <comment ref="I182" authorId="1" shapeId="0" xr:uid="{167C1C53-264E-4026-9221-3BBFBA0D0B14}">
      <text>
        <r>
          <rPr>
            <b/>
            <sz val="9"/>
            <color indexed="81"/>
            <rFont val="Tahoma"/>
            <charset val="1"/>
          </rPr>
          <t>Michael Young (21512438):</t>
        </r>
        <r>
          <rPr>
            <sz val="9"/>
            <color indexed="81"/>
            <rFont val="Tahoma"/>
            <charset val="1"/>
          </rPr>
          <t xml:space="preserve">
16-18 is air freight. 10% discount compared to prime lamb</t>
        </r>
      </text>
    </comment>
    <comment ref="I183" authorId="1" shapeId="0" xr:uid="{714DB3E8-21BD-4186-8026-7638D5FA84C4}">
      <text>
        <r>
          <rPr>
            <b/>
            <sz val="9"/>
            <color indexed="81"/>
            <rFont val="Tahoma"/>
            <charset val="1"/>
          </rPr>
          <t>Michael Young (21512438):</t>
        </r>
        <r>
          <rPr>
            <sz val="9"/>
            <color indexed="81"/>
            <rFont val="Tahoma"/>
            <charset val="1"/>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charset val="1"/>
          </rPr>
          <t>Michael Young (21512438):</t>
        </r>
        <r>
          <rPr>
            <sz val="9"/>
            <color indexed="81"/>
            <rFont val="Tahoma"/>
            <charset val="1"/>
          </rPr>
          <t xml:space="preserve">
dressed % (estimate)</t>
        </r>
      </text>
    </comment>
    <comment ref="AT204" authorId="1" shapeId="0" xr:uid="{2724F8AA-B880-4906-B776-07FA79DDD5EA}">
      <text>
        <r>
          <rPr>
            <b/>
            <sz val="9"/>
            <color indexed="81"/>
            <rFont val="Tahoma"/>
            <charset val="1"/>
          </rPr>
          <t>Michael Young (21512438):</t>
        </r>
        <r>
          <rPr>
            <sz val="9"/>
            <color indexed="81"/>
            <rFont val="Tahoma"/>
            <charset val="1"/>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charset val="1"/>
          </rPr>
          <t>Michael Young (21512438):</t>
        </r>
        <r>
          <rPr>
            <sz val="9"/>
            <color indexed="81"/>
            <rFont val="Tahoma"/>
            <charset val="1"/>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charset val="1"/>
          </rPr>
          <t>Michael Young (21512438):</t>
        </r>
        <r>
          <rPr>
            <sz val="9"/>
            <color indexed="81"/>
            <rFont val="Tahoma"/>
            <charset val="1"/>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charset val="1"/>
          </rPr>
          <t>Michael Young (21512438):</t>
        </r>
        <r>
          <rPr>
            <sz val="9"/>
            <color indexed="81"/>
            <rFont val="Tahoma"/>
            <charset val="1"/>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charset val="1"/>
          </rPr>
          <t>John:</t>
        </r>
        <r>
          <rPr>
            <sz val="9"/>
            <color indexed="81"/>
            <rFont val="Tahoma"/>
            <charset val="1"/>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<sst xmlns="http://schemas.openxmlformats.org/spreadsheetml/2006/main" count="5042" uniqueCount="3005">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</sst>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06">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5" fillId="18" borderId="43" xfId="16" applyFont="1" applyBorder="1" applyAlignment="1">
      <alignment horizontal="center" vertical="top"/>
      <protection locked="0"/>
    </xf>
    <xf numFmtId="0" fontId="45" fillId="18" borderId="29" xfId="16" applyFont="1" applyBorder="1" applyAlignment="1">
      <alignment horizontal="center" vertical="top"/>
      <protection locked="0"/>
    </xf>
    <xf numFmtId="0" fontId="45" fillId="18" borderId="44" xfId="16" applyFont="1" applyBorder="1" applyAlignment="1">
      <alignment horizontal="center" vertical="top"/>
      <protection locked="0"/>
    </xf>
    <xf numFmtId="0" fontId="46" fillId="16" borderId="45" xfId="14" applyFont="1" applyBorder="1" applyAlignment="1">
      <alignment horizontal="center" vertical="top"/>
    </xf>
    <xf numFmtId="0" fontId="45" fillId="18" borderId="47" xfId="16" applyFont="1" applyBorder="1" applyAlignment="1">
      <alignment horizontal="center" vertical="top"/>
      <protection locked="0"/>
    </xf>
    <xf numFmtId="0" fontId="45" fillId="18" borderId="16" xfId="16" applyFont="1" applyAlignment="1">
      <alignment horizontal="center" vertical="top"/>
      <protection locked="0"/>
    </xf>
    <xf numFmtId="0" fontId="45" fillId="18" borderId="48" xfId="16" applyFont="1" applyBorder="1" applyAlignment="1">
      <alignment horizontal="center" vertical="top"/>
      <protection locked="0"/>
    </xf>
    <xf numFmtId="0" fontId="45" fillId="18" borderId="49" xfId="16" applyFont="1" applyBorder="1" applyAlignment="1">
      <alignment horizontal="center" vertical="top"/>
      <protection locked="0"/>
    </xf>
    <xf numFmtId="0" fontId="45" fillId="18" borderId="32" xfId="16" applyFont="1" applyBorder="1" applyAlignment="1">
      <alignment horizontal="center" vertical="top"/>
      <protection locked="0"/>
    </xf>
    <xf numFmtId="0" fontId="45" fillId="18" borderId="50" xfId="16" applyFont="1" applyBorder="1" applyAlignment="1">
      <alignment horizontal="center" vertical="top"/>
      <protection locked="0"/>
    </xf>
    <xf numFmtId="0" fontId="46" fillId="16" borderId="27" xfId="14" applyFont="1" applyBorder="1" applyAlignment="1">
      <alignment horizontal="center" vertical="top"/>
    </xf>
    <xf numFmtId="0" fontId="46" fillId="16" borderId="16" xfId="14" applyFont="1" applyAlignment="1">
      <alignment horizontal="center" vertical="top"/>
    </xf>
    <xf numFmtId="2" fontId="45" fillId="27" borderId="43" xfId="26" applyNumberFormat="1" applyFont="1" applyBorder="1" applyAlignment="1" applyProtection="1">
      <alignment horizontal="center" vertical="top"/>
      <protection locked="0"/>
    </xf>
    <xf numFmtId="2" fontId="45" fillId="27" borderId="29" xfId="26" applyNumberFormat="1" applyFont="1" applyBorder="1" applyAlignment="1" applyProtection="1">
      <alignment horizontal="center" vertical="top"/>
      <protection locked="0"/>
    </xf>
    <xf numFmtId="2" fontId="45" fillId="27" borderId="44" xfId="26" applyNumberFormat="1" applyFont="1" applyBorder="1" applyAlignment="1" applyProtection="1">
      <alignment horizontal="center" vertical="top"/>
      <protection locked="0"/>
    </xf>
    <xf numFmtId="2" fontId="45" fillId="27" borderId="47" xfId="26" applyNumberFormat="1" applyFont="1" applyBorder="1" applyAlignment="1" applyProtection="1">
      <alignment horizontal="center" vertical="top"/>
      <protection locked="0"/>
    </xf>
    <xf numFmtId="2" fontId="45" fillId="27" borderId="16" xfId="26" applyNumberFormat="1" applyFont="1" applyBorder="1" applyAlignment="1" applyProtection="1">
      <alignment horizontal="center" vertical="top"/>
      <protection locked="0"/>
    </xf>
    <xf numFmtId="2" fontId="45" fillId="28" borderId="47" xfId="27" applyNumberFormat="1" applyFont="1" applyBorder="1" applyAlignment="1" applyProtection="1">
      <alignment horizontal="center" vertical="top"/>
      <protection locked="0"/>
    </xf>
    <xf numFmtId="2" fontId="45" fillId="28" borderId="16" xfId="27" applyNumberFormat="1" applyFont="1" applyBorder="1" applyAlignment="1" applyProtection="1">
      <alignment horizontal="center" vertical="top"/>
      <protection locked="0"/>
    </xf>
    <xf numFmtId="2" fontId="45" fillId="28" borderId="49" xfId="27" applyNumberFormat="1" applyFont="1" applyBorder="1" applyAlignment="1" applyProtection="1">
      <alignment horizontal="center" vertical="top"/>
      <protection locked="0"/>
    </xf>
    <xf numFmtId="2" fontId="45" fillId="28" borderId="32" xfId="27" applyNumberFormat="1" applyFont="1" applyBorder="1" applyAlignment="1" applyProtection="1">
      <alignment horizontal="center" vertical="top"/>
      <protection locked="0"/>
    </xf>
    <xf numFmtId="0" fontId="45" fillId="19" borderId="49" xfId="18" applyFont="1" applyBorder="1" applyAlignment="1">
      <alignment horizontal="center" vertical="top"/>
      <protection locked="0"/>
    </xf>
    <xf numFmtId="0" fontId="45" fillId="19" borderId="32" xfId="18" applyFont="1" applyBorder="1" applyAlignment="1">
      <alignment horizontal="center" vertical="top"/>
      <protection locked="0"/>
    </xf>
    <xf numFmtId="0" fontId="45" fillId="19" borderId="50" xfId="18" applyFont="1" applyBorder="1" applyAlignment="1">
      <alignment horizontal="center" vertical="top"/>
      <protection locked="0"/>
    </xf>
    <xf numFmtId="0" fontId="45" fillId="19" borderId="47" xfId="18" applyFont="1" applyBorder="1" applyAlignment="1">
      <alignment horizontal="center" vertical="top"/>
      <protection locked="0"/>
    </xf>
    <xf numFmtId="0" fontId="45" fillId="19" borderId="16" xfId="18" applyFont="1" applyAlignment="1">
      <alignment horizontal="center" vertical="top"/>
      <protection locked="0"/>
    </xf>
    <xf numFmtId="0" fontId="45"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2278</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2423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3" t="s">
        <v>2431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2433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2424</v>
      </c>
      <c r="G21" s="401" t="s">
        <v>2426</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3" t="s">
        <v>2432</v>
      </c>
      <c r="G23" s="94"/>
      <c r="H23" s="94"/>
      <c r="I23" s="94"/>
      <c r="J23" s="94"/>
      <c r="K23" s="363" t="s">
        <v>2426</v>
      </c>
      <c r="L23" s="94"/>
      <c r="M23" s="94"/>
      <c r="N23" s="94"/>
      <c r="O23" s="94"/>
      <c r="P23" s="363" t="s">
        <v>2427</v>
      </c>
      <c r="Q23" s="94"/>
      <c r="R23" s="94"/>
      <c r="S23" s="94"/>
      <c r="T23" s="94"/>
      <c r="U23" s="94"/>
      <c r="V23" s="94"/>
      <c r="W23" s="73"/>
      <c r="X23" s="57"/>
      <c r="Y23" s="45"/>
      <c r="Z23" s="45"/>
      <c r="AA23" s="45"/>
    </row>
    <row r="24" spans="1:27" ht="60" outlineLevel="3" x14ac:dyDescent="0.25">
      <c r="A24" s="45"/>
      <c r="B24" s="54"/>
      <c r="C24" s="73"/>
      <c r="D24" s="73"/>
      <c r="E24" s="76"/>
      <c r="F24" s="367" t="s">
        <v>2425</v>
      </c>
      <c r="G24" s="366" t="s">
        <v>2426</v>
      </c>
      <c r="H24" s="76"/>
      <c r="I24" s="76"/>
      <c r="J24" s="76"/>
      <c r="K24" s="367" t="s">
        <v>2428</v>
      </c>
      <c r="L24" s="364">
        <v>5.0000000000000004E-6</v>
      </c>
      <c r="M24" s="76"/>
      <c r="N24" s="76"/>
      <c r="O24" s="76"/>
      <c r="P24" s="367" t="s">
        <v>2429</v>
      </c>
      <c r="Q24" s="364">
        <v>0.7</v>
      </c>
      <c r="R24" s="76"/>
      <c r="S24" s="76"/>
      <c r="T24" s="76"/>
      <c r="U24" s="76"/>
      <c r="V24" s="76"/>
      <c r="W24" s="73"/>
      <c r="X24" s="57"/>
      <c r="Y24" s="45"/>
      <c r="Z24" s="45"/>
      <c r="AA24" s="45"/>
    </row>
    <row r="25" spans="1:27" outlineLevel="3" x14ac:dyDescent="0.25">
      <c r="A25" s="45"/>
      <c r="B25" s="54"/>
      <c r="C25" s="73"/>
      <c r="D25" s="73"/>
      <c r="E25" s="76"/>
      <c r="F25" s="76"/>
      <c r="G25" s="366" t="s">
        <v>2427</v>
      </c>
      <c r="H25" s="76"/>
      <c r="I25" s="76"/>
      <c r="J25" s="76"/>
      <c r="K25" s="76"/>
      <c r="L25" s="76"/>
      <c r="M25" s="76"/>
      <c r="N25" s="76"/>
      <c r="O25" s="76"/>
      <c r="P25" s="76" t="s">
        <v>2430</v>
      </c>
      <c r="Q25" s="364">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2399</v>
      </c>
      <c r="I36" t="s">
        <v>2400</v>
      </c>
      <c r="K36" t="s">
        <v>2816</v>
      </c>
      <c r="M36" t="s">
        <v>2817</v>
      </c>
    </row>
    <row r="37" spans="1:27" x14ac:dyDescent="0.25">
      <c r="G37" s="351" t="s">
        <v>4</v>
      </c>
      <c r="I37" s="351" t="s">
        <v>2401</v>
      </c>
      <c r="K37" s="351" t="str" cm="1">
        <f t="array" ref="K37:K43">Price!B72:B78</f>
        <v>lime</v>
      </c>
      <c r="M37" s="450" t="s">
        <v>2818</v>
      </c>
    </row>
    <row r="38" spans="1:27" x14ac:dyDescent="0.25">
      <c r="G38" s="352" t="s">
        <v>2393</v>
      </c>
      <c r="I38" s="352" t="s">
        <v>142</v>
      </c>
      <c r="K38" s="352" t="str">
        <v>at_seeding</v>
      </c>
      <c r="M38" s="451" t="s">
        <v>2819</v>
      </c>
    </row>
    <row r="39" spans="1:27" ht="45" x14ac:dyDescent="0.25">
      <c r="G39" s="352" t="s">
        <v>10</v>
      </c>
      <c r="I39" s="352" t="s">
        <v>2670</v>
      </c>
      <c r="K39" s="352" t="str">
        <v>mid</v>
      </c>
      <c r="M39" s="451" t="s">
        <v>2820</v>
      </c>
    </row>
    <row r="40" spans="1:27" ht="30" x14ac:dyDescent="0.25">
      <c r="G40" t="s">
        <v>85</v>
      </c>
      <c r="H40" s="356"/>
      <c r="I40" s="352" t="s">
        <v>4</v>
      </c>
      <c r="K40" s="352" t="str">
        <v>late_cereal</v>
      </c>
      <c r="M40" s="452" t="s">
        <v>2821</v>
      </c>
    </row>
    <row r="41" spans="1:27" x14ac:dyDescent="0.25">
      <c r="G41" s="352" t="s">
        <v>86</v>
      </c>
      <c r="I41" s="352" t="s">
        <v>2393</v>
      </c>
      <c r="K41" s="352" t="str">
        <v>late_oilseed</v>
      </c>
    </row>
    <row r="42" spans="1:27" x14ac:dyDescent="0.25">
      <c r="G42" s="352" t="s">
        <v>87</v>
      </c>
      <c r="I42" s="352" t="s">
        <v>10</v>
      </c>
      <c r="K42" s="352" t="str">
        <v>early_pas</v>
      </c>
    </row>
    <row r="43" spans="1:27" x14ac:dyDescent="0.25">
      <c r="G43" s="352" t="s">
        <v>7</v>
      </c>
      <c r="I43" s="352" t="s">
        <v>85</v>
      </c>
      <c r="K43" s="353" t="str">
        <v>mid_pas</v>
      </c>
    </row>
    <row r="44" spans="1:27" x14ac:dyDescent="0.25">
      <c r="G44" s="352" t="s">
        <v>6</v>
      </c>
      <c r="I44" s="352" t="s">
        <v>86</v>
      </c>
    </row>
    <row r="45" spans="1:27" x14ac:dyDescent="0.25">
      <c r="G45" s="352" t="s">
        <v>2397</v>
      </c>
      <c r="I45" s="352" t="s">
        <v>2402</v>
      </c>
    </row>
    <row r="46" spans="1:27" x14ac:dyDescent="0.25">
      <c r="G46" s="352" t="s">
        <v>101</v>
      </c>
      <c r="I46" s="352" t="s">
        <v>147</v>
      </c>
    </row>
    <row r="47" spans="1:27" x14ac:dyDescent="0.25">
      <c r="G47" s="352" t="s">
        <v>9</v>
      </c>
      <c r="I47" s="352" t="s">
        <v>145</v>
      </c>
    </row>
    <row r="48" spans="1:27" x14ac:dyDescent="0.25">
      <c r="G48" s="352" t="s">
        <v>2396</v>
      </c>
      <c r="I48" s="352" t="s">
        <v>87</v>
      </c>
    </row>
    <row r="49" spans="7:9" x14ac:dyDescent="0.25">
      <c r="G49" s="352" t="s">
        <v>88</v>
      </c>
      <c r="I49" s="352" t="s">
        <v>7</v>
      </c>
    </row>
    <row r="50" spans="7:9" x14ac:dyDescent="0.25">
      <c r="G50" s="352" t="s">
        <v>5</v>
      </c>
      <c r="I50" s="352" t="s">
        <v>156</v>
      </c>
    </row>
    <row r="51" spans="7:9" x14ac:dyDescent="0.25">
      <c r="G51" s="352" t="s">
        <v>2395</v>
      </c>
      <c r="I51" s="352" t="s">
        <v>6</v>
      </c>
    </row>
    <row r="52" spans="7:9" x14ac:dyDescent="0.25">
      <c r="G52" s="352" t="s">
        <v>8</v>
      </c>
      <c r="I52" s="352" t="s">
        <v>2397</v>
      </c>
    </row>
    <row r="53" spans="7:9" x14ac:dyDescent="0.25">
      <c r="G53" s="353" t="s">
        <v>2394</v>
      </c>
      <c r="I53" s="352" t="s">
        <v>101</v>
      </c>
    </row>
    <row r="54" spans="7:9" x14ac:dyDescent="0.25">
      <c r="I54" s="352" t="s">
        <v>9</v>
      </c>
    </row>
    <row r="55" spans="7:9" x14ac:dyDescent="0.25">
      <c r="I55" s="352" t="s">
        <v>2396</v>
      </c>
    </row>
    <row r="56" spans="7:9" x14ac:dyDescent="0.25">
      <c r="I56" s="352" t="s">
        <v>2403</v>
      </c>
    </row>
    <row r="57" spans="7:9" x14ac:dyDescent="0.25">
      <c r="I57" s="352" t="s">
        <v>2656</v>
      </c>
    </row>
    <row r="58" spans="7:9" x14ac:dyDescent="0.25">
      <c r="I58" s="352" t="s">
        <v>143</v>
      </c>
    </row>
    <row r="59" spans="7:9" x14ac:dyDescent="0.25">
      <c r="I59" s="352" t="s">
        <v>2404</v>
      </c>
    </row>
    <row r="60" spans="7:9" x14ac:dyDescent="0.25">
      <c r="I60" s="352" t="s">
        <v>146</v>
      </c>
    </row>
    <row r="61" spans="7:9" x14ac:dyDescent="0.25">
      <c r="I61" s="352" t="s">
        <v>144</v>
      </c>
    </row>
    <row r="62" spans="7:9" x14ac:dyDescent="0.25">
      <c r="I62" s="352" t="s">
        <v>2405</v>
      </c>
    </row>
    <row r="63" spans="7:9" x14ac:dyDescent="0.25">
      <c r="I63" s="352" t="s">
        <v>150</v>
      </c>
    </row>
    <row r="64" spans="7:9" x14ac:dyDescent="0.25">
      <c r="I64" s="352" t="s">
        <v>148</v>
      </c>
    </row>
    <row r="65" spans="9:9" x14ac:dyDescent="0.25">
      <c r="I65" s="352" t="s">
        <v>88</v>
      </c>
    </row>
    <row r="66" spans="9:9" x14ac:dyDescent="0.25">
      <c r="I66" s="352" t="s">
        <v>5</v>
      </c>
    </row>
    <row r="67" spans="9:9" x14ac:dyDescent="0.25">
      <c r="I67" s="352" t="s">
        <v>2395</v>
      </c>
    </row>
    <row r="68" spans="9:9" x14ac:dyDescent="0.25">
      <c r="I68" s="352" t="s">
        <v>2406</v>
      </c>
    </row>
    <row r="69" spans="9:9" x14ac:dyDescent="0.25">
      <c r="I69" s="352" t="s">
        <v>151</v>
      </c>
    </row>
    <row r="70" spans="9:9" x14ac:dyDescent="0.25">
      <c r="I70" s="352" t="s">
        <v>149</v>
      </c>
    </row>
    <row r="71" spans="9:9" x14ac:dyDescent="0.25">
      <c r="I71" s="352" t="s">
        <v>8</v>
      </c>
    </row>
    <row r="72" spans="9:9" x14ac:dyDescent="0.25">
      <c r="I72" s="353" t="s">
        <v>2394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37" workbookViewId="0">
      <selection activeCell="K63" sqref="K63"/>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4" t="str">
        <f>General!G37</f>
        <v>b</v>
      </c>
      <c r="B9">
        <v>300</v>
      </c>
      <c r="C9" s="1" t="s">
        <v>13</v>
      </c>
    </row>
    <row r="10" spans="1:3" x14ac:dyDescent="0.25">
      <c r="A10" s="354" t="str">
        <f>General!G38</f>
        <v>bd</v>
      </c>
      <c r="B10">
        <v>300</v>
      </c>
      <c r="C10" s="1" t="s">
        <v>13</v>
      </c>
    </row>
    <row r="11" spans="1:3" x14ac:dyDescent="0.25">
      <c r="A11" s="354" t="str">
        <f>General!G39</f>
        <v>f</v>
      </c>
      <c r="B11">
        <v>300</v>
      </c>
      <c r="C11" s="1" t="s">
        <v>13</v>
      </c>
    </row>
    <row r="12" spans="1:3" x14ac:dyDescent="0.25">
      <c r="A12" s="354" t="str">
        <f>General!G40</f>
        <v>h</v>
      </c>
      <c r="B12">
        <v>300</v>
      </c>
      <c r="C12" s="1" t="s">
        <v>13</v>
      </c>
    </row>
    <row r="13" spans="1:3" x14ac:dyDescent="0.25">
      <c r="A13" s="354" t="str">
        <f>General!G41</f>
        <v>i</v>
      </c>
      <c r="B13">
        <v>300</v>
      </c>
      <c r="C13" s="1" t="s">
        <v>13</v>
      </c>
    </row>
    <row r="14" spans="1:3" x14ac:dyDescent="0.25">
      <c r="A14" s="354" t="str">
        <f>General!G42</f>
        <v>k</v>
      </c>
      <c r="B14">
        <v>300</v>
      </c>
      <c r="C14" s="1" t="s">
        <v>13</v>
      </c>
    </row>
    <row r="15" spans="1:3" x14ac:dyDescent="0.25">
      <c r="A15" s="354" t="str">
        <f>General!G43</f>
        <v>l</v>
      </c>
      <c r="B15">
        <v>300</v>
      </c>
      <c r="C15" s="1" t="s">
        <v>13</v>
      </c>
    </row>
    <row r="16" spans="1:3" x14ac:dyDescent="0.25">
      <c r="A16" s="354" t="str">
        <f>General!G44</f>
        <v>o</v>
      </c>
      <c r="B16">
        <v>300</v>
      </c>
      <c r="C16" s="1" t="s">
        <v>13</v>
      </c>
    </row>
    <row r="17" spans="1:3" x14ac:dyDescent="0.25">
      <c r="A17" s="354" t="str">
        <f>General!G45</f>
        <v>od</v>
      </c>
      <c r="B17">
        <v>300</v>
      </c>
      <c r="C17" s="1" t="s">
        <v>13</v>
      </c>
    </row>
    <row r="18" spans="1:3" x14ac:dyDescent="0.25">
      <c r="A18" s="354" t="str">
        <f>General!G46</f>
        <v>of</v>
      </c>
      <c r="B18">
        <v>300</v>
      </c>
      <c r="C18" s="1" t="s">
        <v>13</v>
      </c>
    </row>
    <row r="19" spans="1:3" x14ac:dyDescent="0.25">
      <c r="A19" s="354" t="str">
        <f>General!G47</f>
        <v>r</v>
      </c>
      <c r="B19">
        <v>300</v>
      </c>
      <c r="C19" s="1" t="s">
        <v>13</v>
      </c>
    </row>
    <row r="20" spans="1:3" x14ac:dyDescent="0.25">
      <c r="A20" s="354" t="str">
        <f>General!G48</f>
        <v>rd</v>
      </c>
      <c r="B20">
        <v>300</v>
      </c>
      <c r="C20" s="1" t="s">
        <v>13</v>
      </c>
    </row>
    <row r="21" spans="1:3" x14ac:dyDescent="0.25">
      <c r="A21" s="354" t="str">
        <f>General!G49</f>
        <v>v</v>
      </c>
      <c r="B21">
        <v>300</v>
      </c>
      <c r="C21" s="1" t="s">
        <v>13</v>
      </c>
    </row>
    <row r="22" spans="1:3" x14ac:dyDescent="0.25">
      <c r="A22" s="354" t="str">
        <f>General!G50</f>
        <v>w</v>
      </c>
      <c r="B22">
        <v>300</v>
      </c>
      <c r="C22" s="1" t="s">
        <v>13</v>
      </c>
    </row>
    <row r="23" spans="1:3" x14ac:dyDescent="0.25">
      <c r="A23" s="354" t="str">
        <f>General!G51</f>
        <v>wd</v>
      </c>
      <c r="B23">
        <v>300</v>
      </c>
      <c r="C23" s="1" t="s">
        <v>13</v>
      </c>
    </row>
    <row r="24" spans="1:3" x14ac:dyDescent="0.25">
      <c r="A24" s="354" t="str">
        <f>General!G52</f>
        <v>z</v>
      </c>
      <c r="B24">
        <v>300</v>
      </c>
      <c r="C24" s="1" t="s">
        <v>13</v>
      </c>
    </row>
    <row r="25" spans="1:3" x14ac:dyDescent="0.25">
      <c r="A25" s="354"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399">
        <f>MIN(364,INT((C44 - DATE(YEAR(C44),1,1))))</f>
        <v>226</v>
      </c>
      <c r="C44" s="4">
        <v>43692</v>
      </c>
    </row>
    <row r="46" spans="1:18" x14ac:dyDescent="0.25">
      <c r="A46" s="1" t="s">
        <v>2356</v>
      </c>
      <c r="B46">
        <v>50</v>
      </c>
      <c r="J46" s="1" t="s">
        <v>2357</v>
      </c>
    </row>
    <row r="47" spans="1:18" x14ac:dyDescent="0.25">
      <c r="A47" s="3"/>
      <c r="J47" s="496" t="s">
        <v>2407</v>
      </c>
      <c r="K47" s="496"/>
      <c r="L47" s="496"/>
      <c r="M47" s="496" t="s">
        <v>2411</v>
      </c>
      <c r="N47" s="496"/>
      <c r="O47" s="496"/>
      <c r="P47" s="496" t="s">
        <v>2412</v>
      </c>
      <c r="Q47" s="496"/>
      <c r="R47" s="496"/>
    </row>
    <row r="48" spans="1:18" x14ac:dyDescent="0.25">
      <c r="A48" s="3"/>
      <c r="I48" s="1" t="s">
        <v>2413</v>
      </c>
      <c r="J48" t="s">
        <v>2408</v>
      </c>
      <c r="K48" t="s">
        <v>2408</v>
      </c>
      <c r="L48" t="s">
        <v>2408</v>
      </c>
      <c r="M48" t="s">
        <v>2410</v>
      </c>
      <c r="N48" t="s">
        <v>2410</v>
      </c>
      <c r="O48" t="s">
        <v>2410</v>
      </c>
      <c r="P48" t="s">
        <v>2409</v>
      </c>
      <c r="Q48" t="s">
        <v>2409</v>
      </c>
      <c r="R48" t="s">
        <v>2409</v>
      </c>
    </row>
    <row r="49" spans="1:18" x14ac:dyDescent="0.25">
      <c r="A49" t="s">
        <v>84</v>
      </c>
      <c r="B49" t="s">
        <v>2358</v>
      </c>
      <c r="C49" t="s">
        <v>89</v>
      </c>
      <c r="D49" t="s">
        <v>90</v>
      </c>
      <c r="E49" t="s">
        <v>91</v>
      </c>
      <c r="F49" t="s">
        <v>92</v>
      </c>
      <c r="G49" t="s">
        <v>102</v>
      </c>
      <c r="I49" s="1" t="s">
        <v>2355</v>
      </c>
      <c r="J49">
        <v>20</v>
      </c>
      <c r="K49">
        <v>50</v>
      </c>
      <c r="L49">
        <v>80</v>
      </c>
      <c r="M49">
        <v>20</v>
      </c>
      <c r="N49">
        <v>50</v>
      </c>
      <c r="O49">
        <v>80</v>
      </c>
      <c r="P49">
        <v>20</v>
      </c>
      <c r="Q49">
        <v>50</v>
      </c>
      <c r="R49">
        <v>80</v>
      </c>
    </row>
    <row r="50" spans="1:18" x14ac:dyDescent="0.2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2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2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2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2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2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2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2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2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2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2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2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2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2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2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2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2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49" t="s">
        <v>61</v>
      </c>
      <c r="B72" t="s">
        <v>61</v>
      </c>
      <c r="C72">
        <v>15</v>
      </c>
    </row>
    <row r="73" spans="1:18" x14ac:dyDescent="0.25">
      <c r="A73" s="449" t="s">
        <v>96</v>
      </c>
      <c r="B73" s="448" t="s">
        <v>2805</v>
      </c>
      <c r="C73">
        <v>780</v>
      </c>
    </row>
    <row r="74" spans="1:18" x14ac:dyDescent="0.25">
      <c r="A74" s="449" t="s">
        <v>2652</v>
      </c>
      <c r="B74" s="448" t="s">
        <v>2807</v>
      </c>
      <c r="C74">
        <v>520</v>
      </c>
    </row>
    <row r="75" spans="1:18" x14ac:dyDescent="0.25">
      <c r="A75" s="449" t="s">
        <v>2653</v>
      </c>
      <c r="B75" s="448" t="s">
        <v>2806</v>
      </c>
      <c r="C75">
        <v>520</v>
      </c>
    </row>
    <row r="76" spans="1:18" x14ac:dyDescent="0.25">
      <c r="A76" s="449" t="s">
        <v>139</v>
      </c>
      <c r="B76" t="s">
        <v>2808</v>
      </c>
      <c r="C76">
        <v>500</v>
      </c>
    </row>
    <row r="77" spans="1:18" x14ac:dyDescent="0.25">
      <c r="A77" s="449" t="s">
        <v>59</v>
      </c>
      <c r="B77" s="392" t="s">
        <v>2804</v>
      </c>
      <c r="C77">
        <v>339</v>
      </c>
    </row>
    <row r="78" spans="1:18" x14ac:dyDescent="0.25">
      <c r="A78" s="449" t="s">
        <v>60</v>
      </c>
      <c r="B78" t="s">
        <v>2803</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2398</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2302</v>
      </c>
      <c r="B9" s="42">
        <v>0.5</v>
      </c>
    </row>
    <row r="10" spans="1:2" x14ac:dyDescent="0.25">
      <c r="A10" t="s">
        <v>2303</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2663</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2664</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2665</v>
      </c>
      <c r="K9" s="18"/>
      <c r="L9" s="21" t="s">
        <v>2665</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2666</v>
      </c>
      <c r="K10" s="22"/>
      <c r="L10" s="21" t="s">
        <v>2667</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2791</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2792</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2794</v>
      </c>
      <c r="K22" s="21"/>
      <c r="L22" s="21" t="s">
        <v>2794</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2795</v>
      </c>
      <c r="K23" s="18"/>
      <c r="L23" s="18" t="s">
        <v>2796</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2793</v>
      </c>
      <c r="K24" s="22"/>
      <c r="L24" s="18" t="s">
        <v>2797</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2815</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2414</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2415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2416</v>
      </c>
      <c r="AB71" s="27"/>
      <c r="AC71" s="27"/>
      <c r="AD71" s="27"/>
      <c r="AE71" s="17"/>
      <c r="AF71" s="9"/>
      <c r="AG71" s="9"/>
      <c r="AH71" s="9"/>
    </row>
    <row r="72" spans="1:34" ht="12" customHeight="1" x14ac:dyDescent="0.25">
      <c r="A72" s="7"/>
      <c r="B72" s="8"/>
      <c r="C72" s="18"/>
      <c r="D72" s="18"/>
      <c r="E72" s="18"/>
      <c r="F72" s="24"/>
      <c r="I72" s="358"/>
      <c r="J72" s="358"/>
      <c r="K72" s="358"/>
      <c r="L72" s="358"/>
      <c r="M72" s="358"/>
      <c r="AB72" s="27"/>
      <c r="AC72" s="27"/>
      <c r="AD72" s="27"/>
      <c r="AE72" s="17"/>
      <c r="AF72" s="9"/>
      <c r="AG72" s="9"/>
      <c r="AH72" s="9"/>
    </row>
    <row r="73" spans="1:34" ht="12" customHeight="1" x14ac:dyDescent="0.25">
      <c r="A73" s="7"/>
      <c r="B73" s="8"/>
      <c r="C73" s="18"/>
      <c r="D73" s="18"/>
      <c r="E73" s="18"/>
      <c r="F73" s="24"/>
      <c r="J73" t="s">
        <v>2408</v>
      </c>
      <c r="K73" t="s">
        <v>2410</v>
      </c>
      <c r="L73" t="s">
        <v>2409</v>
      </c>
      <c r="AB73" s="27"/>
      <c r="AC73" s="27"/>
      <c r="AD73" s="27"/>
      <c r="AE73" s="17"/>
      <c r="AF73" s="9"/>
      <c r="AG73" s="9"/>
      <c r="AH73" s="9"/>
    </row>
    <row r="74" spans="1:34" ht="12" customHeight="1" x14ac:dyDescent="0.2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2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2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2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2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2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2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2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2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2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2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2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2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2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2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2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2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97" t="s">
        <v>2280</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98" t="s">
        <v>2279</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2278</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2277</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2276</v>
      </c>
      <c r="I40" s="289" t="str">
        <f>IF(COUNT($J40:$Z40)&gt;1,STDEV($J40:$Z40)=0,"")</f>
        <v/>
      </c>
      <c r="J40" s="76" t="s">
        <v>2281</v>
      </c>
      <c r="K40" s="76" t="s">
        <v>2275</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2274</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2273</v>
      </c>
      <c r="I43" s="289" t="str">
        <f t="shared" si="0"/>
        <v/>
      </c>
      <c r="J43" s="76" t="s">
        <v>2272</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2271</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2270</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2269</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2268</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2267</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2266</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2265</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2264</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2263</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0" t="s">
        <v>479</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8"/>
  <sheetViews>
    <sheetView topLeftCell="A6" zoomScale="85" zoomScaleNormal="85" workbookViewId="0">
      <pane xSplit="10" ySplit="7" topLeftCell="K363" activePane="bottomRight" state="frozen"/>
      <selection activeCell="A6" sqref="A6"/>
      <selection pane="topRight" activeCell="K6" sqref="K6"/>
      <selection pane="bottomLeft" activeCell="A22" sqref="A22"/>
      <selection pane="bottomRight" activeCell="A391" sqref="A391:XFD39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1" max="31" width="12.5703125" bestFit="1" customWidth="1"/>
    <col min="33" max="33" width="10.140625" bestFit="1" customWidth="1"/>
    <col min="34" max="39" width="10.140625" customWidth="1"/>
    <col min="40" max="40" width="1.7109375" customWidth="1"/>
    <col min="41" max="42" width="4.7109375" customWidth="1"/>
    <col min="44" max="44" width="46.140625" customWidth="1"/>
    <col min="45" max="46" width="7.5703125" customWidth="1"/>
    <col min="49" max="49" width="11.5703125" customWidth="1"/>
    <col min="50" max="50" width="15.28515625" customWidth="1"/>
    <col min="51" max="51" width="11.7109375" bestFit="1" customWidth="1"/>
    <col min="52" max="52" width="9.140625" customWidth="1"/>
    <col min="53" max="53" width="11.7109375" bestFit="1" customWidth="1"/>
    <col min="54" max="54" width="10.7109375" bestFit="1" customWidth="1"/>
    <col min="55" max="55" width="11.7109375" bestFit="1" customWidth="1"/>
    <col min="56" max="56" width="10.7109375" bestFit="1" customWidth="1"/>
    <col min="63" max="63" width="11.42578125" bestFit="1" customWidth="1"/>
    <col min="66" max="66" width="11.7109375" customWidth="1"/>
  </cols>
  <sheetData>
    <row r="1" spans="1:46"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25">
      <c r="A11" s="45"/>
      <c r="B11" s="54"/>
      <c r="C11" s="47">
        <f>INT($C$6)+1.045</f>
        <v>2.0449999999999999</v>
      </c>
      <c r="D11" s="73"/>
      <c r="E11" s="70"/>
      <c r="F11" s="70"/>
      <c r="G11" s="73"/>
      <c r="H11" s="76" t="s">
        <v>178</v>
      </c>
      <c r="I11" s="286">
        <v>45202.6062878472</v>
      </c>
      <c r="J11" s="501" t="s">
        <v>2932</v>
      </c>
      <c r="K11" s="497"/>
      <c r="L11" s="497"/>
      <c r="M11" s="497"/>
      <c r="N11" s="497"/>
      <c r="O11" s="497"/>
      <c r="P11" s="497"/>
      <c r="Q11" s="497"/>
      <c r="R11" s="497"/>
      <c r="S11" s="497"/>
      <c r="T11" s="497"/>
      <c r="U11" s="497"/>
      <c r="V11" s="497"/>
      <c r="W11" s="497"/>
      <c r="X11" s="497"/>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25">
      <c r="A12" s="45"/>
      <c r="B12" s="54"/>
      <c r="C12" s="47">
        <f>INT($C$6)+1.045</f>
        <v>2.0449999999999999</v>
      </c>
      <c r="D12" s="73"/>
      <c r="E12" s="70"/>
      <c r="F12" s="70"/>
      <c r="G12" s="73"/>
      <c r="H12" s="76" t="s">
        <v>179</v>
      </c>
      <c r="I12" s="278">
        <v>45234.581620949102</v>
      </c>
      <c r="J12" s="498" t="s">
        <v>2993</v>
      </c>
      <c r="K12" s="499"/>
      <c r="L12" s="499"/>
      <c r="M12" s="499"/>
      <c r="N12" s="499"/>
      <c r="O12" s="499"/>
      <c r="P12" s="499"/>
      <c r="Q12" s="499"/>
      <c r="R12" s="499"/>
      <c r="S12" s="499"/>
      <c r="T12" s="499"/>
      <c r="U12" s="499"/>
      <c r="V12" s="499"/>
      <c r="W12" s="499"/>
      <c r="X12" s="500"/>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180</v>
      </c>
      <c r="AO13" s="57"/>
      <c r="AP13" s="45"/>
      <c r="AQ13" s="45"/>
      <c r="AR13" s="45"/>
      <c r="AS13" s="459"/>
      <c r="AT13" s="459"/>
    </row>
    <row r="14" spans="1:46"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180</v>
      </c>
      <c r="AO20" s="57"/>
      <c r="AP20" s="45"/>
      <c r="AQ20" s="45"/>
      <c r="AR20" s="45"/>
      <c r="AS20" s="459"/>
      <c r="AT20" s="459"/>
    </row>
    <row r="21" spans="1:46"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189</v>
      </c>
      <c r="AP22" s="45"/>
      <c r="AQ22" s="45"/>
      <c r="AR22" s="45"/>
      <c r="AS22" s="459"/>
      <c r="AT22" s="459"/>
    </row>
    <row r="23" spans="1:46"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0999999999999996" customHeight="1" outlineLevel="1" collapsed="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00000000000001" customHeight="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00000000000001" customHeight="1" outlineLevel="1" collapsed="1" x14ac:dyDescent="0.25">
      <c r="A30" s="45"/>
      <c r="B30" s="54"/>
      <c r="C30" s="87">
        <f>INT($C$29)+1.02</f>
        <v>2.02</v>
      </c>
      <c r="D30" s="58"/>
      <c r="E30" s="59" t="s">
        <v>170</v>
      </c>
      <c r="F30" s="65">
        <v>1</v>
      </c>
      <c r="G30" s="66"/>
      <c r="H30" s="67" t="s">
        <v>2382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25">
      <c r="A40" s="45"/>
      <c r="B40" s="54"/>
      <c r="C40" s="87">
        <f>INT($C$29)+1</f>
        <v>2</v>
      </c>
      <c r="D40" s="73"/>
      <c r="E40" s="70"/>
      <c r="F40" s="70"/>
      <c r="G40" s="73"/>
      <c r="H40" s="90" t="s">
        <v>2381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180</v>
      </c>
      <c r="AO41" s="57"/>
      <c r="AP41" s="45"/>
      <c r="AQ41" s="45"/>
      <c r="AR41" s="45"/>
      <c r="AS41" s="459"/>
      <c r="AT41" s="459"/>
    </row>
    <row r="42" spans="1:46" outlineLevel="1" collapsed="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25">
      <c r="A44" s="45"/>
      <c r="B44" s="54"/>
      <c r="C44" s="87">
        <f t="shared" ref="C44:C45" si="0">INT($C$29)+2</f>
        <v>3</v>
      </c>
      <c r="D44" s="73"/>
      <c r="E44" s="70"/>
      <c r="F44" s="70"/>
      <c r="G44" s="73"/>
      <c r="H44" s="76" t="s">
        <v>2669</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25">
      <c r="A45" s="45"/>
      <c r="B45" s="54"/>
      <c r="C45" s="87">
        <f t="shared" si="0"/>
        <v>3</v>
      </c>
      <c r="D45" s="73"/>
      <c r="E45" s="70"/>
      <c r="F45" s="70"/>
      <c r="G45" s="73"/>
      <c r="H45" s="76"/>
      <c r="I45" s="97">
        <v>158</v>
      </c>
      <c r="J45" s="96" t="s">
        <v>728</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25">
      <c r="A47" s="45"/>
      <c r="B47" s="54"/>
      <c r="C47" s="87">
        <f>INT($C$29)+2</f>
        <v>3</v>
      </c>
      <c r="D47" s="73"/>
      <c r="E47" s="70"/>
      <c r="F47" s="70"/>
      <c r="G47" s="73"/>
      <c r="H47" s="76"/>
      <c r="I47" s="76"/>
      <c r="J47" s="95" t="s">
        <v>2830</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5.5" hidden="1" outlineLevel="2" x14ac:dyDescent="0.25">
      <c r="A48" s="45"/>
      <c r="B48" s="54"/>
      <c r="C48" s="87">
        <f>INT($C$29)+2</f>
        <v>3</v>
      </c>
      <c r="D48" s="73"/>
      <c r="E48" s="70"/>
      <c r="F48" s="70"/>
      <c r="G48" s="73"/>
      <c r="H48" s="76" t="s">
        <v>191</v>
      </c>
      <c r="I48" s="76" t="s">
        <v>192</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2831</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25">
      <c r="A54" s="45"/>
      <c r="B54" s="54"/>
      <c r="C54" s="87">
        <f t="shared" si="2"/>
        <v>3</v>
      </c>
      <c r="D54" s="73"/>
      <c r="E54" s="70"/>
      <c r="F54" s="70"/>
      <c r="G54" s="73"/>
      <c r="H54" s="76" t="s">
        <v>2254</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180</v>
      </c>
      <c r="AO55" s="57"/>
      <c r="AP55" s="45"/>
      <c r="AQ55" s="45"/>
      <c r="AR55" s="45"/>
      <c r="AS55" s="459"/>
      <c r="AT55" s="459"/>
    </row>
    <row r="56" spans="1:46" outlineLevel="1" collapsed="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180</v>
      </c>
      <c r="AO72" s="57"/>
      <c r="AP72" s="45"/>
      <c r="AQ72" s="45"/>
      <c r="AR72" s="45"/>
      <c r="AS72" s="459"/>
      <c r="AT72" s="459"/>
    </row>
    <row r="73" spans="1:46"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189</v>
      </c>
      <c r="AP74" s="45"/>
      <c r="AQ74" s="45"/>
      <c r="AR74" s="45"/>
      <c r="AS74" s="459"/>
      <c r="AT74" s="459"/>
    </row>
    <row r="75" spans="1:46"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0999999999999996" customHeight="1" outlineLevel="1" collapsed="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00000000000001" customHeight="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00000000000001" customHeight="1" outlineLevel="1" collapsed="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25">
      <c r="A93" s="45"/>
      <c r="B93" s="54"/>
      <c r="C93" s="87">
        <f>INT($C$81)+2</f>
        <v>3</v>
      </c>
      <c r="D93" s="73"/>
      <c r="E93" s="70"/>
      <c r="F93" s="70"/>
      <c r="G93" s="73"/>
      <c r="H93" s="105"/>
      <c r="I93" s="106" t="s">
        <v>2306</v>
      </c>
      <c r="J93" s="107"/>
      <c r="K93" s="107"/>
      <c r="L93" s="106" t="s">
        <v>219</v>
      </c>
      <c r="M93" s="107"/>
      <c r="N93" s="107"/>
      <c r="O93" s="106" t="s">
        <v>220</v>
      </c>
      <c r="P93" s="107"/>
      <c r="Q93" s="107"/>
      <c r="R93" s="107"/>
      <c r="S93" s="107" t="s">
        <v>221</v>
      </c>
      <c r="T93" s="107"/>
      <c r="U93" s="107" t="s">
        <v>222</v>
      </c>
      <c r="V93" s="107"/>
      <c r="W93" s="106" t="s">
        <v>2799</v>
      </c>
      <c r="X93" s="107"/>
      <c r="Y93" s="107"/>
      <c r="Z93" s="107"/>
      <c r="AA93" s="107"/>
      <c r="AB93" s="107"/>
      <c r="AC93" s="76"/>
      <c r="AD93" s="76" t="s">
        <v>2798</v>
      </c>
      <c r="AE93" s="76"/>
      <c r="AF93" s="76"/>
      <c r="AG93" s="76"/>
      <c r="AH93" s="76"/>
      <c r="AI93" s="76"/>
      <c r="AJ93" s="76"/>
      <c r="AK93" s="76"/>
      <c r="AL93" s="76"/>
      <c r="AM93" s="76"/>
      <c r="AN93" s="73"/>
      <c r="AO93" s="57"/>
      <c r="AP93" s="45"/>
      <c r="AQ93" s="45"/>
      <c r="AR93" s="45"/>
      <c r="AS93" s="459"/>
      <c r="AT93" s="459"/>
      <c r="AX93" s="446" t="s">
        <v>2282</v>
      </c>
      <c r="BD93" t="s">
        <v>2337</v>
      </c>
    </row>
    <row r="94" spans="1:65" hidden="1" outlineLevel="2" x14ac:dyDescent="0.25">
      <c r="A94" s="45"/>
      <c r="B94" s="54"/>
      <c r="C94" s="87">
        <f>INT($C$81)+2</f>
        <v>3</v>
      </c>
      <c r="D94" s="73"/>
      <c r="E94" s="70"/>
      <c r="F94" s="70"/>
      <c r="G94" s="73"/>
      <c r="H94" s="76"/>
      <c r="I94" s="95" t="s">
        <v>2418</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6"/>
      <c r="AI94" s="76"/>
      <c r="AJ94" s="76"/>
      <c r="AK94" s="76"/>
      <c r="AL94" s="76"/>
      <c r="AM94" s="76"/>
      <c r="AN94" s="73"/>
      <c r="AO94" s="57"/>
      <c r="AP94" s="45"/>
      <c r="AQ94" s="45"/>
      <c r="AR94" s="45"/>
      <c r="AS94" s="459"/>
      <c r="AT94" s="459"/>
      <c r="AV94" s="76" t="s">
        <v>230</v>
      </c>
      <c r="AX94" s="446" t="str">
        <f>"Calculated from "&amp;$AD$110</f>
        <v>Calculated from Inputs from Mecardo (Andrew Wood) Nov 2020</v>
      </c>
      <c r="BD94" t="s">
        <v>2338</v>
      </c>
    </row>
    <row r="95" spans="1:65" hidden="1" outlineLevel="3" x14ac:dyDescent="0.25">
      <c r="A95" s="45"/>
      <c r="B95" s="54"/>
      <c r="C95" s="87">
        <f t="shared" ref="C95:C108" si="5">INT($C$81)+3</f>
        <v>4</v>
      </c>
      <c r="D95" s="73"/>
      <c r="E95" s="70"/>
      <c r="F95" s="70" t="s">
        <v>232</v>
      </c>
      <c r="G95" s="73"/>
      <c r="H95" s="108" t="s">
        <v>2283</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2339</v>
      </c>
      <c r="BE95" s="160">
        <v>70</v>
      </c>
      <c r="BF95">
        <f>IFERROR(MIN(2,MATCH($BE95,i_woolp_mpg_range_w5,1)),1)-1</f>
        <v>1</v>
      </c>
      <c r="BG95" t="s">
        <v>2340</v>
      </c>
      <c r="BH95" s="97">
        <v>50</v>
      </c>
      <c r="BI95">
        <f>IFERROR(MIN(2,MATCH($BH95,i_woolp_fdprem_range_w5,1)),1)-1</f>
        <v>1</v>
      </c>
      <c r="BK95" s="325" t="s">
        <v>2420</v>
      </c>
      <c r="BL95" s="325"/>
      <c r="BM95" s="325"/>
    </row>
    <row r="96" spans="1:65"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2341</v>
      </c>
      <c r="BD96" s="333" t="s">
        <v>2342</v>
      </c>
      <c r="BE96" s="333" t="s">
        <v>2340</v>
      </c>
      <c r="BF96" s="342" t="s">
        <v>2346</v>
      </c>
      <c r="BG96" s="435" t="s">
        <v>2784</v>
      </c>
      <c r="BK96" s="331" t="s">
        <v>2419</v>
      </c>
      <c r="BL96" s="331" t="s">
        <v>2339</v>
      </c>
      <c r="BM96" s="331" t="s">
        <v>2340</v>
      </c>
    </row>
    <row r="97" spans="1:65"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2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2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2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2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2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2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240</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2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241</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2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25">
      <c r="A110" s="45"/>
      <c r="B110" s="54"/>
      <c r="C110" s="87">
        <f>INT($C$81+3)</f>
        <v>4</v>
      </c>
      <c r="D110" s="73"/>
      <c r="E110" s="70"/>
      <c r="F110" s="70"/>
      <c r="G110" s="73"/>
      <c r="H110" s="76" t="s">
        <v>242</v>
      </c>
      <c r="I110" s="97" t="s">
        <v>2417</v>
      </c>
      <c r="J110" s="97"/>
      <c r="K110" s="97"/>
      <c r="L110" s="126" t="s">
        <v>243</v>
      </c>
      <c r="M110" s="126"/>
      <c r="N110" s="126"/>
      <c r="O110" s="126" t="s">
        <v>244</v>
      </c>
      <c r="P110" s="126"/>
      <c r="Q110" s="126"/>
      <c r="R110" s="126"/>
      <c r="S110" s="126"/>
      <c r="T110" s="126"/>
      <c r="U110" s="126"/>
      <c r="V110" s="126"/>
      <c r="W110" s="126" t="s">
        <v>2284</v>
      </c>
      <c r="X110" s="126"/>
      <c r="Y110" s="126"/>
      <c r="Z110" s="126"/>
      <c r="AA110" s="126"/>
      <c r="AB110" s="126"/>
      <c r="AC110" s="76"/>
      <c r="AD110" s="126" t="s">
        <v>239</v>
      </c>
      <c r="AE110" s="126"/>
      <c r="AF110" s="126"/>
      <c r="AG110" s="76"/>
      <c r="AH110" s="76"/>
      <c r="AI110" s="76"/>
      <c r="AJ110" s="76"/>
      <c r="AK110" s="76"/>
      <c r="AL110" s="76"/>
      <c r="AM110" s="76"/>
      <c r="AN110" s="73"/>
      <c r="AO110" s="57"/>
      <c r="AP110" s="45"/>
      <c r="AQ110" s="45"/>
      <c r="AR110" s="45"/>
      <c r="AS110" s="459"/>
      <c r="AT110" s="459"/>
    </row>
    <row r="111" spans="1:65"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2800</v>
      </c>
    </row>
    <row r="112" spans="1:65"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2802</v>
      </c>
    </row>
    <row r="113" spans="1:48" hidden="1" outlineLevel="3" x14ac:dyDescent="0.25">
      <c r="A113" s="45"/>
      <c r="B113" s="54"/>
      <c r="C113" s="87">
        <f>INT($C$81+3)</f>
        <v>4</v>
      </c>
      <c r="D113" s="73"/>
      <c r="E113" s="70"/>
      <c r="F113" s="70"/>
      <c r="G113" s="73"/>
      <c r="H113" s="76" t="s">
        <v>248</v>
      </c>
      <c r="I113" s="97">
        <v>70</v>
      </c>
      <c r="J113" s="76" t="s">
        <v>2305</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2801</v>
      </c>
    </row>
    <row r="114" spans="1:48" hidden="1" outlineLevel="3" x14ac:dyDescent="0.25">
      <c r="A114" s="45"/>
      <c r="B114" s="54"/>
      <c r="C114" s="87">
        <f>INT($C$81+3)</f>
        <v>4</v>
      </c>
      <c r="D114" s="73"/>
      <c r="E114" s="70"/>
      <c r="F114" s="70"/>
      <c r="G114" s="73"/>
      <c r="H114" s="76" t="s">
        <v>249</v>
      </c>
      <c r="I114" s="97">
        <v>50</v>
      </c>
      <c r="J114" s="76" t="s">
        <v>2790</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180</v>
      </c>
      <c r="AO115" s="57"/>
      <c r="AP115" s="45"/>
      <c r="AQ115" s="45"/>
      <c r="AR115" s="45"/>
      <c r="AS115" s="459"/>
      <c r="AT115" s="459"/>
    </row>
    <row r="116" spans="1:48" outlineLevel="1" collapsed="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25">
      <c r="A119" s="45"/>
      <c r="B119" s="54"/>
      <c r="C119" s="87">
        <f>INT($C$81)+2</f>
        <v>3</v>
      </c>
      <c r="D119" s="73"/>
      <c r="E119" s="70"/>
      <c r="F119" s="70"/>
      <c r="G119" s="73"/>
      <c r="H119" s="76" t="s">
        <v>2285</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2286</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25">
      <c r="A120" s="45"/>
      <c r="B120" s="54"/>
      <c r="C120" s="87">
        <f>INT($C$81+3)</f>
        <v>4</v>
      </c>
      <c r="D120" s="73"/>
      <c r="E120" s="70"/>
      <c r="F120" s="70"/>
      <c r="G120" s="73"/>
      <c r="H120" s="76"/>
      <c r="I120" s="78" t="s">
        <v>2287</v>
      </c>
      <c r="J120" s="116">
        <v>0.68</v>
      </c>
      <c r="K120" s="116">
        <v>0.55000000000000004</v>
      </c>
      <c r="L120" s="116">
        <v>0.5</v>
      </c>
      <c r="M120" s="116">
        <v>0.65</v>
      </c>
      <c r="N120" s="116">
        <v>0.65</v>
      </c>
      <c r="O120" s="131">
        <f>J120</f>
        <v>0.68</v>
      </c>
      <c r="P120" s="131">
        <v>0.4</v>
      </c>
      <c r="Q120" s="97" t="s">
        <v>2288</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25">
      <c r="A121" s="45"/>
      <c r="B121" s="54"/>
      <c r="C121" s="87">
        <f>INT($C$81+3)</f>
        <v>4</v>
      </c>
      <c r="D121" s="73"/>
      <c r="E121" s="70"/>
      <c r="F121" s="70"/>
      <c r="G121" s="73"/>
      <c r="H121" s="76"/>
      <c r="I121" s="78" t="s">
        <v>2289</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25">
      <c r="A122" s="45"/>
      <c r="B122" s="54"/>
      <c r="C122" s="87">
        <f>INT($C$81+3)</f>
        <v>4</v>
      </c>
      <c r="D122" s="73"/>
      <c r="E122" s="70"/>
      <c r="F122" s="70"/>
      <c r="G122" s="73"/>
      <c r="H122" s="76"/>
      <c r="I122" s="78" t="s">
        <v>2290</v>
      </c>
      <c r="J122" s="131">
        <v>0.82</v>
      </c>
      <c r="K122" s="131">
        <v>0.1</v>
      </c>
      <c r="L122" s="131">
        <v>3.3000000000000002E-2</v>
      </c>
      <c r="M122" s="131">
        <v>1.2999999999999999E-2</v>
      </c>
      <c r="N122" s="131">
        <v>3.3000000000000002E-2</v>
      </c>
      <c r="O122" s="131">
        <v>0</v>
      </c>
      <c r="P122" s="131">
        <v>3.3000000000000002E-2</v>
      </c>
      <c r="Q122" s="97" t="s">
        <v>2291</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25">
      <c r="A123" s="45"/>
      <c r="B123" s="54"/>
      <c r="C123" s="87">
        <f>INT($C$81+3)</f>
        <v>4</v>
      </c>
      <c r="D123" s="73"/>
      <c r="E123" s="70"/>
      <c r="F123" s="70"/>
      <c r="G123" s="73"/>
      <c r="H123" s="76"/>
      <c r="I123" s="78" t="s">
        <v>2292</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2293</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25">
      <c r="A124" s="45"/>
      <c r="B124" s="54"/>
      <c r="C124" s="87">
        <f>INT($C$81+3)</f>
        <v>4</v>
      </c>
      <c r="D124" s="73"/>
      <c r="E124" s="70"/>
      <c r="F124" s="70"/>
      <c r="G124" s="73"/>
      <c r="H124" s="76"/>
      <c r="I124" s="128" t="s">
        <v>2294</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25">
      <c r="A125" s="45"/>
      <c r="B125" s="54"/>
      <c r="C125" s="87">
        <f>INT($C$81)+2</f>
        <v>3</v>
      </c>
      <c r="D125" s="73"/>
      <c r="E125" s="70"/>
      <c r="F125" s="70"/>
      <c r="G125" s="73"/>
      <c r="H125" s="76" t="s">
        <v>2295</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25">
      <c r="A126" s="45"/>
      <c r="B126" s="54"/>
      <c r="C126" s="87">
        <f>INT($C$81+3)</f>
        <v>4</v>
      </c>
      <c r="D126" s="73"/>
      <c r="E126" s="70"/>
      <c r="F126" s="70"/>
      <c r="G126" s="73"/>
      <c r="H126" s="76"/>
      <c r="I126" s="78" t="s">
        <v>2289</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25">
      <c r="A127" s="45"/>
      <c r="B127" s="54"/>
      <c r="C127" s="87">
        <f>INT($C$81+3)</f>
        <v>4</v>
      </c>
      <c r="D127" s="73"/>
      <c r="E127" s="70"/>
      <c r="F127" s="70"/>
      <c r="G127" s="73"/>
      <c r="H127" s="76"/>
      <c r="I127" s="78" t="s">
        <v>2290</v>
      </c>
      <c r="J127" s="131">
        <v>0.85</v>
      </c>
      <c r="K127" s="131">
        <v>0.08</v>
      </c>
      <c r="L127" s="131">
        <v>0.03</v>
      </c>
      <c r="M127" s="131">
        <v>0.01</v>
      </c>
      <c r="N127" s="131">
        <v>2.8000000000000001E-2</v>
      </c>
      <c r="O127" s="131">
        <v>0</v>
      </c>
      <c r="P127" s="131">
        <v>2.8000000000000001E-2</v>
      </c>
      <c r="Q127" s="97" t="s">
        <v>2296</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25">
      <c r="A128" s="45"/>
      <c r="B128" s="54"/>
      <c r="C128" s="87">
        <f>INT($C$81+3)</f>
        <v>4</v>
      </c>
      <c r="D128" s="73"/>
      <c r="E128" s="70"/>
      <c r="F128" s="70"/>
      <c r="G128" s="73"/>
      <c r="H128" s="76"/>
      <c r="I128" s="78" t="s">
        <v>2292</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2293</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25">
      <c r="A129" s="45"/>
      <c r="B129" s="54"/>
      <c r="C129" s="87">
        <f>INT($C$81+3)</f>
        <v>4</v>
      </c>
      <c r="D129" s="73"/>
      <c r="E129" s="70"/>
      <c r="F129" s="70"/>
      <c r="G129" s="73"/>
      <c r="H129" s="76"/>
      <c r="I129" s="128" t="s">
        <v>2294</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180</v>
      </c>
      <c r="AO130" s="57"/>
      <c r="AP130" s="45"/>
      <c r="AQ130" s="45"/>
      <c r="AR130" s="45"/>
      <c r="AS130" s="459"/>
      <c r="AT130" s="459"/>
    </row>
    <row r="131" spans="1:46" outlineLevel="1" collapsed="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25">
      <c r="A135" s="45"/>
      <c r="B135" s="54"/>
      <c r="C135" s="87">
        <f t="shared" si="25"/>
        <v>4</v>
      </c>
      <c r="D135" s="73"/>
      <c r="E135" s="70"/>
      <c r="F135" s="70"/>
      <c r="G135" s="73"/>
      <c r="H135" s="76" t="s">
        <v>2297</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25">
      <c r="A136" s="45"/>
      <c r="B136" s="54"/>
      <c r="C136" s="87">
        <f t="shared" si="25"/>
        <v>4</v>
      </c>
      <c r="D136" s="73"/>
      <c r="E136" s="70"/>
      <c r="F136" s="70"/>
      <c r="G136" s="73"/>
      <c r="H136" s="76" t="s">
        <v>2298</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25">
      <c r="A138" s="45"/>
      <c r="B138" s="54"/>
      <c r="C138" s="87">
        <f t="shared" si="25"/>
        <v>4</v>
      </c>
      <c r="D138" s="73"/>
      <c r="E138" s="70"/>
      <c r="F138" s="70"/>
      <c r="G138" s="73"/>
      <c r="H138" s="132" t="s">
        <v>2299</v>
      </c>
      <c r="I138" s="133"/>
      <c r="J138" s="133"/>
      <c r="K138" s="309">
        <f>SUM(K134:K137)</f>
        <v>0.4467741935483871</v>
      </c>
      <c r="L138" s="134"/>
      <c r="M138" s="76"/>
      <c r="N138" s="76" t="s">
        <v>2785</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25">
      <c r="A139" s="45"/>
      <c r="B139" s="54"/>
      <c r="C139" s="87">
        <f t="shared" si="25"/>
        <v>4</v>
      </c>
      <c r="D139" s="73"/>
      <c r="E139" s="70"/>
      <c r="F139" s="70"/>
      <c r="G139" s="73"/>
      <c r="H139" s="76" t="s">
        <v>2300</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25">
      <c r="A140" s="45"/>
      <c r="B140" s="54"/>
      <c r="C140" s="87">
        <f t="shared" si="25"/>
        <v>4</v>
      </c>
      <c r="D140" s="73"/>
      <c r="E140" s="70"/>
      <c r="F140" s="70"/>
      <c r="G140" s="73"/>
      <c r="H140" s="132" t="s">
        <v>2301</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180</v>
      </c>
      <c r="AO141" s="57"/>
      <c r="AP141" s="45"/>
      <c r="AQ141" s="45"/>
      <c r="AR141" s="45"/>
      <c r="AS141" s="459"/>
      <c r="AT141" s="459"/>
    </row>
    <row r="142" spans="1:46"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189</v>
      </c>
      <c r="AP143" s="45"/>
      <c r="AQ143" s="45"/>
      <c r="AR143" s="45"/>
      <c r="AS143" s="459"/>
      <c r="AT143" s="459"/>
    </row>
    <row r="144" spans="1:46"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0999999999999996" customHeight="1" outlineLevel="1" collapsed="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00000000000001" customHeight="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00000000000001" customHeight="1" outlineLevel="1" collapsed="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0999999999999996"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2343</v>
      </c>
    </row>
    <row r="164" spans="1:58" outlineLevel="2" x14ac:dyDescent="0.25">
      <c r="A164" s="45"/>
      <c r="B164" s="54"/>
      <c r="C164" s="87">
        <f>INT($C$150)+2</f>
        <v>3</v>
      </c>
      <c r="D164" s="73"/>
      <c r="E164" s="70"/>
      <c r="F164" s="70"/>
      <c r="G164" s="73"/>
      <c r="H164" s="137"/>
      <c r="I164" s="95" t="s">
        <v>266</v>
      </c>
      <c r="J164" s="107"/>
      <c r="K164" s="107"/>
      <c r="L164" s="76"/>
      <c r="M164" s="76"/>
      <c r="N164" s="76" t="s">
        <v>267</v>
      </c>
      <c r="O164" s="76" t="s">
        <v>2893</v>
      </c>
      <c r="P164" s="76"/>
      <c r="Q164" s="76"/>
      <c r="R164" s="76"/>
      <c r="S164" s="76"/>
      <c r="T164" s="76"/>
      <c r="U164" s="95" t="s">
        <v>268</v>
      </c>
      <c r="V164" s="95"/>
      <c r="W164" s="96"/>
      <c r="X164" s="107" t="s">
        <v>282</v>
      </c>
      <c r="Y164" s="107"/>
      <c r="Z164" s="138" t="s">
        <v>269</v>
      </c>
      <c r="AA164" s="138"/>
      <c r="AB164" s="138"/>
      <c r="AC164" s="138"/>
      <c r="AD164" s="138"/>
      <c r="AE164" s="78" t="s">
        <v>270</v>
      </c>
      <c r="AF164" s="96" t="s">
        <v>256</v>
      </c>
      <c r="AG164" s="96" t="s">
        <v>271</v>
      </c>
      <c r="AH164" s="96" t="s">
        <v>272</v>
      </c>
      <c r="AI164" s="95" t="s">
        <v>257</v>
      </c>
      <c r="AJ164" s="95"/>
      <c r="AK164" s="96" t="s">
        <v>114</v>
      </c>
      <c r="AL164" s="96" t="s">
        <v>2657</v>
      </c>
      <c r="AM164" s="95"/>
      <c r="AN164" s="73"/>
      <c r="AO164" s="57"/>
      <c r="AP164" s="45"/>
      <c r="AQ164" s="45"/>
      <c r="AR164" s="45"/>
      <c r="AS164" s="459"/>
      <c r="AT164" s="459"/>
      <c r="AV164" t="s">
        <v>2789</v>
      </c>
    </row>
    <row r="165" spans="1:58" ht="30"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41" t="s">
        <v>2894</v>
      </c>
      <c r="P165" s="141" t="s">
        <v>2895</v>
      </c>
      <c r="Q165" s="141" t="s">
        <v>2896</v>
      </c>
      <c r="R165" s="141" t="s">
        <v>2897</v>
      </c>
      <c r="S165" s="141" t="s">
        <v>2898</v>
      </c>
      <c r="T165" s="141" t="s">
        <v>2899</v>
      </c>
      <c r="U165" s="139" t="s">
        <v>279</v>
      </c>
      <c r="V165" s="139" t="s">
        <v>280</v>
      </c>
      <c r="W165" s="140" t="s">
        <v>281</v>
      </c>
      <c r="X165" s="140" t="s">
        <v>2786</v>
      </c>
      <c r="Y165" s="140" t="s">
        <v>2787</v>
      </c>
      <c r="Z165" s="110">
        <v>10</v>
      </c>
      <c r="AA165" s="110">
        <v>30</v>
      </c>
      <c r="AB165" s="110">
        <v>50</v>
      </c>
      <c r="AC165" s="110">
        <v>70</v>
      </c>
      <c r="AD165" s="110">
        <v>90</v>
      </c>
      <c r="AE165" s="109"/>
      <c r="AF165" s="139" t="s">
        <v>283</v>
      </c>
      <c r="AG165" s="139" t="s">
        <v>284</v>
      </c>
      <c r="AH165" s="139" t="s">
        <v>283</v>
      </c>
      <c r="AI165" s="139" t="s">
        <v>283</v>
      </c>
      <c r="AJ165" s="139" t="s">
        <v>284</v>
      </c>
      <c r="AK165" s="139" t="s">
        <v>284</v>
      </c>
      <c r="AL165" s="139" t="s">
        <v>283</v>
      </c>
      <c r="AM165" s="139" t="s">
        <v>284</v>
      </c>
      <c r="AN165" s="73"/>
      <c r="AO165" s="57"/>
      <c r="AP165" s="45"/>
      <c r="AQ165" s="45"/>
      <c r="AR165" s="45"/>
      <c r="AS165" s="459"/>
      <c r="AT165" s="459"/>
      <c r="AV165" t="s">
        <v>298</v>
      </c>
      <c r="AW165" t="s">
        <v>2344</v>
      </c>
      <c r="AX165" t="s">
        <v>2345</v>
      </c>
      <c r="AY165" t="s">
        <v>1247</v>
      </c>
      <c r="AZ165" s="5" t="s">
        <v>2788</v>
      </c>
      <c r="BA165" s="439" t="s">
        <v>319</v>
      </c>
      <c r="BD165" t="s">
        <v>2389</v>
      </c>
    </row>
    <row r="166" spans="1:58" outlineLevel="3" x14ac:dyDescent="0.25">
      <c r="A166" s="45"/>
      <c r="B166" s="54"/>
      <c r="C166" s="87">
        <f>INT($C$150+3)</f>
        <v>4</v>
      </c>
      <c r="D166" s="73"/>
      <c r="E166" s="70">
        <v>0</v>
      </c>
      <c r="F166" s="70"/>
      <c r="G166" s="73"/>
      <c r="H166" s="142" t="s">
        <v>2889</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285</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25">
      <c r="A167" s="45"/>
      <c r="B167" s="54"/>
      <c r="C167" s="87">
        <f t="shared" ref="C167:C174" si="30">INT($C$150)+3</f>
        <v>4</v>
      </c>
      <c r="D167" s="73"/>
      <c r="E167" s="70">
        <v>1</v>
      </c>
      <c r="F167" s="70"/>
      <c r="G167" s="73"/>
      <c r="H167" s="76" t="s">
        <v>2890</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285</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25">
      <c r="A168" s="45"/>
      <c r="B168" s="54"/>
      <c r="C168" s="87">
        <f t="shared" si="30"/>
        <v>4</v>
      </c>
      <c r="D168" s="73"/>
      <c r="E168" s="70">
        <v>2</v>
      </c>
      <c r="F168" s="70"/>
      <c r="G168" s="73"/>
      <c r="H168" s="76" t="s">
        <v>2891</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285</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25">
      <c r="A169" s="45"/>
      <c r="B169" s="54"/>
      <c r="C169" s="87">
        <f t="shared" si="30"/>
        <v>4</v>
      </c>
      <c r="D169" s="73"/>
      <c r="E169" s="70">
        <v>3</v>
      </c>
      <c r="F169" s="70"/>
      <c r="G169" s="73"/>
      <c r="H169" s="76" t="s">
        <v>287</v>
      </c>
      <c r="I169" s="97" t="b">
        <v>0</v>
      </c>
      <c r="J169" s="97" t="b">
        <v>1</v>
      </c>
      <c r="K169" s="97" t="b">
        <v>1</v>
      </c>
      <c r="L169" s="99">
        <v>0</v>
      </c>
      <c r="M169" s="99">
        <v>0</v>
      </c>
      <c r="N169" s="99" t="s">
        <v>286</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285</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2390</v>
      </c>
    </row>
    <row r="170" spans="1:58" outlineLevel="3" x14ac:dyDescent="0.25">
      <c r="A170" s="45"/>
      <c r="B170" s="54"/>
      <c r="C170" s="87">
        <f t="shared" si="30"/>
        <v>4</v>
      </c>
      <c r="D170" s="73"/>
      <c r="E170" s="70">
        <v>4</v>
      </c>
      <c r="F170" s="70"/>
      <c r="G170" s="73"/>
      <c r="H170" s="76" t="s">
        <v>288</v>
      </c>
      <c r="I170" s="97" t="b">
        <v>0</v>
      </c>
      <c r="J170" s="97" t="b">
        <v>0</v>
      </c>
      <c r="K170" s="97" t="b">
        <v>1</v>
      </c>
      <c r="L170" s="99">
        <v>1</v>
      </c>
      <c r="M170" s="99">
        <v>2</v>
      </c>
      <c r="N170" s="99" t="s">
        <v>286</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289</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25">
      <c r="A171" s="45"/>
      <c r="B171" s="54"/>
      <c r="C171" s="87">
        <f t="shared" si="30"/>
        <v>4</v>
      </c>
      <c r="D171" s="73"/>
      <c r="E171" s="70">
        <v>5</v>
      </c>
      <c r="F171" s="70"/>
      <c r="G171" s="73"/>
      <c r="H171" s="76" t="s">
        <v>290</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291</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2391</v>
      </c>
    </row>
    <row r="172" spans="1:58" outlineLevel="3" x14ac:dyDescent="0.25">
      <c r="A172" s="45"/>
      <c r="B172" s="54"/>
      <c r="C172" s="87">
        <f t="shared" si="30"/>
        <v>4</v>
      </c>
      <c r="D172" s="73"/>
      <c r="E172" s="70">
        <v>6</v>
      </c>
      <c r="F172" s="70"/>
      <c r="G172" s="73"/>
      <c r="H172" s="109" t="s">
        <v>292</v>
      </c>
      <c r="I172" s="160" t="b">
        <v>0</v>
      </c>
      <c r="J172" s="160" t="b">
        <v>1</v>
      </c>
      <c r="K172" s="160" t="b">
        <v>1</v>
      </c>
      <c r="L172" s="161">
        <v>0</v>
      </c>
      <c r="M172" s="161">
        <v>0</v>
      </c>
      <c r="N172" s="161" t="s">
        <v>286</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291</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2887</v>
      </c>
    </row>
    <row r="173" spans="1:58" outlineLevel="3" x14ac:dyDescent="0.25">
      <c r="A173" s="45"/>
      <c r="B173" s="54"/>
      <c r="C173" s="87">
        <f t="shared" si="30"/>
        <v>4</v>
      </c>
      <c r="D173" s="73"/>
      <c r="E173" s="70">
        <v>7</v>
      </c>
      <c r="F173" s="70"/>
      <c r="G173" s="73"/>
      <c r="H173" s="169" t="s">
        <v>293</v>
      </c>
      <c r="I173" s="170" t="b">
        <v>1</v>
      </c>
      <c r="J173" s="170" t="b">
        <v>0</v>
      </c>
      <c r="K173" s="170" t="b">
        <v>0</v>
      </c>
      <c r="L173" s="171">
        <v>0</v>
      </c>
      <c r="M173" s="171">
        <v>0</v>
      </c>
      <c r="N173" s="171" t="s">
        <v>286</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291</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25">
      <c r="A175" s="45"/>
      <c r="B175" s="54"/>
      <c r="C175" s="87">
        <f>INT($C$150)+1</f>
        <v>2</v>
      </c>
      <c r="D175" s="73"/>
      <c r="E175" s="70"/>
      <c r="F175" s="70"/>
      <c r="G175" s="73"/>
      <c r="H175" s="90" t="s">
        <v>294</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280</v>
      </c>
      <c r="AX175" s="456">
        <v>3</v>
      </c>
    </row>
    <row r="176" spans="1:58" ht="5.0999999999999996"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25">
      <c r="A177" s="45"/>
      <c r="B177" s="54"/>
      <c r="C177" s="87">
        <f>INT($C$150)+2</f>
        <v>3</v>
      </c>
      <c r="D177" s="73"/>
      <c r="E177" s="70"/>
      <c r="F177" s="70"/>
      <c r="G177" s="73"/>
      <c r="H177" s="76"/>
      <c r="I177" s="78" t="s">
        <v>295</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2892</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25">
      <c r="A178" s="45"/>
      <c r="B178" s="54"/>
      <c r="C178" s="87">
        <f>INT($C$150)+2</f>
        <v>3</v>
      </c>
      <c r="D178" s="73"/>
      <c r="E178" s="70"/>
      <c r="F178" s="70"/>
      <c r="G178" s="73"/>
      <c r="H178" s="76"/>
      <c r="I178" s="78" t="s">
        <v>296</v>
      </c>
      <c r="J178" s="110">
        <v>1</v>
      </c>
      <c r="K178" s="110">
        <v>2</v>
      </c>
      <c r="L178" s="110">
        <v>2.5</v>
      </c>
      <c r="M178" s="110">
        <v>3</v>
      </c>
      <c r="N178" s="110">
        <v>4</v>
      </c>
      <c r="O178" s="96">
        <v>10</v>
      </c>
      <c r="P178" s="76"/>
      <c r="Q178" s="109" t="s">
        <v>2658</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25">
      <c r="A179" s="45"/>
      <c r="B179" s="54"/>
      <c r="C179" s="87">
        <f>INT($C$150)+2</f>
        <v>3</v>
      </c>
      <c r="D179" s="73"/>
      <c r="E179" s="70"/>
      <c r="F179" s="70"/>
      <c r="G179" s="73"/>
      <c r="H179" s="76"/>
      <c r="I179" s="78" t="s">
        <v>297</v>
      </c>
      <c r="J179" s="153">
        <v>-0.04</v>
      </c>
      <c r="K179" s="153">
        <v>-0.02</v>
      </c>
      <c r="L179" s="153">
        <v>0</v>
      </c>
      <c r="M179" s="153">
        <v>0.02</v>
      </c>
      <c r="N179" s="153">
        <v>0.04</v>
      </c>
      <c r="O179" s="178">
        <f>N179</f>
        <v>0.04</v>
      </c>
      <c r="P179" s="76"/>
      <c r="Q179" s="76" t="s">
        <v>2309</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25">
      <c r="A180" s="45"/>
      <c r="B180" s="54"/>
      <c r="C180" s="87">
        <f>INT($C$150)+2</f>
        <v>3</v>
      </c>
      <c r="D180" s="73"/>
      <c r="E180" s="70"/>
      <c r="F180" s="70"/>
      <c r="G180" s="73"/>
      <c r="H180" s="179" t="s">
        <v>298</v>
      </c>
      <c r="I180" s="96" t="s">
        <v>299</v>
      </c>
      <c r="J180" s="79">
        <v>8</v>
      </c>
      <c r="K180" s="79">
        <v>8</v>
      </c>
      <c r="L180" s="79"/>
      <c r="M180" s="95"/>
      <c r="N180" s="95"/>
      <c r="O180" s="76"/>
      <c r="P180" s="105"/>
      <c r="Q180" s="138" t="s">
        <v>300</v>
      </c>
      <c r="R180" s="138"/>
      <c r="S180" s="138"/>
      <c r="T180" s="138"/>
      <c r="U180" s="138"/>
      <c r="V180" s="76"/>
      <c r="W180" s="76"/>
      <c r="X180" s="95" t="s">
        <v>301</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2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2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25">
      <c r="A183" s="45"/>
      <c r="B183" s="54"/>
      <c r="C183" s="87">
        <f t="shared" si="33"/>
        <v>4</v>
      </c>
      <c r="D183" s="73"/>
      <c r="E183" s="70">
        <f t="shared" ref="E183:F188" si="35">E182</f>
        <v>0</v>
      </c>
      <c r="F183" s="70">
        <f t="shared" si="35"/>
        <v>0</v>
      </c>
      <c r="G183" s="73"/>
      <c r="H183" s="97" t="s">
        <v>2659</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25">
      <c r="A184" s="45"/>
      <c r="B184" s="54"/>
      <c r="C184" s="87">
        <f t="shared" si="33"/>
        <v>4</v>
      </c>
      <c r="D184" s="73"/>
      <c r="E184" s="70">
        <f t="shared" si="35"/>
        <v>0</v>
      </c>
      <c r="F184" s="70">
        <f t="shared" si="35"/>
        <v>0</v>
      </c>
      <c r="G184" s="73"/>
      <c r="H184" s="97" t="s">
        <v>302</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2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2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2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2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2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2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25">
      <c r="A191" s="45"/>
      <c r="B191" s="54"/>
      <c r="C191" s="87">
        <f t="shared" si="47"/>
        <v>4</v>
      </c>
      <c r="D191" s="73"/>
      <c r="E191" s="70"/>
      <c r="F191" s="70">
        <f t="shared" si="48"/>
        <v>1</v>
      </c>
      <c r="G191" s="73"/>
      <c r="H191" s="97" t="s">
        <v>2660</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2888</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2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2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2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2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2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2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2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25">
      <c r="A199" s="45"/>
      <c r="B199" s="54"/>
      <c r="C199" s="87">
        <f t="shared" si="51"/>
        <v>4</v>
      </c>
      <c r="D199" s="73"/>
      <c r="E199" s="70"/>
      <c r="F199" s="70">
        <f t="shared" si="48"/>
        <v>2</v>
      </c>
      <c r="G199" s="73"/>
      <c r="H199" s="97" t="s">
        <v>2660</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2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2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2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2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2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301</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2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2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25">
      <c r="A207" s="45"/>
      <c r="B207" s="54"/>
      <c r="C207" s="87">
        <f t="shared" si="55"/>
        <v>4</v>
      </c>
      <c r="D207" s="73"/>
      <c r="E207" s="70"/>
      <c r="F207" s="70">
        <f t="shared" si="48"/>
        <v>3</v>
      </c>
      <c r="G207" s="73"/>
      <c r="H207" s="186" t="s">
        <v>303</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2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2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2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2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2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2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2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25">
      <c r="A215" s="45"/>
      <c r="B215" s="54"/>
      <c r="C215" s="87">
        <f t="shared" si="56"/>
        <v>4</v>
      </c>
      <c r="D215" s="73"/>
      <c r="E215" s="70"/>
      <c r="F215" s="70">
        <f t="shared" si="48"/>
        <v>4</v>
      </c>
      <c r="G215" s="73"/>
      <c r="H215" s="97" t="s">
        <v>304</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25">
      <c r="A216" s="45"/>
      <c r="B216" s="54"/>
      <c r="C216" s="87">
        <f t="shared" si="56"/>
        <v>4</v>
      </c>
      <c r="D216" s="73"/>
      <c r="E216" s="70"/>
      <c r="F216" s="70">
        <f t="shared" si="48"/>
        <v>4</v>
      </c>
      <c r="G216" s="73"/>
      <c r="H216" s="97" t="s">
        <v>2661</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2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2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2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2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2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2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25">
      <c r="A223" s="45"/>
      <c r="B223" s="54"/>
      <c r="C223" s="87">
        <f t="shared" si="58"/>
        <v>4</v>
      </c>
      <c r="D223" s="73"/>
      <c r="E223" s="70"/>
      <c r="F223" s="70">
        <f t="shared" si="48"/>
        <v>5</v>
      </c>
      <c r="G223" s="73"/>
      <c r="H223" s="97" t="s">
        <v>305</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25">
      <c r="A224" s="45"/>
      <c r="B224" s="54"/>
      <c r="C224" s="87">
        <f t="shared" si="58"/>
        <v>4</v>
      </c>
      <c r="D224" s="73"/>
      <c r="E224" s="70"/>
      <c r="F224" s="70">
        <f t="shared" si="48"/>
        <v>5</v>
      </c>
      <c r="G224" s="73"/>
      <c r="H224" s="97" t="s">
        <v>2662</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2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2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2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2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2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2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25">
      <c r="A231" s="45"/>
      <c r="B231" s="54"/>
      <c r="C231" s="87">
        <f t="shared" si="60"/>
        <v>4</v>
      </c>
      <c r="D231" s="73"/>
      <c r="E231" s="70"/>
      <c r="F231" s="70">
        <f t="shared" si="48"/>
        <v>6</v>
      </c>
      <c r="G231" s="73"/>
      <c r="H231" s="97" t="s">
        <v>306</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2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2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2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2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2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2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2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25">
      <c r="A239" s="45"/>
      <c r="B239" s="54"/>
      <c r="C239" s="87">
        <f t="shared" si="62"/>
        <v>4</v>
      </c>
      <c r="D239" s="73"/>
      <c r="E239" s="70"/>
      <c r="F239" s="70">
        <f t="shared" si="48"/>
        <v>7</v>
      </c>
      <c r="G239" s="73"/>
      <c r="H239" s="97" t="s">
        <v>307</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2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2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2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2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2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180</v>
      </c>
      <c r="AO245" s="57"/>
      <c r="AP245" s="45"/>
      <c r="AQ245" s="45"/>
      <c r="AR245" s="45"/>
      <c r="AS245" s="459"/>
      <c r="AT245" s="459"/>
    </row>
    <row r="246" spans="1:46" outlineLevel="1" x14ac:dyDescent="0.25">
      <c r="A246" s="45"/>
      <c r="B246" s="54"/>
      <c r="C246" s="87">
        <f>INT($C$150)+1</f>
        <v>2</v>
      </c>
      <c r="D246" s="73"/>
      <c r="E246" s="70"/>
      <c r="F246" s="70"/>
      <c r="G246" s="73"/>
      <c r="H246" s="90" t="s">
        <v>308</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0999999999999996"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25">
      <c r="A249" s="45"/>
      <c r="B249" s="54"/>
      <c r="C249" s="87">
        <f>INT($C$150)+2</f>
        <v>3</v>
      </c>
      <c r="D249" s="73"/>
      <c r="E249" s="70"/>
      <c r="F249" s="70"/>
      <c r="G249" s="73"/>
      <c r="H249" s="76"/>
      <c r="I249" s="76"/>
      <c r="J249" s="95" t="s">
        <v>309</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25">
      <c r="A250" s="45"/>
      <c r="B250" s="54"/>
      <c r="C250" s="87">
        <f>INT($C$150)+2</f>
        <v>3</v>
      </c>
      <c r="D250" s="73"/>
      <c r="E250" s="70"/>
      <c r="F250" s="70"/>
      <c r="G250" s="73"/>
      <c r="H250" s="109"/>
      <c r="I250" s="109"/>
      <c r="J250" s="139" t="s">
        <v>310</v>
      </c>
      <c r="K250" s="139" t="s">
        <v>311</v>
      </c>
      <c r="L250" s="139" t="s">
        <v>312</v>
      </c>
      <c r="M250" s="139" t="s">
        <v>313</v>
      </c>
      <c r="N250" s="139" t="s">
        <v>314</v>
      </c>
      <c r="O250" s="139" t="s">
        <v>315</v>
      </c>
      <c r="P250" s="139" t="s">
        <v>316</v>
      </c>
      <c r="Q250" s="139" t="s">
        <v>317</v>
      </c>
      <c r="R250" s="139" t="s">
        <v>318</v>
      </c>
      <c r="S250" s="139" t="s">
        <v>319</v>
      </c>
      <c r="T250" s="139" t="s">
        <v>320</v>
      </c>
      <c r="U250" s="139" t="s">
        <v>321</v>
      </c>
      <c r="V250" s="76"/>
      <c r="W250" s="76" t="s">
        <v>396</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25">
      <c r="A251" s="45"/>
      <c r="B251" s="54"/>
      <c r="C251" s="87">
        <f>INT($C$150)+2</f>
        <v>3</v>
      </c>
      <c r="D251" s="73"/>
      <c r="E251" s="70"/>
      <c r="F251" s="70"/>
      <c r="G251" s="73"/>
      <c r="H251" s="188" t="s">
        <v>322</v>
      </c>
      <c r="I251" s="189" t="s">
        <v>323</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25">
      <c r="A252" s="45"/>
      <c r="B252" s="54"/>
      <c r="C252" s="87">
        <f>INT($C$150)+2</f>
        <v>3</v>
      </c>
      <c r="D252" s="73"/>
      <c r="E252" s="70"/>
      <c r="F252" s="70"/>
      <c r="G252" s="73"/>
      <c r="H252" s="191"/>
      <c r="I252" s="192" t="s">
        <v>324</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325</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25">
      <c r="A253" s="45"/>
      <c r="B253" s="54"/>
      <c r="C253" s="87">
        <f>INT($C$150)+3</f>
        <v>4</v>
      </c>
      <c r="D253" s="73"/>
      <c r="E253" s="70"/>
      <c r="F253" s="70"/>
      <c r="G253" s="73"/>
      <c r="H253" s="188" t="s">
        <v>326</v>
      </c>
      <c r="I253" s="189" t="s">
        <v>323</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25">
      <c r="A254" s="45"/>
      <c r="B254" s="54"/>
      <c r="C254" s="87">
        <f>INT($C$150+3)</f>
        <v>4</v>
      </c>
      <c r="D254" s="73"/>
      <c r="E254" s="70"/>
      <c r="F254" s="70"/>
      <c r="G254" s="73"/>
      <c r="H254" s="191"/>
      <c r="I254" s="192" t="s">
        <v>324</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325</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25">
      <c r="A255" s="45"/>
      <c r="B255" s="54"/>
      <c r="C255" s="87">
        <f>INT($C$150)+3</f>
        <v>4</v>
      </c>
      <c r="D255" s="73"/>
      <c r="E255" s="70"/>
      <c r="F255" s="70"/>
      <c r="G255" s="73"/>
      <c r="H255" s="188" t="s">
        <v>327</v>
      </c>
      <c r="I255" s="189" t="s">
        <v>323</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25">
      <c r="A256" s="45"/>
      <c r="B256" s="54"/>
      <c r="C256" s="87">
        <f>INT($C$150+3)</f>
        <v>4</v>
      </c>
      <c r="D256" s="73"/>
      <c r="E256" s="70"/>
      <c r="F256" s="70"/>
      <c r="G256" s="73"/>
      <c r="H256" s="191"/>
      <c r="I256" s="192" t="s">
        <v>324</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325</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25">
      <c r="A257" s="45"/>
      <c r="B257" s="54"/>
      <c r="C257" s="87">
        <f>INT($C$150)+3</f>
        <v>4</v>
      </c>
      <c r="D257" s="73"/>
      <c r="E257" s="70"/>
      <c r="F257" s="70"/>
      <c r="G257" s="73"/>
      <c r="H257" s="188" t="s">
        <v>328</v>
      </c>
      <c r="I257" s="189" t="s">
        <v>323</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25">
      <c r="A258" s="45"/>
      <c r="B258" s="54"/>
      <c r="C258" s="87">
        <f>INT($C$150+3)</f>
        <v>4</v>
      </c>
      <c r="D258" s="73"/>
      <c r="E258" s="70"/>
      <c r="F258" s="70"/>
      <c r="G258" s="73"/>
      <c r="H258" s="191"/>
      <c r="I258" s="192" t="s">
        <v>324</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25">
      <c r="A259" s="45"/>
      <c r="B259" s="54"/>
      <c r="C259" s="87">
        <f>INT($C$150)+3</f>
        <v>4</v>
      </c>
      <c r="D259" s="73"/>
      <c r="E259" s="70"/>
      <c r="F259" s="70"/>
      <c r="G259" s="73"/>
      <c r="H259" s="188" t="s">
        <v>329</v>
      </c>
      <c r="I259" s="189" t="s">
        <v>323</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25">
      <c r="A260" s="45"/>
      <c r="B260" s="54"/>
      <c r="C260" s="87">
        <f>INT($C$150+3)</f>
        <v>4</v>
      </c>
      <c r="D260" s="73"/>
      <c r="E260" s="70"/>
      <c r="F260" s="70"/>
      <c r="G260" s="73"/>
      <c r="H260" s="191"/>
      <c r="I260" s="192" t="s">
        <v>324</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25">
      <c r="A261" s="45"/>
      <c r="B261" s="54"/>
      <c r="C261" s="87">
        <f>INT($C$150)+3</f>
        <v>4</v>
      </c>
      <c r="D261" s="73"/>
      <c r="E261" s="70"/>
      <c r="F261" s="70"/>
      <c r="G261" s="73"/>
      <c r="H261" s="188" t="s">
        <v>330</v>
      </c>
      <c r="I261" s="189" t="s">
        <v>323</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25">
      <c r="A262" s="45"/>
      <c r="B262" s="54"/>
      <c r="C262" s="87">
        <f>INT($C$150+3)</f>
        <v>4</v>
      </c>
      <c r="D262" s="73"/>
      <c r="E262" s="70"/>
      <c r="F262" s="70"/>
      <c r="G262" s="73"/>
      <c r="H262" s="191"/>
      <c r="I262" s="192" t="s">
        <v>324</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25">
      <c r="A263" s="45"/>
      <c r="B263" s="54"/>
      <c r="C263" s="87">
        <f>INT($C$150)+3</f>
        <v>4</v>
      </c>
      <c r="D263" s="73"/>
      <c r="E263" s="70"/>
      <c r="F263" s="70"/>
      <c r="G263" s="73"/>
      <c r="H263" s="188" t="s">
        <v>331</v>
      </c>
      <c r="I263" s="189" t="s">
        <v>323</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25">
      <c r="A264" s="45"/>
      <c r="B264" s="54"/>
      <c r="C264" s="87">
        <f>INT($C$150+3)</f>
        <v>4</v>
      </c>
      <c r="D264" s="73"/>
      <c r="E264" s="70"/>
      <c r="F264" s="70"/>
      <c r="G264" s="73"/>
      <c r="H264" s="191"/>
      <c r="I264" s="192" t="s">
        <v>324</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25">
      <c r="A265" s="45"/>
      <c r="B265" s="54"/>
      <c r="C265" s="87">
        <f>INT($C$150)+3</f>
        <v>4</v>
      </c>
      <c r="D265" s="73"/>
      <c r="E265" s="70"/>
      <c r="F265" s="70"/>
      <c r="G265" s="73"/>
      <c r="H265" s="188" t="s">
        <v>332</v>
      </c>
      <c r="I265" s="189" t="s">
        <v>323</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25">
      <c r="A266" s="45"/>
      <c r="B266" s="54"/>
      <c r="C266" s="87">
        <f>INT($C$150+3)</f>
        <v>4</v>
      </c>
      <c r="D266" s="73"/>
      <c r="E266" s="70"/>
      <c r="F266" s="70"/>
      <c r="G266" s="73"/>
      <c r="H266" s="191"/>
      <c r="I266" s="192" t="s">
        <v>324</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180</v>
      </c>
      <c r="AO267" s="57"/>
      <c r="AP267" s="45"/>
      <c r="AQ267" s="45"/>
      <c r="AR267" s="45"/>
      <c r="AS267" s="459"/>
      <c r="AT267" s="459"/>
    </row>
    <row r="268" spans="1:46"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189</v>
      </c>
      <c r="AP269" s="45"/>
      <c r="AQ269" s="45"/>
      <c r="AR269" s="45"/>
      <c r="AS269" s="459"/>
      <c r="AT269" s="459"/>
    </row>
    <row r="270" spans="1:46"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0999999999999996" customHeight="1" outlineLevel="1" collapsed="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00000000000001" customHeight="1" outlineLevel="1" collapsed="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25">
      <c r="A286" s="45"/>
      <c r="B286" s="54"/>
      <c r="C286" s="87">
        <f>INT($C$276)+1</f>
        <v>2</v>
      </c>
      <c r="D286" s="73"/>
      <c r="E286" s="70"/>
      <c r="F286" s="70"/>
      <c r="G286" s="73"/>
      <c r="H286" s="90" t="s">
        <v>333</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25">
      <c r="A288" s="45"/>
      <c r="B288" s="54"/>
      <c r="C288" s="87">
        <f t="shared" ref="C288:C296" si="65">INT($C$276)+3</f>
        <v>4</v>
      </c>
      <c r="D288" s="73"/>
      <c r="E288" s="70"/>
      <c r="F288" s="70"/>
      <c r="G288" s="73"/>
      <c r="H288" s="194" t="s">
        <v>334</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25">
      <c r="A289" s="45"/>
      <c r="B289" s="54"/>
      <c r="C289" s="87">
        <f t="shared" si="65"/>
        <v>4</v>
      </c>
      <c r="D289" s="73"/>
      <c r="E289" s="70"/>
      <c r="F289" s="70">
        <v>0</v>
      </c>
      <c r="G289" s="73"/>
      <c r="H289" s="195" t="s">
        <v>335</v>
      </c>
      <c r="I289" s="76" t="s">
        <v>336</v>
      </c>
      <c r="J289" s="76"/>
      <c r="K289" s="96" t="s">
        <v>337</v>
      </c>
      <c r="L289" s="96" t="s">
        <v>338</v>
      </c>
      <c r="M289" s="96" t="s">
        <v>339</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25">
      <c r="A290" s="45"/>
      <c r="B290" s="54"/>
      <c r="C290" s="87">
        <f t="shared" si="65"/>
        <v>4</v>
      </c>
      <c r="D290" s="73"/>
      <c r="E290" s="70"/>
      <c r="F290" s="70">
        <v>1</v>
      </c>
      <c r="G290" s="73"/>
      <c r="H290" s="195" t="s">
        <v>340</v>
      </c>
      <c r="I290" s="76" t="s">
        <v>341</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25">
      <c r="A291" s="45"/>
      <c r="B291" s="54"/>
      <c r="C291" s="87">
        <f t="shared" si="65"/>
        <v>4</v>
      </c>
      <c r="D291" s="73"/>
      <c r="E291" s="70"/>
      <c r="F291" s="70">
        <v>2</v>
      </c>
      <c r="G291" s="73"/>
      <c r="H291" s="195" t="s">
        <v>342</v>
      </c>
      <c r="I291" s="76" t="s">
        <v>342</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25">
      <c r="A292" s="45"/>
      <c r="B292" s="54"/>
      <c r="C292" s="87">
        <f t="shared" si="65"/>
        <v>4</v>
      </c>
      <c r="D292" s="73"/>
      <c r="E292" s="70"/>
      <c r="F292" s="70">
        <v>3</v>
      </c>
      <c r="G292" s="73"/>
      <c r="H292" s="195" t="s">
        <v>279</v>
      </c>
      <c r="I292" s="76" t="s">
        <v>343</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25">
      <c r="A293" s="45"/>
      <c r="B293" s="54"/>
      <c r="C293" s="87">
        <f t="shared" si="65"/>
        <v>4</v>
      </c>
      <c r="D293" s="73"/>
      <c r="E293" s="70"/>
      <c r="F293" s="70">
        <v>4</v>
      </c>
      <c r="G293" s="73"/>
      <c r="H293" s="195" t="s">
        <v>344</v>
      </c>
      <c r="I293" s="76" t="s">
        <v>345</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25">
      <c r="A294" s="45"/>
      <c r="B294" s="54"/>
      <c r="C294" s="87">
        <f t="shared" si="65"/>
        <v>4</v>
      </c>
      <c r="D294" s="73"/>
      <c r="E294" s="70"/>
      <c r="F294" s="70">
        <v>5</v>
      </c>
      <c r="G294" s="73"/>
      <c r="H294" s="195" t="s">
        <v>346</v>
      </c>
      <c r="I294" s="76" t="s">
        <v>347</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2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2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180</v>
      </c>
      <c r="AO297" s="57"/>
      <c r="AP297" s="45"/>
      <c r="AQ297" s="45"/>
      <c r="AR297" s="45"/>
      <c r="AS297" s="459"/>
      <c r="AT297" s="459"/>
    </row>
    <row r="298" spans="1:46" outlineLevel="1" collapsed="1" x14ac:dyDescent="0.25">
      <c r="A298" s="45"/>
      <c r="B298" s="54"/>
      <c r="C298" s="87">
        <f>INT($C$276)+1</f>
        <v>2</v>
      </c>
      <c r="D298" s="73"/>
      <c r="E298" s="70"/>
      <c r="F298" s="70"/>
      <c r="G298" s="73"/>
      <c r="H298" s="90" t="s">
        <v>2234</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5" hidden="1" outlineLevel="3" x14ac:dyDescent="0.25">
      <c r="A300" s="45"/>
      <c r="B300" s="54"/>
      <c r="C300" s="87">
        <f t="shared" ref="C300:C305" si="66">INT($C$276)+3</f>
        <v>4</v>
      </c>
      <c r="D300" s="73"/>
      <c r="E300" s="70"/>
      <c r="F300" s="70"/>
      <c r="G300" s="73"/>
      <c r="H300" s="194"/>
      <c r="I300" s="76"/>
      <c r="J300" s="277" t="s">
        <v>2239</v>
      </c>
      <c r="K300" s="277" t="s">
        <v>2235</v>
      </c>
      <c r="L300" s="277" t="s">
        <v>2236</v>
      </c>
      <c r="M300" s="76"/>
      <c r="N300" s="76" t="s">
        <v>2244</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25">
      <c r="A301" s="45"/>
      <c r="B301" s="54"/>
      <c r="C301" s="87">
        <f t="shared" si="66"/>
        <v>4</v>
      </c>
      <c r="D301" s="73"/>
      <c r="E301" s="70"/>
      <c r="F301" s="70"/>
      <c r="G301" s="73"/>
      <c r="H301" s="76"/>
      <c r="I301" s="76"/>
      <c r="J301" s="96" t="s">
        <v>2240</v>
      </c>
      <c r="K301" s="96" t="s">
        <v>2237</v>
      </c>
      <c r="L301" s="96" t="s">
        <v>2238</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25">
      <c r="A302" s="45"/>
      <c r="B302" s="54"/>
      <c r="C302" s="87">
        <f t="shared" si="66"/>
        <v>4</v>
      </c>
      <c r="D302" s="73"/>
      <c r="E302" s="70"/>
      <c r="F302" s="70">
        <v>0</v>
      </c>
      <c r="G302" s="73"/>
      <c r="H302" s="195" t="s">
        <v>2241</v>
      </c>
      <c r="I302" s="76"/>
      <c r="J302" s="97">
        <v>100000</v>
      </c>
      <c r="K302" s="97">
        <v>2000</v>
      </c>
      <c r="L302" s="346">
        <v>0.05</v>
      </c>
      <c r="M302" s="76"/>
      <c r="N302" s="76" t="s">
        <v>2245</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25">
      <c r="A303" s="45"/>
      <c r="B303" s="54"/>
      <c r="C303" s="87">
        <f t="shared" si="66"/>
        <v>4</v>
      </c>
      <c r="D303" s="73"/>
      <c r="E303" s="70"/>
      <c r="F303" s="70">
        <v>1</v>
      </c>
      <c r="G303" s="73"/>
      <c r="H303" s="195" t="s">
        <v>2233</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2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2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180</v>
      </c>
      <c r="AO306" s="57"/>
      <c r="AP306" s="45"/>
      <c r="AQ306" s="45"/>
      <c r="AR306" s="45"/>
      <c r="AS306" s="459"/>
      <c r="AT306" s="459"/>
    </row>
    <row r="307" spans="1:46" outlineLevel="1" collapsed="1" x14ac:dyDescent="0.25">
      <c r="A307" s="45"/>
      <c r="B307" s="54"/>
      <c r="C307" s="87">
        <f>INT($C$276)+1</f>
        <v>2</v>
      </c>
      <c r="D307" s="73"/>
      <c r="E307" s="70"/>
      <c r="F307" s="70"/>
      <c r="G307" s="73"/>
      <c r="H307" s="90" t="s">
        <v>348</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6" t="s">
        <v>349</v>
      </c>
      <c r="U309" s="196" t="s">
        <v>350</v>
      </c>
      <c r="V309" s="196" t="s">
        <v>351</v>
      </c>
      <c r="W309" s="196" t="s">
        <v>352</v>
      </c>
      <c r="X309" s="196" t="s">
        <v>353</v>
      </c>
      <c r="Y309" s="196" t="s">
        <v>354</v>
      </c>
      <c r="Z309" s="196" t="s">
        <v>355</v>
      </c>
      <c r="AA309" s="196" t="s">
        <v>356</v>
      </c>
      <c r="AB309" s="196" t="s">
        <v>357</v>
      </c>
      <c r="AC309" s="196" t="s">
        <v>358</v>
      </c>
      <c r="AD309" s="196" t="s">
        <v>359</v>
      </c>
      <c r="AE309" s="196" t="s">
        <v>360</v>
      </c>
      <c r="AF309" s="196" t="s">
        <v>361</v>
      </c>
      <c r="AG309" s="196" t="s">
        <v>362</v>
      </c>
      <c r="AH309" s="491"/>
      <c r="AI309" s="491"/>
      <c r="AJ309" s="491"/>
      <c r="AK309" s="491"/>
      <c r="AL309" s="491"/>
      <c r="AM309" s="491"/>
      <c r="AN309" s="73"/>
      <c r="AO309" s="57"/>
      <c r="AP309" s="45"/>
      <c r="AQ309" s="45"/>
      <c r="AR309" s="45"/>
      <c r="AS309" s="459"/>
      <c r="AT309" s="459"/>
    </row>
    <row r="310" spans="1:46"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7" t="s">
        <v>363</v>
      </c>
      <c r="U310" s="197" t="s">
        <v>364</v>
      </c>
      <c r="V310" s="197"/>
      <c r="W310" s="197"/>
      <c r="X310" s="197" t="s">
        <v>365</v>
      </c>
      <c r="Y310" s="197" t="s">
        <v>366</v>
      </c>
      <c r="Z310" s="197" t="s">
        <v>367</v>
      </c>
      <c r="AA310" s="197"/>
      <c r="AB310" s="197" t="s">
        <v>368</v>
      </c>
      <c r="AC310" s="197" t="s">
        <v>369</v>
      </c>
      <c r="AD310" s="197" t="s">
        <v>370</v>
      </c>
      <c r="AE310" s="197"/>
      <c r="AF310" s="197"/>
      <c r="AG310" s="197" t="s">
        <v>371</v>
      </c>
      <c r="AH310" s="492"/>
      <c r="AI310" s="492"/>
      <c r="AJ310" s="492"/>
      <c r="AK310" s="492"/>
      <c r="AL310" s="492"/>
      <c r="AM310" s="492"/>
      <c r="AN310" s="73"/>
      <c r="AO310" s="57"/>
      <c r="AP310" s="45"/>
      <c r="AQ310" s="45"/>
      <c r="AR310" s="45"/>
      <c r="AS310" s="459"/>
      <c r="AT310" s="459"/>
    </row>
    <row r="311" spans="1:46" hidden="1" outlineLevel="2" x14ac:dyDescent="0.25">
      <c r="A311" s="45"/>
      <c r="B311" s="54"/>
      <c r="C311" s="87">
        <f>INT($C$276)+2</f>
        <v>3</v>
      </c>
      <c r="D311" s="73"/>
      <c r="E311" s="70"/>
      <c r="F311" s="70"/>
      <c r="G311" s="73"/>
      <c r="H311" s="76" t="s">
        <v>372</v>
      </c>
      <c r="I311" s="76"/>
      <c r="J311" s="76"/>
      <c r="K311" s="76"/>
      <c r="L311" s="76"/>
      <c r="M311" s="76"/>
      <c r="N311" s="76"/>
      <c r="O311" s="76"/>
      <c r="P311" s="76"/>
      <c r="Q311" s="76"/>
      <c r="R311" s="76"/>
      <c r="S311" s="76"/>
      <c r="T311" s="198" t="s">
        <v>373</v>
      </c>
      <c r="U311" s="198" t="s">
        <v>374</v>
      </c>
      <c r="V311" s="198" t="s">
        <v>375</v>
      </c>
      <c r="W311" s="198" t="s">
        <v>375</v>
      </c>
      <c r="X311" s="198" t="s">
        <v>376</v>
      </c>
      <c r="Y311" s="198" t="s">
        <v>377</v>
      </c>
      <c r="Z311" s="198" t="s">
        <v>378</v>
      </c>
      <c r="AA311" s="198" t="s">
        <v>379</v>
      </c>
      <c r="AB311" s="198" t="s">
        <v>380</v>
      </c>
      <c r="AC311" s="198" t="s">
        <v>381</v>
      </c>
      <c r="AD311" s="198" t="s">
        <v>381</v>
      </c>
      <c r="AE311" s="198"/>
      <c r="AF311" s="198" t="s">
        <v>382</v>
      </c>
      <c r="AG311" s="198" t="s">
        <v>383</v>
      </c>
      <c r="AH311" s="198"/>
      <c r="AI311" s="198"/>
      <c r="AJ311" s="198"/>
      <c r="AK311" s="198"/>
      <c r="AL311" s="198"/>
      <c r="AM311" s="198"/>
      <c r="AN311" s="73"/>
      <c r="AO311" s="57"/>
      <c r="AP311" s="45"/>
      <c r="AQ311" s="45"/>
      <c r="AR311" s="45"/>
      <c r="AS311" s="459"/>
      <c r="AT311" s="459"/>
    </row>
    <row r="312" spans="1:46" hidden="1" outlineLevel="3" x14ac:dyDescent="0.25">
      <c r="A312" s="45"/>
      <c r="B312" s="54"/>
      <c r="C312" s="87">
        <f>INT($C$276)+3</f>
        <v>4</v>
      </c>
      <c r="D312" s="73"/>
      <c r="E312" s="70"/>
      <c r="F312" s="70"/>
      <c r="G312" s="73"/>
      <c r="H312" s="76" t="s">
        <v>384</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25">
      <c r="A313" s="45"/>
      <c r="B313" s="54"/>
      <c r="C313" s="87">
        <f t="shared" ref="C313:C319" si="67">INT($C$276+3)</f>
        <v>4</v>
      </c>
      <c r="D313" s="73"/>
      <c r="E313" s="70"/>
      <c r="F313" s="70"/>
      <c r="G313" s="73"/>
      <c r="H313" s="76" t="s">
        <v>385</v>
      </c>
      <c r="I313" s="76"/>
      <c r="J313" s="76"/>
      <c r="K313" s="76"/>
      <c r="L313" s="76"/>
      <c r="M313" s="76"/>
      <c r="N313" s="76"/>
      <c r="O313" s="76"/>
      <c r="P313" s="76"/>
      <c r="Q313" s="76"/>
      <c r="R313" s="76"/>
      <c r="S313" s="76"/>
      <c r="T313" s="99" t="s">
        <v>386</v>
      </c>
      <c r="U313" s="99" t="s">
        <v>386</v>
      </c>
      <c r="V313" s="99" t="s">
        <v>387</v>
      </c>
      <c r="W313" s="99" t="s">
        <v>387</v>
      </c>
      <c r="X313" s="99" t="s">
        <v>386</v>
      </c>
      <c r="Y313" s="99" t="s">
        <v>386</v>
      </c>
      <c r="Z313" s="99" t="s">
        <v>388</v>
      </c>
      <c r="AA313" s="99" t="s">
        <v>389</v>
      </c>
      <c r="AB313" s="99" t="s">
        <v>386</v>
      </c>
      <c r="AC313" s="99" t="s">
        <v>386</v>
      </c>
      <c r="AD313" s="99" t="s">
        <v>386</v>
      </c>
      <c r="AE313" s="99" t="s">
        <v>386</v>
      </c>
      <c r="AF313" s="99" t="s">
        <v>390</v>
      </c>
      <c r="AG313" s="99" t="s">
        <v>391</v>
      </c>
      <c r="AH313" s="99"/>
      <c r="AI313" s="99"/>
      <c r="AJ313" s="99"/>
      <c r="AK313" s="99"/>
      <c r="AL313" s="99"/>
      <c r="AM313" s="99"/>
      <c r="AN313" s="73"/>
      <c r="AO313" s="57"/>
      <c r="AP313" s="45"/>
      <c r="AQ313" s="45"/>
      <c r="AR313" s="45"/>
      <c r="AS313" s="459"/>
      <c r="AT313" s="459"/>
    </row>
    <row r="314" spans="1:46" hidden="1" outlineLevel="3" x14ac:dyDescent="0.25">
      <c r="A314" s="45"/>
      <c r="B314" s="54"/>
      <c r="C314" s="87">
        <f t="shared" si="67"/>
        <v>4</v>
      </c>
      <c r="D314" s="73"/>
      <c r="E314" s="70"/>
      <c r="F314" s="70"/>
      <c r="G314" s="73"/>
      <c r="H314" s="76" t="s">
        <v>392</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25">
      <c r="A315" s="45"/>
      <c r="B315" s="54"/>
      <c r="C315" s="87">
        <f t="shared" si="67"/>
        <v>4</v>
      </c>
      <c r="D315" s="73"/>
      <c r="E315" s="70"/>
      <c r="F315" s="70"/>
      <c r="G315" s="73"/>
      <c r="H315" s="76" t="s">
        <v>393</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2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25">
      <c r="A317" s="45"/>
      <c r="B317" s="54"/>
      <c r="C317" s="87">
        <f t="shared" si="67"/>
        <v>4</v>
      </c>
      <c r="D317" s="73"/>
      <c r="E317" s="70"/>
      <c r="F317" s="70"/>
      <c r="G317" s="73"/>
      <c r="H317" s="76" t="s">
        <v>394</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25">
      <c r="A318" s="45"/>
      <c r="B318" s="54"/>
      <c r="C318" s="87">
        <f t="shared" si="67"/>
        <v>4</v>
      </c>
      <c r="D318" s="73"/>
      <c r="E318" s="70"/>
      <c r="F318" s="70"/>
      <c r="G318" s="73"/>
      <c r="H318" s="76" t="s">
        <v>395</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3.75" hidden="1" outlineLevel="3" x14ac:dyDescent="0.25">
      <c r="A319" s="45"/>
      <c r="B319" s="54"/>
      <c r="C319" s="87">
        <f t="shared" si="67"/>
        <v>4</v>
      </c>
      <c r="D319" s="73"/>
      <c r="E319" s="70"/>
      <c r="F319" s="70"/>
      <c r="G319" s="73"/>
      <c r="H319" s="169" t="s">
        <v>396</v>
      </c>
      <c r="I319" s="169"/>
      <c r="J319" s="169"/>
      <c r="K319" s="169"/>
      <c r="L319" s="169"/>
      <c r="M319" s="169"/>
      <c r="N319" s="169"/>
      <c r="O319" s="169"/>
      <c r="P319" s="169"/>
      <c r="Q319" s="169"/>
      <c r="R319" s="169"/>
      <c r="S319" s="169"/>
      <c r="T319" s="201" t="s">
        <v>397</v>
      </c>
      <c r="U319" s="201" t="s">
        <v>398</v>
      </c>
      <c r="V319" s="201"/>
      <c r="W319" s="201"/>
      <c r="X319" s="201" t="s">
        <v>399</v>
      </c>
      <c r="Y319" s="201" t="s">
        <v>400</v>
      </c>
      <c r="Z319" s="201" t="s">
        <v>401</v>
      </c>
      <c r="AA319" s="201" t="s">
        <v>402</v>
      </c>
      <c r="AB319" s="201" t="s">
        <v>403</v>
      </c>
      <c r="AC319" s="201"/>
      <c r="AD319" s="201"/>
      <c r="AE319" s="201"/>
      <c r="AF319" s="201" t="s">
        <v>404</v>
      </c>
      <c r="AG319" s="201"/>
      <c r="AH319" s="493"/>
      <c r="AI319" s="493"/>
      <c r="AJ319" s="493"/>
      <c r="AK319" s="493"/>
      <c r="AL319" s="493"/>
      <c r="AM319" s="493"/>
      <c r="AN319" s="73"/>
      <c r="AO319" s="57"/>
      <c r="AP319" s="45"/>
      <c r="AQ319" s="45"/>
      <c r="AR319" s="45"/>
      <c r="AS319" s="459"/>
      <c r="AT319" s="459"/>
    </row>
    <row r="320" spans="1:46"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180</v>
      </c>
      <c r="AO320" s="57"/>
      <c r="AP320" s="45"/>
      <c r="AQ320" s="45"/>
      <c r="AR320" s="45"/>
      <c r="AS320" s="459"/>
      <c r="AT320" s="459"/>
    </row>
    <row r="321" spans="1:46"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25">
      <c r="A322" s="45"/>
      <c r="B322" s="54"/>
      <c r="C322" s="87">
        <f>INT($C$276)+1</f>
        <v>2</v>
      </c>
      <c r="D322" s="73"/>
      <c r="E322" s="70"/>
      <c r="F322" s="70"/>
      <c r="G322" s="73"/>
      <c r="H322" s="90" t="s">
        <v>405</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25">
      <c r="A324" s="45"/>
      <c r="B324" s="54"/>
      <c r="C324" s="87">
        <f>INT($C$276)+2</f>
        <v>3</v>
      </c>
      <c r="D324" s="73"/>
      <c r="E324" s="70"/>
      <c r="F324" s="70"/>
      <c r="G324" s="73"/>
      <c r="H324" s="76"/>
      <c r="I324" s="76"/>
      <c r="J324" s="76"/>
      <c r="K324" s="96" t="s">
        <v>406</v>
      </c>
      <c r="L324" s="95" t="s">
        <v>407</v>
      </c>
      <c r="M324" s="95"/>
      <c r="N324" s="95"/>
      <c r="O324" s="76"/>
      <c r="P324" s="96" t="s">
        <v>408</v>
      </c>
      <c r="Q324" s="95" t="s">
        <v>409</v>
      </c>
      <c r="R324" s="95"/>
      <c r="S324" s="95" t="s">
        <v>410</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25">
      <c r="A325" s="45"/>
      <c r="B325" s="54"/>
      <c r="C325" s="87">
        <f>INT($C$276)+2</f>
        <v>3</v>
      </c>
      <c r="D325" s="73"/>
      <c r="E325" s="70"/>
      <c r="F325" s="70"/>
      <c r="G325" s="73"/>
      <c r="H325" s="76"/>
      <c r="I325" s="95" t="s">
        <v>411</v>
      </c>
      <c r="J325" s="202"/>
      <c r="K325" s="96" t="s">
        <v>412</v>
      </c>
      <c r="L325" s="95" t="s">
        <v>413</v>
      </c>
      <c r="M325" s="95"/>
      <c r="N325" s="95"/>
      <c r="O325" s="76"/>
      <c r="P325" s="96" t="s">
        <v>414</v>
      </c>
      <c r="Q325" s="76" t="s">
        <v>415</v>
      </c>
      <c r="R325" s="96" t="s">
        <v>416</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25">
      <c r="A326" s="45"/>
      <c r="B326" s="54"/>
      <c r="C326" s="87">
        <f>INT($C$276)+3</f>
        <v>4</v>
      </c>
      <c r="D326" s="73"/>
      <c r="E326" s="70"/>
      <c r="F326" s="70"/>
      <c r="G326" s="73"/>
      <c r="H326" s="204" t="s">
        <v>417</v>
      </c>
      <c r="I326" s="204" t="s">
        <v>418</v>
      </c>
      <c r="J326" s="204"/>
      <c r="K326" s="173" t="s">
        <v>419</v>
      </c>
      <c r="L326" s="173" t="s">
        <v>420</v>
      </c>
      <c r="M326" s="173" t="s">
        <v>421</v>
      </c>
      <c r="N326" s="173" t="s">
        <v>422</v>
      </c>
      <c r="O326" s="205" t="s">
        <v>423</v>
      </c>
      <c r="P326" s="173" t="s">
        <v>424</v>
      </c>
      <c r="Q326" s="99" t="s">
        <v>2304</v>
      </c>
      <c r="R326" s="99" t="s">
        <v>425</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25">
      <c r="A327" s="45"/>
      <c r="B327" s="54"/>
      <c r="C327" s="87">
        <f t="shared" ref="C327:C336" si="72">INT($C$276+3)</f>
        <v>4</v>
      </c>
      <c r="D327" s="73"/>
      <c r="E327" s="70"/>
      <c r="F327" s="70"/>
      <c r="G327" s="73"/>
      <c r="H327" s="105" t="s">
        <v>426</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25">
      <c r="A328" s="45"/>
      <c r="B328" s="54"/>
      <c r="C328" s="87">
        <f t="shared" si="72"/>
        <v>4</v>
      </c>
      <c r="D328" s="73"/>
      <c r="E328" s="70"/>
      <c r="F328" s="70"/>
      <c r="G328" s="73"/>
      <c r="H328" s="76" t="s">
        <v>427</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25">
      <c r="A329" s="45"/>
      <c r="B329" s="54"/>
      <c r="C329" s="87">
        <f t="shared" si="72"/>
        <v>4</v>
      </c>
      <c r="D329" s="73"/>
      <c r="E329" s="70"/>
      <c r="F329" s="70"/>
      <c r="G329" s="73"/>
      <c r="H329" s="76" t="s">
        <v>428</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25">
      <c r="A330" s="45"/>
      <c r="B330" s="54"/>
      <c r="C330" s="87">
        <f t="shared" si="72"/>
        <v>4</v>
      </c>
      <c r="D330" s="73"/>
      <c r="E330" s="70"/>
      <c r="F330" s="70"/>
      <c r="G330" s="73"/>
      <c r="H330" s="76" t="s">
        <v>429</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25">
      <c r="A331" s="45"/>
      <c r="B331" s="54"/>
      <c r="C331" s="87">
        <f t="shared" si="72"/>
        <v>4</v>
      </c>
      <c r="D331" s="73"/>
      <c r="E331" s="70"/>
      <c r="F331" s="70"/>
      <c r="G331" s="73"/>
      <c r="H331" s="76" t="s">
        <v>430</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25">
      <c r="A332" s="45"/>
      <c r="B332" s="54"/>
      <c r="C332" s="87">
        <f t="shared" si="72"/>
        <v>4</v>
      </c>
      <c r="D332" s="73"/>
      <c r="E332" s="70"/>
      <c r="F332" s="70"/>
      <c r="G332" s="73"/>
      <c r="H332" s="76" t="s">
        <v>431</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25">
      <c r="A333" s="45"/>
      <c r="B333" s="54"/>
      <c r="C333" s="87">
        <f t="shared" si="72"/>
        <v>4</v>
      </c>
      <c r="D333" s="73"/>
      <c r="E333" s="70"/>
      <c r="F333" s="70"/>
      <c r="G333" s="73"/>
      <c r="H333" s="76" t="s">
        <v>432</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25">
      <c r="A334" s="45"/>
      <c r="B334" s="54"/>
      <c r="C334" s="87">
        <f t="shared" si="72"/>
        <v>4</v>
      </c>
      <c r="D334" s="73"/>
      <c r="E334" s="70"/>
      <c r="F334" s="70"/>
      <c r="G334" s="73"/>
      <c r="H334" s="76" t="s">
        <v>433</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25">
      <c r="A335" s="45"/>
      <c r="B335" s="54"/>
      <c r="C335" s="87">
        <f t="shared" si="72"/>
        <v>4</v>
      </c>
      <c r="D335" s="73"/>
      <c r="E335" s="70"/>
      <c r="F335" s="70"/>
      <c r="G335" s="73"/>
      <c r="H335" s="76" t="s">
        <v>434</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25">
      <c r="A336" s="45"/>
      <c r="B336" s="54"/>
      <c r="C336" s="87">
        <f t="shared" si="72"/>
        <v>4</v>
      </c>
      <c r="D336" s="73"/>
      <c r="E336" s="70"/>
      <c r="F336" s="70"/>
      <c r="G336" s="73"/>
      <c r="H336" s="76" t="s">
        <v>435</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25">
      <c r="A337" s="45"/>
      <c r="B337" s="54"/>
      <c r="C337" s="87">
        <f>INT($C$276+3)</f>
        <v>4</v>
      </c>
      <c r="D337" s="73"/>
      <c r="E337" s="70"/>
      <c r="F337" s="70"/>
      <c r="G337" s="73"/>
      <c r="H337" s="76" t="s">
        <v>436</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25">
      <c r="A338" s="45"/>
      <c r="B338" s="54"/>
      <c r="C338" s="87">
        <f>INT($C$276+3)</f>
        <v>4</v>
      </c>
      <c r="D338" s="73"/>
      <c r="E338" s="70"/>
      <c r="F338" s="70"/>
      <c r="G338" s="73"/>
      <c r="H338" s="76" t="s">
        <v>437</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25">
      <c r="A339" s="45"/>
      <c r="B339" s="54"/>
      <c r="C339" s="87">
        <f>INT($C$276+3)</f>
        <v>4</v>
      </c>
      <c r="D339" s="73"/>
      <c r="E339" s="70"/>
      <c r="F339" s="70"/>
      <c r="G339" s="73"/>
      <c r="H339" s="76" t="s">
        <v>438</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25">
      <c r="A340" s="45"/>
      <c r="B340" s="54"/>
      <c r="C340" s="87">
        <f t="shared" ref="C340:C360" si="74">INT($C$276+3)</f>
        <v>4</v>
      </c>
      <c r="D340" s="73"/>
      <c r="E340" s="70"/>
      <c r="F340" s="70"/>
      <c r="G340" s="73"/>
      <c r="H340" s="76" t="s">
        <v>439</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25">
      <c r="A341" s="45"/>
      <c r="B341" s="54"/>
      <c r="C341" s="87">
        <f t="shared" si="74"/>
        <v>4</v>
      </c>
      <c r="D341" s="73"/>
      <c r="E341" s="70"/>
      <c r="F341" s="70"/>
      <c r="G341" s="73"/>
      <c r="H341" s="76" t="s">
        <v>440</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25">
      <c r="A342" s="45"/>
      <c r="B342" s="54"/>
      <c r="C342" s="87">
        <f t="shared" si="74"/>
        <v>4</v>
      </c>
      <c r="D342" s="73"/>
      <c r="E342" s="70"/>
      <c r="F342" s="70"/>
      <c r="G342" s="73"/>
      <c r="H342" s="76" t="s">
        <v>441</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25">
      <c r="A343" s="45"/>
      <c r="B343" s="54"/>
      <c r="C343" s="87">
        <f t="shared" si="74"/>
        <v>4</v>
      </c>
      <c r="D343" s="73"/>
      <c r="E343" s="70"/>
      <c r="F343" s="70"/>
      <c r="G343" s="73"/>
      <c r="H343" s="76" t="s">
        <v>442</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25">
      <c r="A344" s="45"/>
      <c r="B344" s="54"/>
      <c r="C344" s="87">
        <f t="shared" si="74"/>
        <v>4</v>
      </c>
      <c r="D344" s="73"/>
      <c r="E344" s="70"/>
      <c r="F344" s="70"/>
      <c r="G344" s="73"/>
      <c r="H344" s="76" t="s">
        <v>443</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25">
      <c r="A345" s="45"/>
      <c r="B345" s="54"/>
      <c r="C345" s="87">
        <f t="shared" si="74"/>
        <v>4</v>
      </c>
      <c r="D345" s="73"/>
      <c r="E345" s="70"/>
      <c r="F345" s="70"/>
      <c r="G345" s="73"/>
      <c r="H345" s="76" t="s">
        <v>444</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25">
      <c r="A346" s="45"/>
      <c r="B346" s="54"/>
      <c r="C346" s="87">
        <f t="shared" si="74"/>
        <v>4</v>
      </c>
      <c r="D346" s="73"/>
      <c r="E346" s="70"/>
      <c r="F346" s="70"/>
      <c r="G346" s="73"/>
      <c r="H346" s="76" t="s">
        <v>445</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25">
      <c r="A347" s="45"/>
      <c r="B347" s="54"/>
      <c r="C347" s="87">
        <f t="shared" si="74"/>
        <v>4</v>
      </c>
      <c r="D347" s="73"/>
      <c r="E347" s="70"/>
      <c r="F347" s="70"/>
      <c r="G347" s="73"/>
      <c r="H347" s="76" t="s">
        <v>446</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25">
      <c r="A348" s="45"/>
      <c r="B348" s="54"/>
      <c r="C348" s="87">
        <f t="shared" si="74"/>
        <v>4</v>
      </c>
      <c r="D348" s="73"/>
      <c r="E348" s="70"/>
      <c r="F348" s="70"/>
      <c r="G348" s="73"/>
      <c r="H348" s="76" t="s">
        <v>447</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25">
      <c r="A349" s="45"/>
      <c r="B349" s="54"/>
      <c r="C349" s="87">
        <f t="shared" si="74"/>
        <v>4</v>
      </c>
      <c r="D349" s="73"/>
      <c r="E349" s="70"/>
      <c r="F349" s="70"/>
      <c r="G349" s="73"/>
      <c r="H349" s="76" t="s">
        <v>448</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25">
      <c r="A350" s="45"/>
      <c r="B350" s="54"/>
      <c r="C350" s="87">
        <f t="shared" si="74"/>
        <v>4</v>
      </c>
      <c r="D350" s="73"/>
      <c r="E350" s="70"/>
      <c r="F350" s="70"/>
      <c r="G350" s="73"/>
      <c r="H350" s="76" t="s">
        <v>449</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25">
      <c r="A351" s="45"/>
      <c r="B351" s="54"/>
      <c r="C351" s="87">
        <f t="shared" si="74"/>
        <v>4</v>
      </c>
      <c r="D351" s="73"/>
      <c r="E351" s="70"/>
      <c r="F351" s="70"/>
      <c r="G351" s="73"/>
      <c r="H351" s="76" t="s">
        <v>450</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25">
      <c r="A352" s="45"/>
      <c r="B352" s="54"/>
      <c r="C352" s="87">
        <f t="shared" si="74"/>
        <v>4</v>
      </c>
      <c r="D352" s="73"/>
      <c r="E352" s="70"/>
      <c r="F352" s="70"/>
      <c r="G352" s="73"/>
      <c r="H352" s="76" t="s">
        <v>2435</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25">
      <c r="A353" s="45"/>
      <c r="B353" s="54"/>
      <c r="C353" s="87">
        <f t="shared" si="74"/>
        <v>4</v>
      </c>
      <c r="D353" s="73"/>
      <c r="E353" s="70"/>
      <c r="F353" s="70"/>
      <c r="G353" s="73"/>
      <c r="H353" s="76" t="s">
        <v>2436</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180</v>
      </c>
      <c r="AO354" s="57"/>
      <c r="AP354" s="45"/>
      <c r="AQ354" s="45"/>
      <c r="AR354" s="45"/>
      <c r="AS354" s="459"/>
      <c r="AT354" s="459"/>
    </row>
    <row r="355" spans="1:46" hidden="1" outlineLevel="3" x14ac:dyDescent="0.2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25">
      <c r="A356" s="45"/>
      <c r="B356" s="54"/>
      <c r="C356" s="87">
        <f t="shared" si="74"/>
        <v>4</v>
      </c>
      <c r="D356" s="73"/>
      <c r="E356" s="70"/>
      <c r="F356" s="70"/>
      <c r="G356" s="73"/>
      <c r="H356" s="225" t="s">
        <v>408</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180</v>
      </c>
      <c r="AO357" s="57"/>
      <c r="AP357" s="45"/>
      <c r="AQ357" s="45"/>
      <c r="AR357" s="45"/>
      <c r="AS357" s="459"/>
      <c r="AT357" s="459"/>
    </row>
    <row r="358" spans="1:46" hidden="1" outlineLevel="3" x14ac:dyDescent="0.25">
      <c r="A358" s="45"/>
      <c r="B358" s="54"/>
      <c r="C358" s="87">
        <f t="shared" si="74"/>
        <v>4</v>
      </c>
      <c r="D358" s="73"/>
      <c r="E358" s="70"/>
      <c r="F358" s="70"/>
      <c r="G358" s="73"/>
      <c r="H358" s="217" t="s">
        <v>451</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25">
      <c r="A359" s="45"/>
      <c r="B359" s="54"/>
      <c r="C359" s="87">
        <f t="shared" si="74"/>
        <v>4</v>
      </c>
      <c r="D359" s="73"/>
      <c r="E359" s="70"/>
      <c r="F359" s="70"/>
      <c r="G359" s="73"/>
      <c r="H359" s="109" t="s">
        <v>452</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25">
      <c r="A360" s="45"/>
      <c r="B360" s="54"/>
      <c r="C360" s="87">
        <f t="shared" si="74"/>
        <v>4</v>
      </c>
      <c r="D360" s="73"/>
      <c r="E360" s="70"/>
      <c r="F360" s="70"/>
      <c r="G360" s="73"/>
      <c r="H360" s="225" t="s">
        <v>453</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180</v>
      </c>
      <c r="AO361" s="57"/>
      <c r="AP361" s="45"/>
      <c r="AQ361" s="45"/>
      <c r="AR361" s="45"/>
      <c r="AS361" s="459"/>
      <c r="AT361" s="459"/>
    </row>
    <row r="362" spans="1:46"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189</v>
      </c>
      <c r="AP363" s="45"/>
      <c r="AQ363" s="45"/>
      <c r="AR363" s="45"/>
      <c r="AS363" s="459"/>
      <c r="AT363" s="459"/>
    </row>
    <row r="364" spans="1:46"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0999999999999996" customHeight="1" outlineLevel="1" collapsed="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25">
      <c r="A369" s="45"/>
      <c r="B369" s="54"/>
      <c r="C369" s="87">
        <f>INT(MAX($C$381:$C$403))+1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00000000000001" customHeight="1" outlineLevel="1" collapsed="1" x14ac:dyDescent="0.25">
      <c r="A371" s="45"/>
      <c r="B371" s="54"/>
      <c r="C371" s="87">
        <f>INT($C$370)+1.02</f>
        <v>2.02</v>
      </c>
      <c r="D371" s="58"/>
      <c r="E371" s="59" t="s">
        <v>170</v>
      </c>
      <c r="F371" s="65">
        <v>1</v>
      </c>
      <c r="G371" s="66"/>
      <c r="H371" s="67" t="s">
        <v>454</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0999999999999996" hidden="1"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25">
      <c r="A374" s="45"/>
      <c r="B374" s="54"/>
      <c r="C374" s="87">
        <f>INT($C$370)+2</f>
        <v>3</v>
      </c>
      <c r="D374" s="55"/>
      <c r="E374" s="70"/>
      <c r="F374" s="70"/>
      <c r="G374" s="55"/>
      <c r="H374" s="72"/>
      <c r="I374" s="72"/>
      <c r="J374" s="235" t="s">
        <v>2247</v>
      </c>
      <c r="K374" s="235"/>
      <c r="L374" s="235"/>
      <c r="M374" s="72" t="s">
        <v>455</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25">
      <c r="A375" s="45"/>
      <c r="B375" s="54"/>
      <c r="C375" s="87">
        <f>INT($C$370)+2</f>
        <v>3</v>
      </c>
      <c r="D375" s="55"/>
      <c r="E375" s="70"/>
      <c r="F375" s="70"/>
      <c r="G375" s="55"/>
      <c r="H375" s="72"/>
      <c r="I375" s="72"/>
      <c r="J375" s="236" t="s">
        <v>456</v>
      </c>
      <c r="K375" s="236" t="s">
        <v>457</v>
      </c>
      <c r="L375" s="236" t="s">
        <v>458</v>
      </c>
      <c r="M375" s="72" t="s">
        <v>459</v>
      </c>
      <c r="N375" s="281" t="s">
        <v>337</v>
      </c>
      <c r="O375" s="282"/>
      <c r="P375" s="281" t="s">
        <v>338</v>
      </c>
      <c r="Q375" s="282"/>
      <c r="R375" s="281" t="s">
        <v>460</v>
      </c>
      <c r="S375" s="282"/>
      <c r="T375" s="281" t="s">
        <v>339</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25">
      <c r="A376" s="45"/>
      <c r="B376" s="54"/>
      <c r="C376" s="87">
        <f>INT($C$370)+2</f>
        <v>3</v>
      </c>
      <c r="D376" s="55"/>
      <c r="E376" s="70"/>
      <c r="F376" s="70"/>
      <c r="G376" s="55"/>
      <c r="H376" s="72" t="s">
        <v>2246</v>
      </c>
      <c r="I376" s="72"/>
      <c r="J376" s="72">
        <v>0</v>
      </c>
      <c r="K376" s="72">
        <v>1</v>
      </c>
      <c r="L376" s="72">
        <v>2</v>
      </c>
      <c r="M376" s="72" t="s">
        <v>461</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45" hidden="1" customHeight="1" outlineLevel="2" x14ac:dyDescent="0.25">
      <c r="A377" s="45"/>
      <c r="B377" s="54" t="s">
        <v>173</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25">
      <c r="A378" s="45"/>
      <c r="B378" s="54"/>
      <c r="C378" s="87">
        <f>INT(MAX($C$381:$C$403))+1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25">
      <c r="A379" s="45"/>
      <c r="B379" s="54" t="s">
        <v>174</v>
      </c>
      <c r="C379" s="87">
        <f>INT(MAX($C$381:$C$403))+1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25">
      <c r="A380" s="45"/>
      <c r="B380" s="54"/>
      <c r="C380" s="87">
        <f>INT($C$370)+1</f>
        <v>2</v>
      </c>
      <c r="D380" s="73"/>
      <c r="E380" s="70"/>
      <c r="F380" s="70"/>
      <c r="G380" s="73"/>
      <c r="H380" s="90" t="s">
        <v>462</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25">
      <c r="A382" s="45"/>
      <c r="B382" s="54"/>
      <c r="C382" s="87">
        <f>INT($C$370)+2</f>
        <v>3</v>
      </c>
      <c r="D382" s="73"/>
      <c r="E382" s="70"/>
      <c r="F382" s="70"/>
      <c r="G382" s="73"/>
      <c r="H382" s="76" t="s">
        <v>463</v>
      </c>
      <c r="I382" s="97" t="b">
        <v>0</v>
      </c>
      <c r="J382" s="76"/>
      <c r="K382" s="76"/>
      <c r="L382" s="76"/>
      <c r="M382" s="76"/>
      <c r="N382" s="237" t="s">
        <v>2782</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25">
      <c r="A383" s="45"/>
      <c r="B383" s="54"/>
      <c r="C383" s="87">
        <f>INT($C$370)+2</f>
        <v>3</v>
      </c>
      <c r="D383" s="73"/>
      <c r="E383" s="70"/>
      <c r="F383" s="70"/>
      <c r="G383" s="73"/>
      <c r="H383" s="76"/>
      <c r="I383" s="238" t="s">
        <v>172</v>
      </c>
      <c r="J383" s="237" t="s">
        <v>464</v>
      </c>
      <c r="K383" s="95"/>
      <c r="L383" s="95"/>
      <c r="M383" s="96" t="s">
        <v>2931</v>
      </c>
      <c r="N383" s="96" t="s">
        <v>465</v>
      </c>
      <c r="O383" s="239" t="s">
        <v>466</v>
      </c>
      <c r="P383" s="96" t="s">
        <v>465</v>
      </c>
      <c r="Q383" s="239" t="s">
        <v>466</v>
      </c>
      <c r="R383" s="96" t="s">
        <v>465</v>
      </c>
      <c r="S383" s="239" t="s">
        <v>466</v>
      </c>
      <c r="T383" s="96" t="s">
        <v>465</v>
      </c>
      <c r="U383" s="239" t="s">
        <v>466</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25">
      <c r="A384" s="45"/>
      <c r="B384" s="54"/>
      <c r="C384" s="87">
        <f>INT($C$370)+2</f>
        <v>3</v>
      </c>
      <c r="D384" s="73"/>
      <c r="E384" s="70"/>
      <c r="F384" s="70"/>
      <c r="G384" s="73"/>
      <c r="H384" s="291" t="s">
        <v>467</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25">
      <c r="A385" s="45"/>
      <c r="B385" s="54"/>
      <c r="C385" s="87">
        <f>INT($C$370)+2</f>
        <v>3</v>
      </c>
      <c r="D385" s="73"/>
      <c r="E385" s="70"/>
      <c r="F385" s="70"/>
      <c r="G385" s="73"/>
      <c r="H385" s="291" t="s">
        <v>468</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25">
      <c r="A386" s="45"/>
      <c r="B386" s="54"/>
      <c r="C386" s="87">
        <f t="shared" ref="C386:C403" si="75">INT($C$370)+3</f>
        <v>4</v>
      </c>
      <c r="D386" s="73"/>
      <c r="E386" s="70"/>
      <c r="F386" s="70"/>
      <c r="G386" s="73"/>
      <c r="H386" s="291" t="s">
        <v>469</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25">
      <c r="A387" s="45"/>
      <c r="B387" s="54"/>
      <c r="C387" s="87">
        <f t="shared" si="75"/>
        <v>4</v>
      </c>
      <c r="D387" s="73"/>
      <c r="E387" s="70"/>
      <c r="F387" s="70"/>
      <c r="G387" s="73"/>
      <c r="H387" s="291" t="s">
        <v>2363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25">
      <c r="A388" s="45"/>
      <c r="B388" s="54"/>
      <c r="C388" s="87">
        <f t="shared" si="75"/>
        <v>4</v>
      </c>
      <c r="D388" s="73"/>
      <c r="E388" s="70"/>
      <c r="F388" s="70"/>
      <c r="G388" s="73"/>
      <c r="H388" s="291" t="s">
        <v>470</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25">
      <c r="A389" s="45"/>
      <c r="B389" s="54"/>
      <c r="C389" s="87">
        <f t="shared" si="75"/>
        <v>4</v>
      </c>
      <c r="D389" s="73"/>
      <c r="E389" s="70"/>
      <c r="F389" s="70"/>
      <c r="G389" s="73"/>
      <c r="H389" s="291" t="s">
        <v>471</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25">
      <c r="A390" s="45"/>
      <c r="B390" s="54"/>
      <c r="C390" s="87">
        <f t="shared" si="75"/>
        <v>4</v>
      </c>
      <c r="D390" s="73"/>
      <c r="E390" s="70"/>
      <c r="F390" s="70"/>
      <c r="G390" s="73"/>
      <c r="H390" s="291" t="s">
        <v>472</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25">
      <c r="A391" s="45"/>
      <c r="B391" s="54"/>
      <c r="C391" s="87">
        <f t="shared" si="75"/>
        <v>4</v>
      </c>
      <c r="D391" s="73"/>
      <c r="E391" s="70"/>
      <c r="F391" s="70"/>
      <c r="G391" s="73"/>
      <c r="H391" s="291" t="s">
        <v>473</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25">
      <c r="A392" s="45"/>
      <c r="B392" s="54"/>
      <c r="C392" s="87">
        <f t="shared" si="75"/>
        <v>4</v>
      </c>
      <c r="D392" s="73"/>
      <c r="E392" s="70"/>
      <c r="F392" s="70"/>
      <c r="G392" s="73"/>
      <c r="H392" s="291" t="s">
        <v>474</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25">
      <c r="A393" s="45"/>
      <c r="B393" s="54"/>
      <c r="C393" s="87">
        <f t="shared" si="75"/>
        <v>4</v>
      </c>
      <c r="D393" s="73"/>
      <c r="E393" s="70"/>
      <c r="F393" s="70"/>
      <c r="G393" s="73"/>
      <c r="H393" s="291" t="s">
        <v>475</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25">
      <c r="A394" s="45"/>
      <c r="B394" s="54"/>
      <c r="C394" s="87">
        <f t="shared" si="75"/>
        <v>4</v>
      </c>
      <c r="D394" s="73"/>
      <c r="E394" s="70"/>
      <c r="F394" s="70"/>
      <c r="G394" s="73"/>
      <c r="H394" s="291" t="s">
        <v>476</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25">
      <c r="A395" s="45"/>
      <c r="B395" s="54"/>
      <c r="C395" s="87">
        <f t="shared" si="75"/>
        <v>4</v>
      </c>
      <c r="D395" s="73"/>
      <c r="E395" s="70"/>
      <c r="F395" s="70"/>
      <c r="G395" s="73"/>
      <c r="H395" s="291" t="s">
        <v>477</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25">
      <c r="A396" s="45"/>
      <c r="B396" s="54"/>
      <c r="C396" s="87">
        <f t="shared" si="75"/>
        <v>4</v>
      </c>
      <c r="D396" s="73"/>
      <c r="E396" s="70"/>
      <c r="F396" s="70"/>
      <c r="G396" s="73"/>
      <c r="H396" s="291" t="s">
        <v>478</v>
      </c>
      <c r="I396" s="184">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25">
      <c r="A397" s="45"/>
      <c r="B397" s="54"/>
      <c r="C397" s="87">
        <f t="shared" si="75"/>
        <v>4</v>
      </c>
      <c r="D397" s="73"/>
      <c r="E397" s="70"/>
      <c r="F397" s="70"/>
      <c r="G397" s="73"/>
      <c r="H397" s="291" t="s">
        <v>2249</v>
      </c>
      <c r="I397" s="184">
        <v>13</v>
      </c>
      <c r="J397" s="79" t="b">
        <v>0</v>
      </c>
      <c r="K397" s="79" t="b">
        <v>1</v>
      </c>
      <c r="L397" s="79" t="b">
        <v>0</v>
      </c>
      <c r="M397" s="79">
        <v>1</v>
      </c>
      <c r="N397" s="311">
        <v>0</v>
      </c>
      <c r="O397" s="311">
        <v>0</v>
      </c>
      <c r="P397" s="312">
        <v>1</v>
      </c>
      <c r="Q397" s="312">
        <v>1</v>
      </c>
      <c r="R397" s="311">
        <v>0</v>
      </c>
      <c r="S397" s="311">
        <v>0</v>
      </c>
      <c r="T397" s="311">
        <v>0</v>
      </c>
      <c r="U397" s="311">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25">
      <c r="A398" s="45"/>
      <c r="B398" s="54"/>
      <c r="C398" s="87">
        <f t="shared" si="75"/>
        <v>4</v>
      </c>
      <c r="D398" s="73"/>
      <c r="E398" s="70"/>
      <c r="F398" s="70"/>
      <c r="G398" s="73"/>
      <c r="H398" s="291" t="s">
        <v>2323</v>
      </c>
      <c r="I398" s="184">
        <v>14</v>
      </c>
      <c r="J398" s="79" t="b">
        <v>1</v>
      </c>
      <c r="K398" s="79" t="b">
        <v>1</v>
      </c>
      <c r="L398" s="79" t="b">
        <v>0</v>
      </c>
      <c r="M398" s="79">
        <v>1</v>
      </c>
      <c r="N398" s="312">
        <v>1</v>
      </c>
      <c r="O398" s="312">
        <v>1</v>
      </c>
      <c r="P398" s="312">
        <v>1</v>
      </c>
      <c r="Q398" s="312">
        <v>1</v>
      </c>
      <c r="R398" s="312">
        <v>1</v>
      </c>
      <c r="S398" s="312">
        <v>1</v>
      </c>
      <c r="T398" s="312">
        <v>1</v>
      </c>
      <c r="U398" s="312">
        <v>1</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25">
      <c r="A399" s="45"/>
      <c r="B399" s="54"/>
      <c r="C399" s="87">
        <f t="shared" si="75"/>
        <v>4</v>
      </c>
      <c r="D399" s="73"/>
      <c r="E399" s="70"/>
      <c r="F399" s="70"/>
      <c r="G399" s="73"/>
      <c r="H399" s="291" t="s">
        <v>2364</v>
      </c>
      <c r="I399" s="96">
        <v>15</v>
      </c>
      <c r="J399" s="79" t="b">
        <v>1</v>
      </c>
      <c r="K399" s="79" t="b">
        <v>1</v>
      </c>
      <c r="L399" s="79" t="b">
        <v>0</v>
      </c>
      <c r="M399" s="79">
        <v>1</v>
      </c>
      <c r="N399" s="311">
        <v>0</v>
      </c>
      <c r="O399" s="311">
        <v>0</v>
      </c>
      <c r="P399" s="99">
        <v>1</v>
      </c>
      <c r="Q399" s="99">
        <v>1</v>
      </c>
      <c r="R399" s="311">
        <v>0</v>
      </c>
      <c r="S399" s="311">
        <v>0</v>
      </c>
      <c r="T399" s="311">
        <v>0</v>
      </c>
      <c r="U399" s="311">
        <v>0</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25">
      <c r="A400" s="45"/>
      <c r="B400" s="54"/>
      <c r="C400" s="87">
        <f t="shared" si="75"/>
        <v>4</v>
      </c>
      <c r="D400" s="73"/>
      <c r="E400" s="70"/>
      <c r="F400" s="70"/>
      <c r="G400" s="73"/>
      <c r="H400" s="291" t="s">
        <v>2930</v>
      </c>
      <c r="I400" s="96">
        <v>16</v>
      </c>
      <c r="J400" s="79" t="b">
        <v>1</v>
      </c>
      <c r="K400" s="79" t="b">
        <v>0</v>
      </c>
      <c r="L400" s="79" t="b">
        <v>0</v>
      </c>
      <c r="M400" s="79">
        <v>1</v>
      </c>
      <c r="N400" s="99">
        <v>0</v>
      </c>
      <c r="O400" s="99">
        <v>0</v>
      </c>
      <c r="P400" s="99">
        <v>0</v>
      </c>
      <c r="Q400" s="99">
        <v>0</v>
      </c>
      <c r="R400" s="99">
        <v>0</v>
      </c>
      <c r="S400" s="99">
        <v>0</v>
      </c>
      <c r="T400" s="99">
        <v>0</v>
      </c>
      <c r="U400" s="99">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25">
      <c r="A401" s="45"/>
      <c r="B401" s="54"/>
      <c r="C401" s="87">
        <f t="shared" si="75"/>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2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2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ht="5.0999999999999996" customHeight="1" outlineLevel="2" x14ac:dyDescent="0.25">
      <c r="A404" s="45"/>
      <c r="B404" s="54"/>
      <c r="C404" s="87">
        <f>INT($C$370)+2.005</f>
        <v>3.0049999999999999</v>
      </c>
      <c r="D404" s="73"/>
      <c r="E404" s="73"/>
      <c r="F404" s="73"/>
      <c r="G404" s="73"/>
      <c r="H404" s="73"/>
      <c r="I404" s="73"/>
      <c r="J404" s="73"/>
      <c r="K404" s="73"/>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57"/>
      <c r="AP404" s="45"/>
      <c r="AQ404" s="45"/>
      <c r="AR404" s="45"/>
      <c r="AS404" s="459"/>
      <c r="AT404" s="459"/>
    </row>
    <row r="405" spans="1:46" ht="5.0999999999999996" customHeight="1" outlineLevel="1" x14ac:dyDescent="0.25">
      <c r="A405" s="45"/>
      <c r="B405" s="81"/>
      <c r="C405" s="100">
        <f>INT($C$370)+1.005</f>
        <v>2.0049999999999999</v>
      </c>
      <c r="D405" s="83"/>
      <c r="E405" s="83"/>
      <c r="F405" s="83"/>
      <c r="G405" s="83"/>
      <c r="H405" s="83"/>
      <c r="I405" s="83"/>
      <c r="J405" s="83"/>
      <c r="K405" s="83"/>
      <c r="L405" s="83"/>
      <c r="M405" s="83"/>
      <c r="N405" s="83"/>
      <c r="O405" s="83"/>
      <c r="P405" s="83"/>
      <c r="Q405" s="83"/>
      <c r="R405" s="83"/>
      <c r="S405" s="83"/>
      <c r="T405" s="83"/>
      <c r="U405" s="83"/>
      <c r="V405" s="83"/>
      <c r="W405" s="83"/>
      <c r="X405" s="83"/>
      <c r="Y405" s="83"/>
      <c r="Z405" s="83"/>
      <c r="AA405" s="83"/>
      <c r="AB405" s="83"/>
      <c r="AC405" s="83"/>
      <c r="AD405" s="83"/>
      <c r="AE405" s="83"/>
      <c r="AF405" s="83"/>
      <c r="AG405" s="83"/>
      <c r="AH405" s="83"/>
      <c r="AI405" s="83"/>
      <c r="AJ405" s="83"/>
      <c r="AK405" s="83"/>
      <c r="AL405" s="83"/>
      <c r="AM405" s="83"/>
      <c r="AN405" s="83"/>
      <c r="AO405" s="84" t="s">
        <v>189</v>
      </c>
      <c r="AP405" s="45"/>
      <c r="AQ405" s="45"/>
      <c r="AR405" s="45"/>
      <c r="AS405" s="459"/>
      <c r="AT405" s="459"/>
    </row>
    <row r="406" spans="1:46" ht="5.0999999999999996" customHeight="1" collapsed="1" x14ac:dyDescent="0.25">
      <c r="A406" s="45"/>
      <c r="B406" s="85"/>
      <c r="C406" s="102">
        <f>INT($C$370)+0.005</f>
        <v>1.0049999999999999</v>
      </c>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c r="AB406" s="85"/>
      <c r="AC406" s="85"/>
      <c r="AD406" s="85"/>
      <c r="AE406" s="85"/>
      <c r="AF406" s="85"/>
      <c r="AG406" s="85"/>
      <c r="AH406" s="85"/>
      <c r="AI406" s="85"/>
      <c r="AJ406" s="85"/>
      <c r="AK406" s="85"/>
      <c r="AL406" s="85"/>
      <c r="AM406" s="85"/>
      <c r="AN406" s="85"/>
      <c r="AO406" s="85"/>
      <c r="AP406" s="45"/>
      <c r="AQ406" s="45"/>
      <c r="AR406" s="45"/>
      <c r="AS406" s="459"/>
      <c r="AT406" s="459"/>
    </row>
    <row r="407" spans="1:46" hidden="1" outlineLevel="2" x14ac:dyDescent="0.25">
      <c r="A407" s="45"/>
      <c r="B407" s="45"/>
      <c r="C407" s="87">
        <f>INT($C$370)+2</f>
        <v>3</v>
      </c>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9"/>
      <c r="AT407" s="459"/>
    </row>
    <row r="408" spans="1:46" hidden="1" outlineLevel="2" x14ac:dyDescent="0.25">
      <c r="A408" s="45"/>
      <c r="B408" s="45"/>
      <c r="C408" s="87">
        <f>INT($C$6)+2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sheetData>
  <mergeCells count="2">
    <mergeCell ref="J11:X11"/>
    <mergeCell ref="J12:X12"/>
  </mergeCells>
  <conditionalFormatting sqref="J251:U266">
    <cfRule type="expression" dxfId="1" priority="2">
      <formula>(J251=0)</formula>
    </cfRule>
  </conditionalFormatting>
  <conditionalFormatting sqref="J384:L401">
    <cfRule type="cellIs" dxfId="0" priority="1" operator="equal">
      <formula>FALSE</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abSelected="1" topLeftCell="A3" zoomScale="80" zoomScaleNormal="80" workbookViewId="0">
      <pane xSplit="9" ySplit="36" topLeftCell="J1468" activePane="bottomRight" state="frozen"/>
      <selection activeCell="A3" sqref="A3"/>
      <selection pane="topRight" activeCell="J3" sqref="J3"/>
      <selection pane="bottomLeft" activeCell="A39" sqref="A39"/>
      <selection pane="bottomRight" activeCell="U40" sqref="U40:AB149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480</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0">
        <v>45244.699517592599</v>
      </c>
      <c r="J11" s="502" t="s">
        <v>3004</v>
      </c>
      <c r="K11" s="503"/>
      <c r="L11" s="503"/>
      <c r="M11" s="503"/>
      <c r="N11" s="503"/>
      <c r="O11" s="503"/>
      <c r="P11" s="503"/>
      <c r="Q11" s="503"/>
      <c r="R11" s="503"/>
      <c r="S11" s="503"/>
      <c r="T11" s="503"/>
      <c r="U11" s="503"/>
      <c r="V11" s="503"/>
      <c r="W11" s="503"/>
      <c r="X11" s="503"/>
      <c r="Y11" s="503"/>
      <c r="Z11" s="386"/>
      <c r="AA11" s="386"/>
      <c r="AB11" s="387"/>
      <c r="AC11" s="323"/>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8">
        <v>45235.543485532398</v>
      </c>
      <c r="J12" s="504" t="s">
        <v>3003</v>
      </c>
      <c r="K12" s="505"/>
      <c r="L12" s="505"/>
      <c r="M12" s="505"/>
      <c r="N12" s="505"/>
      <c r="O12" s="505"/>
      <c r="P12" s="505"/>
      <c r="Q12" s="505"/>
      <c r="R12" s="505"/>
      <c r="S12" s="505"/>
      <c r="T12" s="505"/>
      <c r="U12" s="505"/>
      <c r="V12" s="505"/>
      <c r="W12" s="505"/>
      <c r="X12" s="505"/>
      <c r="Y12" s="505"/>
      <c r="Z12" s="388"/>
      <c r="AA12" s="388"/>
      <c r="AB12" s="389"/>
      <c r="AC12" s="323"/>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170</v>
      </c>
      <c r="F30" s="65">
        <v>1</v>
      </c>
      <c r="G30" s="66"/>
      <c r="H30" s="243" t="s">
        <v>258</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6" t="s">
        <v>481</v>
      </c>
      <c r="L33" s="246"/>
      <c r="M33" s="246"/>
      <c r="N33" s="246"/>
      <c r="O33" s="246"/>
      <c r="P33" s="246"/>
      <c r="Q33" s="72"/>
      <c r="R33" s="72"/>
      <c r="S33" s="72"/>
      <c r="T33" s="72"/>
      <c r="U33" s="247" t="s">
        <v>482</v>
      </c>
      <c r="V33" s="246"/>
      <c r="W33" s="246"/>
      <c r="X33" s="246"/>
      <c r="Y33" s="246"/>
      <c r="Z33" s="246"/>
      <c r="AA33" s="246"/>
      <c r="AB33" s="246"/>
      <c r="AC33" s="246"/>
      <c r="AD33" s="248"/>
      <c r="AE33" s="72"/>
      <c r="AF33" s="247" t="s">
        <v>483</v>
      </c>
      <c r="AG33" s="249"/>
      <c r="AH33" s="55"/>
      <c r="AI33" s="57"/>
      <c r="AJ33" s="45"/>
      <c r="AK33" s="45"/>
      <c r="AL33" s="45"/>
    </row>
    <row r="34" spans="1:38" outlineLevel="1" x14ac:dyDescent="0.25">
      <c r="A34" s="45"/>
      <c r="B34" s="54"/>
      <c r="C34" s="47">
        <f>INT($C$29)+2</f>
        <v>3</v>
      </c>
      <c r="D34" s="55"/>
      <c r="E34" s="70"/>
      <c r="F34" s="70"/>
      <c r="G34" s="55"/>
      <c r="H34" s="72"/>
      <c r="I34" s="72"/>
      <c r="J34" s="72"/>
      <c r="K34" s="246" t="s">
        <v>484</v>
      </c>
      <c r="L34" s="246"/>
      <c r="M34" s="246" t="s">
        <v>485</v>
      </c>
      <c r="N34" s="246"/>
      <c r="O34" s="246"/>
      <c r="P34" s="246"/>
      <c r="Q34" s="72"/>
      <c r="R34" s="72"/>
      <c r="S34" s="72"/>
      <c r="T34" s="72"/>
      <c r="U34" s="247" t="s">
        <v>486</v>
      </c>
      <c r="V34" s="246"/>
      <c r="W34" s="246"/>
      <c r="X34" s="246"/>
      <c r="Y34" s="246" t="s">
        <v>487</v>
      </c>
      <c r="Z34" s="246"/>
      <c r="AA34" s="72" t="s">
        <v>488</v>
      </c>
      <c r="AB34" s="72" t="s">
        <v>489</v>
      </c>
      <c r="AC34" s="72"/>
      <c r="AD34" s="72"/>
      <c r="AE34" s="72"/>
      <c r="AF34" s="247" t="s">
        <v>490</v>
      </c>
      <c r="AG34" s="249"/>
      <c r="AH34" s="55"/>
      <c r="AI34" s="57"/>
      <c r="AJ34" s="45"/>
      <c r="AK34" s="45"/>
      <c r="AL34" s="45"/>
    </row>
    <row r="35" spans="1:38" ht="15" customHeight="1" outlineLevel="1" x14ac:dyDescent="0.25">
      <c r="A35" s="45"/>
      <c r="B35" s="54"/>
      <c r="C35" s="47">
        <f>INT($C$29)+2</f>
        <v>3</v>
      </c>
      <c r="D35" s="55"/>
      <c r="E35" s="70"/>
      <c r="F35" s="70" t="s">
        <v>491</v>
      </c>
      <c r="G35" s="55"/>
      <c r="H35" s="72" t="s">
        <v>492</v>
      </c>
      <c r="I35" s="72" t="s">
        <v>493</v>
      </c>
      <c r="J35" s="72"/>
      <c r="K35" s="72" t="s">
        <v>494</v>
      </c>
      <c r="L35" s="72" t="s">
        <v>495</v>
      </c>
      <c r="M35" s="72" t="s">
        <v>496</v>
      </c>
      <c r="N35" s="72" t="s">
        <v>497</v>
      </c>
      <c r="O35" s="250" t="s">
        <v>498</v>
      </c>
      <c r="P35" s="72" t="s">
        <v>499</v>
      </c>
      <c r="Q35" s="72"/>
      <c r="R35" s="72" t="s">
        <v>500</v>
      </c>
      <c r="S35" s="72" t="s">
        <v>501</v>
      </c>
      <c r="T35" s="72"/>
      <c r="U35" s="251" t="s">
        <v>502</v>
      </c>
      <c r="V35" s="72" t="s">
        <v>503</v>
      </c>
      <c r="W35" s="72" t="s">
        <v>2310</v>
      </c>
      <c r="X35" s="72" t="s">
        <v>504</v>
      </c>
      <c r="Y35" s="72" t="s">
        <v>505</v>
      </c>
      <c r="Z35" s="72" t="s">
        <v>506</v>
      </c>
      <c r="AA35" s="72" t="s">
        <v>507</v>
      </c>
      <c r="AB35" s="72" t="s">
        <v>508</v>
      </c>
      <c r="AC35" s="72"/>
      <c r="AD35" s="72" t="s">
        <v>509</v>
      </c>
      <c r="AE35" s="72"/>
      <c r="AF35" s="247" t="s">
        <v>510</v>
      </c>
      <c r="AG35" s="249"/>
      <c r="AH35" s="55"/>
      <c r="AI35" s="57"/>
      <c r="AJ35" s="45"/>
      <c r="AK35" s="45"/>
      <c r="AL35" s="45"/>
    </row>
    <row r="36" spans="1:38" ht="11.45" customHeight="1" outlineLevel="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511</v>
      </c>
      <c r="AG36" s="252" t="s">
        <v>512</v>
      </c>
      <c r="AH36" s="55"/>
      <c r="AI36" s="57"/>
      <c r="AJ36" s="45"/>
      <c r="AK36" s="45"/>
      <c r="AL36" s="45"/>
    </row>
    <row r="37" spans="1:38" hidden="1" outlineLevel="4" x14ac:dyDescent="0.2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INT(MAX($C$39:$C$1500))+1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2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513</v>
      </c>
      <c r="AF40" s="76" t="b">
        <v>1</v>
      </c>
      <c r="AG40" s="97" t="b">
        <v>0</v>
      </c>
      <c r="AH40" s="73"/>
      <c r="AI40" s="57"/>
      <c r="AJ40" s="45"/>
      <c r="AK40" s="45"/>
      <c r="AL40" s="45"/>
    </row>
    <row r="41" spans="1:38" outlineLevel="1" x14ac:dyDescent="0.2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514</v>
      </c>
      <c r="AF41" s="76">
        <v>-2</v>
      </c>
      <c r="AG41" s="97"/>
      <c r="AH41" s="73"/>
      <c r="AI41" s="57"/>
      <c r="AJ41" s="45"/>
      <c r="AK41" s="45"/>
      <c r="AL41" s="45"/>
    </row>
    <row r="42" spans="1:38" outlineLevel="1" x14ac:dyDescent="0.25">
      <c r="A42" s="45"/>
      <c r="B42" s="54"/>
      <c r="C42" s="47">
        <f t="shared" si="0"/>
        <v>3</v>
      </c>
      <c r="D42" s="73"/>
      <c r="E42" s="70"/>
      <c r="F42" s="70"/>
      <c r="G42" s="73"/>
      <c r="H42" s="253" t="s">
        <v>515</v>
      </c>
      <c r="I42" s="96"/>
      <c r="J42" s="96"/>
      <c r="K42" s="76"/>
      <c r="L42" s="76"/>
      <c r="M42" s="76"/>
      <c r="N42" s="76"/>
      <c r="O42" s="76"/>
      <c r="P42" s="76"/>
      <c r="Q42" s="76"/>
      <c r="R42" s="76"/>
      <c r="S42" s="76"/>
      <c r="T42" s="76"/>
      <c r="U42" s="254"/>
      <c r="V42" s="254"/>
      <c r="W42" s="254"/>
      <c r="X42" s="254"/>
      <c r="Y42" s="254"/>
      <c r="Z42" s="254"/>
      <c r="AA42" s="254"/>
      <c r="AB42" s="254"/>
      <c r="AC42" s="76"/>
      <c r="AD42" s="76"/>
      <c r="AE42" s="76" t="s">
        <v>516</v>
      </c>
      <c r="AF42" s="76">
        <f>1-SUM(AG42:AH42)</f>
        <v>1</v>
      </c>
      <c r="AG42" s="97">
        <v>0</v>
      </c>
      <c r="AH42" s="73"/>
      <c r="AI42" s="57"/>
      <c r="AJ42" s="45"/>
      <c r="AK42" s="45"/>
      <c r="AL42" s="45"/>
    </row>
    <row r="43" spans="1:38" outlineLevel="2" x14ac:dyDescent="0.25">
      <c r="A43" s="45"/>
      <c r="B43" s="54"/>
      <c r="C43" s="47">
        <f t="shared" si="0"/>
        <v>3</v>
      </c>
      <c r="D43" s="73"/>
      <c r="E43" s="70"/>
      <c r="F43" s="70"/>
      <c r="G43" s="73"/>
      <c r="H43" s="136" t="s">
        <v>517</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25">
      <c r="A44" s="45"/>
      <c r="B44" s="54"/>
      <c r="C44" s="47">
        <f t="shared" si="0"/>
        <v>3</v>
      </c>
      <c r="D44" s="73"/>
      <c r="E44" s="70"/>
      <c r="F44" s="70"/>
      <c r="G44" s="73"/>
      <c r="H44" s="136" t="s">
        <v>518</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25">
      <c r="A45" s="45"/>
      <c r="B45" s="54"/>
      <c r="C45" s="47">
        <f t="shared" si="0"/>
        <v>3</v>
      </c>
      <c r="D45" s="73"/>
      <c r="E45" s="70"/>
      <c r="F45" s="70"/>
      <c r="G45" s="73"/>
      <c r="H45" s="136" t="s">
        <v>2916</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2917</v>
      </c>
      <c r="AE45" s="76"/>
      <c r="AF45" s="97">
        <v>1</v>
      </c>
      <c r="AG45" s="97">
        <v>1</v>
      </c>
      <c r="AH45" s="73"/>
      <c r="AI45" s="57"/>
      <c r="AJ45" s="45"/>
      <c r="AK45" s="45"/>
      <c r="AL45" s="45"/>
    </row>
    <row r="46" spans="1:38" outlineLevel="2" x14ac:dyDescent="0.25">
      <c r="A46" s="45"/>
      <c r="B46" s="54"/>
      <c r="C46" s="47">
        <f t="shared" ref="C46:C101" si="2">INT($C$29)+2</f>
        <v>3</v>
      </c>
      <c r="D46" s="73"/>
      <c r="E46" s="70"/>
      <c r="F46" s="70"/>
      <c r="G46" s="73"/>
      <c r="H46" s="136" t="s">
        <v>519</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25">
      <c r="A47" s="45"/>
      <c r="B47" s="54"/>
      <c r="C47" s="47">
        <f t="shared" si="2"/>
        <v>3</v>
      </c>
      <c r="D47" s="73"/>
      <c r="E47" s="70"/>
      <c r="F47" s="70"/>
      <c r="G47" s="73"/>
      <c r="H47" s="136" t="s">
        <v>520</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521</v>
      </c>
      <c r="AE47" s="76"/>
      <c r="AF47" s="97">
        <v>1</v>
      </c>
      <c r="AG47" s="97">
        <v>1</v>
      </c>
      <c r="AH47" s="73"/>
      <c r="AI47" s="57"/>
      <c r="AJ47" s="45"/>
      <c r="AK47" s="45"/>
      <c r="AL47" s="45"/>
    </row>
    <row r="48" spans="1:38" outlineLevel="2" x14ac:dyDescent="0.25">
      <c r="A48" s="45"/>
      <c r="B48" s="54"/>
      <c r="C48" s="47">
        <f t="shared" si="2"/>
        <v>3</v>
      </c>
      <c r="D48" s="73"/>
      <c r="E48" s="70"/>
      <c r="F48" s="70"/>
      <c r="G48" s="73"/>
      <c r="H48" s="136" t="s">
        <v>522</v>
      </c>
      <c r="I48" s="96" t="s">
        <v>523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521</v>
      </c>
      <c r="AE48" s="76"/>
      <c r="AF48" s="97">
        <v>1</v>
      </c>
      <c r="AG48" s="97">
        <v>1</v>
      </c>
      <c r="AH48" s="73"/>
      <c r="AI48" s="57"/>
      <c r="AJ48" s="45"/>
      <c r="AK48" s="45"/>
      <c r="AL48" s="45"/>
    </row>
    <row r="49" spans="1:38" outlineLevel="2" x14ac:dyDescent="0.25">
      <c r="A49" s="45"/>
      <c r="B49" s="54"/>
      <c r="C49" s="47">
        <f t="shared" si="2"/>
        <v>3</v>
      </c>
      <c r="D49" s="73"/>
      <c r="E49" s="70"/>
      <c r="F49" s="70"/>
      <c r="G49" s="73"/>
      <c r="H49" s="136" t="s">
        <v>524</v>
      </c>
      <c r="I49" s="96" t="s">
        <v>523</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521</v>
      </c>
      <c r="AE49" s="76"/>
      <c r="AF49" s="97">
        <v>1</v>
      </c>
      <c r="AG49" s="97">
        <v>1</v>
      </c>
      <c r="AH49" s="73"/>
      <c r="AI49" s="57"/>
      <c r="AJ49" s="45"/>
      <c r="AK49" s="45"/>
      <c r="AL49" s="45"/>
    </row>
    <row r="50" spans="1:38" outlineLevel="2" x14ac:dyDescent="0.25">
      <c r="A50" s="45"/>
      <c r="B50" s="54"/>
      <c r="C50" s="47">
        <f t="shared" si="2"/>
        <v>3</v>
      </c>
      <c r="D50" s="73"/>
      <c r="E50" s="70"/>
      <c r="F50" s="70"/>
      <c r="G50" s="73"/>
      <c r="H50" s="136" t="s">
        <v>525</v>
      </c>
      <c r="I50" s="96" t="s">
        <v>526</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25">
      <c r="A51" s="45"/>
      <c r="B51" s="54"/>
      <c r="C51" s="47">
        <f t="shared" si="2"/>
        <v>3</v>
      </c>
      <c r="D51" s="73"/>
      <c r="E51" s="70"/>
      <c r="F51" s="70"/>
      <c r="G51" s="73"/>
      <c r="H51" s="136" t="s">
        <v>527</v>
      </c>
      <c r="I51" s="96" t="s">
        <v>1496</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25">
      <c r="A52" s="45"/>
      <c r="B52" s="54"/>
      <c r="C52" s="47">
        <f t="shared" si="2"/>
        <v>3</v>
      </c>
      <c r="D52" s="73"/>
      <c r="E52" s="70"/>
      <c r="F52" s="70"/>
      <c r="G52" s="73"/>
      <c r="H52" s="76" t="s">
        <v>528</v>
      </c>
      <c r="I52" s="96" t="s">
        <v>120</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25">
      <c r="A53" s="45"/>
      <c r="B53" s="54"/>
      <c r="C53" s="47">
        <f t="shared" si="2"/>
        <v>3</v>
      </c>
      <c r="D53" s="73"/>
      <c r="E53" s="70"/>
      <c r="F53" s="70"/>
      <c r="G53" s="73"/>
      <c r="H53" s="76" t="s">
        <v>529</v>
      </c>
      <c r="I53" s="96" t="s">
        <v>120</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25">
      <c r="A54" s="45"/>
      <c r="B54" s="54"/>
      <c r="C54" s="47">
        <f t="shared" si="2"/>
        <v>3</v>
      </c>
      <c r="D54" s="73"/>
      <c r="E54" s="70"/>
      <c r="F54" s="70"/>
      <c r="G54" s="73"/>
      <c r="H54" s="76" t="s">
        <v>530</v>
      </c>
      <c r="I54" s="96" t="s">
        <v>120</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25">
      <c r="A55" s="45"/>
      <c r="B55" s="54"/>
      <c r="C55" s="47">
        <f t="shared" si="2"/>
        <v>3</v>
      </c>
      <c r="D55" s="73"/>
      <c r="E55" s="70"/>
      <c r="F55" s="70"/>
      <c r="G55" s="73"/>
      <c r="H55" s="76" t="s">
        <v>531</v>
      </c>
      <c r="I55" s="96" t="s">
        <v>120</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25">
      <c r="A56" s="45"/>
      <c r="B56" s="54"/>
      <c r="C56" s="47">
        <f t="shared" si="2"/>
        <v>3</v>
      </c>
      <c r="D56" s="73"/>
      <c r="E56" s="70"/>
      <c r="F56" s="70"/>
      <c r="G56" s="73"/>
      <c r="H56" s="76" t="s">
        <v>532</v>
      </c>
      <c r="I56" s="96" t="s">
        <v>120</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25">
      <c r="A57" s="45"/>
      <c r="B57" s="54"/>
      <c r="C57" s="47">
        <f t="shared" si="2"/>
        <v>3</v>
      </c>
      <c r="D57" s="73"/>
      <c r="E57" s="70"/>
      <c r="F57" s="70"/>
      <c r="G57" s="73"/>
      <c r="H57" s="76" t="s">
        <v>533</v>
      </c>
      <c r="I57" s="96" t="s">
        <v>120</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25">
      <c r="A58" s="45"/>
      <c r="B58" s="54"/>
      <c r="C58" s="47">
        <f t="shared" si="2"/>
        <v>3</v>
      </c>
      <c r="D58" s="73"/>
      <c r="E58" s="70"/>
      <c r="F58" s="70"/>
      <c r="G58" s="73"/>
      <c r="H58" s="76" t="s">
        <v>2627</v>
      </c>
      <c r="I58" s="96" t="s">
        <v>120</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2386</v>
      </c>
      <c r="AE58" s="76"/>
      <c r="AF58" s="97">
        <v>1</v>
      </c>
      <c r="AG58" s="97">
        <v>1</v>
      </c>
      <c r="AH58" s="73"/>
      <c r="AI58" s="57"/>
      <c r="AJ58" s="45"/>
      <c r="AK58" s="45"/>
      <c r="AL58" s="45"/>
    </row>
    <row r="59" spans="1:38" outlineLevel="2" x14ac:dyDescent="0.25">
      <c r="A59" s="45"/>
      <c r="B59" s="54"/>
      <c r="C59" s="47">
        <f t="shared" si="2"/>
        <v>3</v>
      </c>
      <c r="D59" s="73"/>
      <c r="E59" s="70"/>
      <c r="F59" s="70"/>
      <c r="G59" s="73"/>
      <c r="H59" s="76" t="s">
        <v>2654</v>
      </c>
      <c r="I59" s="96" t="s">
        <v>120</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2655</v>
      </c>
      <c r="AE59" s="76"/>
      <c r="AF59" s="97">
        <v>1</v>
      </c>
      <c r="AG59" s="97">
        <v>1</v>
      </c>
      <c r="AH59" s="73"/>
      <c r="AI59" s="57"/>
      <c r="AJ59" s="45"/>
      <c r="AK59" s="45"/>
      <c r="AL59" s="45"/>
    </row>
    <row r="60" spans="1:38" outlineLevel="2" x14ac:dyDescent="0.25">
      <c r="A60" s="45"/>
      <c r="B60" s="54"/>
      <c r="C60" s="47">
        <f t="shared" si="2"/>
        <v>3</v>
      </c>
      <c r="D60" s="73"/>
      <c r="E60" s="70"/>
      <c r="F60" s="70"/>
      <c r="G60" s="73"/>
      <c r="H60" s="76" t="s">
        <v>2835</v>
      </c>
      <c r="I60" s="96" t="s">
        <v>2471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2624</v>
      </c>
      <c r="AE60" s="76"/>
      <c r="AF60" s="97">
        <v>1</v>
      </c>
      <c r="AG60" s="97">
        <v>1</v>
      </c>
      <c r="AH60" s="73"/>
      <c r="AI60" s="57"/>
      <c r="AJ60" s="45"/>
      <c r="AK60" s="45"/>
      <c r="AL60" s="45"/>
    </row>
    <row r="61" spans="1:38" outlineLevel="2" x14ac:dyDescent="0.25">
      <c r="A61" s="45"/>
      <c r="B61" s="54"/>
      <c r="C61" s="47">
        <f t="shared" si="2"/>
        <v>3</v>
      </c>
      <c r="D61" s="73"/>
      <c r="E61" s="70"/>
      <c r="F61" s="70"/>
      <c r="G61" s="73"/>
      <c r="H61" s="76" t="s">
        <v>534</v>
      </c>
      <c r="I61" s="96" t="s">
        <v>120</v>
      </c>
      <c r="J61" s="385" t="s">
        <v>2368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25">
      <c r="A62" s="45"/>
      <c r="B62" s="54"/>
      <c r="C62" s="47">
        <f t="shared" si="2"/>
        <v>3</v>
      </c>
      <c r="D62" s="73"/>
      <c r="E62" s="70"/>
      <c r="F62" s="70"/>
      <c r="G62" s="73"/>
      <c r="H62" s="76" t="s">
        <v>535</v>
      </c>
      <c r="I62" s="96" t="s">
        <v>120</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25">
      <c r="A63" s="45"/>
      <c r="B63" s="54"/>
      <c r="C63" s="47">
        <f t="shared" si="2"/>
        <v>3</v>
      </c>
      <c r="D63" s="73"/>
      <c r="E63" s="70"/>
      <c r="F63" s="70"/>
      <c r="G63" s="73"/>
      <c r="H63" s="76" t="s">
        <v>536</v>
      </c>
      <c r="I63" s="96" t="s">
        <v>120</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25">
      <c r="A64" s="45"/>
      <c r="B64" s="54"/>
      <c r="C64" s="47">
        <f t="shared" si="2"/>
        <v>3</v>
      </c>
      <c r="D64" s="73"/>
      <c r="E64" s="70"/>
      <c r="F64" s="70"/>
      <c r="G64" s="73"/>
      <c r="H64" s="136" t="s">
        <v>2359</v>
      </c>
      <c r="I64" s="96" t="s">
        <v>120</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2834</v>
      </c>
      <c r="AE64" s="76"/>
      <c r="AF64" s="97">
        <v>1</v>
      </c>
      <c r="AG64" s="97">
        <v>1</v>
      </c>
      <c r="AH64" s="73"/>
      <c r="AI64" s="57"/>
      <c r="AJ64" s="45"/>
      <c r="AK64" s="45"/>
      <c r="AL64" s="45"/>
    </row>
    <row r="65" spans="1:38" outlineLevel="2" x14ac:dyDescent="0.25">
      <c r="A65" s="45"/>
      <c r="B65" s="54"/>
      <c r="C65" s="47">
        <f t="shared" si="2"/>
        <v>3</v>
      </c>
      <c r="D65" s="73"/>
      <c r="E65" s="70"/>
      <c r="F65" s="70"/>
      <c r="G65" s="73"/>
      <c r="H65" s="136" t="s">
        <v>2833</v>
      </c>
      <c r="I65" s="96" t="s">
        <v>120</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2834</v>
      </c>
      <c r="AE65" s="76"/>
      <c r="AF65" s="97">
        <v>1</v>
      </c>
      <c r="AG65" s="97">
        <v>1</v>
      </c>
      <c r="AH65" s="73"/>
      <c r="AI65" s="57"/>
      <c r="AJ65" s="45"/>
      <c r="AK65" s="45"/>
      <c r="AL65" s="45"/>
    </row>
    <row r="66" spans="1:38" outlineLevel="2" x14ac:dyDescent="0.25">
      <c r="A66" s="45"/>
      <c r="B66" s="54"/>
      <c r="C66" s="47">
        <f t="shared" si="2"/>
        <v>3</v>
      </c>
      <c r="D66" s="73"/>
      <c r="E66" s="70"/>
      <c r="F66" s="70"/>
      <c r="G66" s="73"/>
      <c r="H66" s="136" t="s">
        <v>2361</v>
      </c>
      <c r="I66" s="96" t="s">
        <v>120</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2834</v>
      </c>
      <c r="AE66" s="76"/>
      <c r="AF66" s="97">
        <v>1</v>
      </c>
      <c r="AG66" s="97">
        <v>1</v>
      </c>
      <c r="AH66" s="73"/>
      <c r="AI66" s="57"/>
      <c r="AJ66" s="45"/>
      <c r="AK66" s="45"/>
      <c r="AL66" s="45"/>
    </row>
    <row r="67" spans="1:38" outlineLevel="2" x14ac:dyDescent="0.25">
      <c r="A67" s="45"/>
      <c r="B67" s="54"/>
      <c r="C67" s="47">
        <f t="shared" si="2"/>
        <v>3</v>
      </c>
      <c r="D67" s="73"/>
      <c r="E67" s="70"/>
      <c r="F67" s="70"/>
      <c r="G67" s="73"/>
      <c r="H67" s="136" t="s">
        <v>2360</v>
      </c>
      <c r="I67" s="96" t="s">
        <v>2322</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2853</v>
      </c>
      <c r="AE67" s="76"/>
      <c r="AF67" s="97">
        <v>1</v>
      </c>
      <c r="AG67" s="97">
        <v>1</v>
      </c>
      <c r="AH67" s="73"/>
      <c r="AI67" s="57"/>
      <c r="AJ67" s="45"/>
      <c r="AK67" s="45"/>
      <c r="AL67" s="45"/>
    </row>
    <row r="68" spans="1:38" outlineLevel="2" x14ac:dyDescent="0.2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25">
      <c r="A69" s="45"/>
      <c r="B69" s="54"/>
      <c r="C69" s="47">
        <f t="shared" si="2"/>
        <v>3</v>
      </c>
      <c r="D69" s="73"/>
      <c r="E69" s="70"/>
      <c r="F69" s="70"/>
      <c r="G69" s="73"/>
      <c r="H69" s="76" t="s">
        <v>2308</v>
      </c>
      <c r="I69" s="96" t="s">
        <v>120</v>
      </c>
      <c r="J69" s="385" t="s">
        <v>2367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25">
      <c r="A70" s="45"/>
      <c r="B70" s="54"/>
      <c r="C70" s="47">
        <f t="shared" si="2"/>
        <v>3</v>
      </c>
      <c r="D70" s="73"/>
      <c r="E70" s="70"/>
      <c r="F70" s="70">
        <v>0</v>
      </c>
      <c r="G70" s="73"/>
      <c r="H70" s="76" t="s">
        <v>2677</v>
      </c>
      <c r="I70" s="96" t="s">
        <v>120</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25">
      <c r="A71" s="45"/>
      <c r="B71" s="54"/>
      <c r="C71" s="47">
        <f t="shared" si="2"/>
        <v>3</v>
      </c>
      <c r="D71" s="73"/>
      <c r="E71" s="70"/>
      <c r="F71" s="70">
        <v>1</v>
      </c>
      <c r="G71" s="73"/>
      <c r="H71" s="76" t="s">
        <v>537</v>
      </c>
      <c r="I71" s="96" t="s">
        <v>120</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25">
      <c r="A72" s="45"/>
      <c r="B72" s="54"/>
      <c r="C72" s="47">
        <f t="shared" si="2"/>
        <v>3</v>
      </c>
      <c r="D72" s="73"/>
      <c r="E72" s="70"/>
      <c r="F72" s="70">
        <v>2</v>
      </c>
      <c r="G72" s="73"/>
      <c r="H72" s="76" t="s">
        <v>538</v>
      </c>
      <c r="I72" s="96" t="s">
        <v>120</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25">
      <c r="A73" s="45"/>
      <c r="B73" s="54"/>
      <c r="C73" s="47">
        <f t="shared" si="2"/>
        <v>3</v>
      </c>
      <c r="D73" s="73"/>
      <c r="E73" s="70"/>
      <c r="F73" s="70">
        <v>3</v>
      </c>
      <c r="G73" s="73"/>
      <c r="H73" s="76" t="s">
        <v>539</v>
      </c>
      <c r="I73" s="96" t="s">
        <v>120</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25">
      <c r="A74" s="45"/>
      <c r="B74" s="54"/>
      <c r="C74" s="47">
        <f t="shared" si="2"/>
        <v>3</v>
      </c>
      <c r="D74" s="73"/>
      <c r="E74" s="70"/>
      <c r="F74" s="70">
        <v>4</v>
      </c>
      <c r="G74" s="73"/>
      <c r="H74" s="76" t="s">
        <v>540</v>
      </c>
      <c r="I74" s="96" t="s">
        <v>120</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25">
      <c r="A75" s="45"/>
      <c r="B75" s="54"/>
      <c r="C75" s="47">
        <f t="shared" si="2"/>
        <v>3</v>
      </c>
      <c r="D75" s="73"/>
      <c r="E75" s="70"/>
      <c r="F75" s="70">
        <v>5</v>
      </c>
      <c r="G75" s="73"/>
      <c r="H75" s="76" t="s">
        <v>541</v>
      </c>
      <c r="I75" s="96" t="s">
        <v>120</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25">
      <c r="A76" s="45"/>
      <c r="B76" s="54"/>
      <c r="C76" s="47">
        <f t="shared" si="2"/>
        <v>3</v>
      </c>
      <c r="D76" s="73"/>
      <c r="E76" s="70"/>
      <c r="F76" s="70">
        <v>6</v>
      </c>
      <c r="G76" s="73"/>
      <c r="H76" s="76" t="s">
        <v>542</v>
      </c>
      <c r="I76" s="96" t="s">
        <v>120</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25">
      <c r="A77" s="45"/>
      <c r="B77" s="54"/>
      <c r="C77" s="47">
        <f t="shared" si="2"/>
        <v>3</v>
      </c>
      <c r="D77" s="73"/>
      <c r="E77" s="70"/>
      <c r="F77" s="70"/>
      <c r="G77" s="73"/>
      <c r="H77" s="253" t="s">
        <v>543</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25">
      <c r="A78" s="45"/>
      <c r="B78" s="54"/>
      <c r="C78" s="47">
        <f t="shared" si="2"/>
        <v>3</v>
      </c>
      <c r="D78" s="73"/>
      <c r="E78" s="70"/>
      <c r="F78" s="70"/>
      <c r="G78" s="73"/>
      <c r="H78" s="76" t="s">
        <v>544</v>
      </c>
      <c r="I78" s="96" t="s">
        <v>545</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25">
      <c r="A79" s="45"/>
      <c r="B79" s="54"/>
      <c r="C79" s="47">
        <f t="shared" si="2"/>
        <v>3</v>
      </c>
      <c r="D79" s="73"/>
      <c r="E79" s="70"/>
      <c r="F79" s="70"/>
      <c r="G79" s="73"/>
      <c r="H79" s="76" t="s">
        <v>546</v>
      </c>
      <c r="I79" s="96" t="s">
        <v>545</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25">
      <c r="A80" s="45"/>
      <c r="B80" s="54"/>
      <c r="C80" s="47">
        <f t="shared" si="2"/>
        <v>3</v>
      </c>
      <c r="D80" s="73"/>
      <c r="E80" s="70"/>
      <c r="F80" s="70"/>
      <c r="G80" s="73"/>
      <c r="H80" s="76" t="s">
        <v>547</v>
      </c>
      <c r="I80" s="96" t="s">
        <v>545</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25">
      <c r="A81" s="45"/>
      <c r="B81" s="54"/>
      <c r="C81" s="47">
        <f t="shared" si="2"/>
        <v>3</v>
      </c>
      <c r="D81" s="73"/>
      <c r="E81" s="70"/>
      <c r="F81" s="70"/>
      <c r="G81" s="73"/>
      <c r="H81" s="76" t="s">
        <v>548</v>
      </c>
      <c r="I81" s="96" t="s">
        <v>545</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25">
      <c r="A82" s="45"/>
      <c r="B82" s="54"/>
      <c r="C82" s="47">
        <f t="shared" si="2"/>
        <v>3</v>
      </c>
      <c r="D82" s="73"/>
      <c r="E82" s="70"/>
      <c r="F82" s="70"/>
      <c r="G82" s="73"/>
      <c r="H82" s="76" t="s">
        <v>549</v>
      </c>
      <c r="I82" s="96" t="s">
        <v>545</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25">
      <c r="A83" s="45"/>
      <c r="B83" s="54"/>
      <c r="C83" s="47">
        <f t="shared" si="2"/>
        <v>3</v>
      </c>
      <c r="D83" s="73"/>
      <c r="E83" s="70"/>
      <c r="F83" s="70"/>
      <c r="G83" s="73"/>
      <c r="H83" s="76" t="s">
        <v>550</v>
      </c>
      <c r="I83" s="96" t="s">
        <v>545</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25">
      <c r="A84" s="45"/>
      <c r="B84" s="54"/>
      <c r="C84" s="47">
        <f t="shared" si="2"/>
        <v>3</v>
      </c>
      <c r="D84" s="73"/>
      <c r="E84" s="70"/>
      <c r="F84" s="70"/>
      <c r="G84" s="73"/>
      <c r="H84" s="76" t="s">
        <v>551</v>
      </c>
      <c r="I84" s="96" t="s">
        <v>545</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25">
      <c r="A85" s="45"/>
      <c r="B85" s="54"/>
      <c r="C85" s="47">
        <f t="shared" si="2"/>
        <v>3</v>
      </c>
      <c r="D85" s="73"/>
      <c r="E85" s="70"/>
      <c r="F85" s="70"/>
      <c r="G85" s="73"/>
      <c r="H85" s="76" t="s">
        <v>2380</v>
      </c>
      <c r="I85" s="96" t="s">
        <v>545</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25">
      <c r="A86" s="45"/>
      <c r="B86" s="54"/>
      <c r="C86" s="47">
        <f t="shared" si="2"/>
        <v>3</v>
      </c>
      <c r="D86" s="73"/>
      <c r="E86" s="70"/>
      <c r="F86" s="70"/>
      <c r="G86" s="73"/>
      <c r="H86" s="76" t="s">
        <v>2392</v>
      </c>
      <c r="I86" s="96" t="s">
        <v>545</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25">
      <c r="A87" s="45"/>
      <c r="B87" s="54"/>
      <c r="C87" s="47">
        <f t="shared" si="2"/>
        <v>3</v>
      </c>
      <c r="D87" s="73"/>
      <c r="E87" s="70"/>
      <c r="F87" s="70"/>
      <c r="G87" s="73"/>
      <c r="H87" s="76" t="s">
        <v>546</v>
      </c>
      <c r="I87" s="96" t="s">
        <v>545</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25">
      <c r="A88" s="45"/>
      <c r="B88" s="54"/>
      <c r="C88" s="47">
        <f t="shared" si="2"/>
        <v>3</v>
      </c>
      <c r="D88" s="73"/>
      <c r="E88" s="70"/>
      <c r="F88" s="70"/>
      <c r="G88" s="73"/>
      <c r="H88" s="76" t="s">
        <v>547</v>
      </c>
      <c r="I88" s="96" t="s">
        <v>545</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25">
      <c r="A89" s="45"/>
      <c r="B89" s="54"/>
      <c r="C89" s="47">
        <f t="shared" si="2"/>
        <v>3</v>
      </c>
      <c r="D89" s="73"/>
      <c r="E89" s="70"/>
      <c r="F89" s="70"/>
      <c r="G89" s="73"/>
      <c r="H89" s="76" t="s">
        <v>548</v>
      </c>
      <c r="I89" s="96" t="s">
        <v>545</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25">
      <c r="A90" s="45"/>
      <c r="B90" s="54"/>
      <c r="C90" s="47">
        <f t="shared" si="2"/>
        <v>3</v>
      </c>
      <c r="D90" s="73"/>
      <c r="E90" s="70"/>
      <c r="F90" s="70"/>
      <c r="G90" s="73"/>
      <c r="H90" s="76" t="s">
        <v>549</v>
      </c>
      <c r="I90" s="96" t="s">
        <v>545</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25">
      <c r="A91" s="45"/>
      <c r="B91" s="54"/>
      <c r="C91" s="47">
        <f t="shared" si="2"/>
        <v>3</v>
      </c>
      <c r="D91" s="73"/>
      <c r="E91" s="70"/>
      <c r="F91" s="70"/>
      <c r="G91" s="73"/>
      <c r="H91" s="76" t="s">
        <v>550</v>
      </c>
      <c r="I91" s="96" t="s">
        <v>545</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25">
      <c r="A92" s="45"/>
      <c r="B92" s="54"/>
      <c r="C92" s="47">
        <f t="shared" si="2"/>
        <v>3</v>
      </c>
      <c r="D92" s="73"/>
      <c r="E92" s="70"/>
      <c r="F92" s="70"/>
      <c r="G92" s="73"/>
      <c r="H92" s="76" t="s">
        <v>551</v>
      </c>
      <c r="I92" s="96" t="s">
        <v>545</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25">
      <c r="A93" s="45"/>
      <c r="B93" s="54"/>
      <c r="C93" s="47">
        <f t="shared" si="2"/>
        <v>3</v>
      </c>
      <c r="D93" s="73"/>
      <c r="E93" s="70"/>
      <c r="F93" s="70"/>
      <c r="G93" s="73"/>
      <c r="H93" s="76" t="s">
        <v>2380</v>
      </c>
      <c r="I93" s="96" t="s">
        <v>545</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25">
      <c r="A94" s="45"/>
      <c r="B94" s="54"/>
      <c r="C94" s="47">
        <f t="shared" si="2"/>
        <v>3</v>
      </c>
      <c r="D94" s="73"/>
      <c r="E94" s="70"/>
      <c r="F94" s="70"/>
      <c r="G94" s="73"/>
      <c r="H94" s="76" t="s">
        <v>552</v>
      </c>
      <c r="I94" s="96" t="s">
        <v>120</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553</v>
      </c>
      <c r="AE94" s="76"/>
      <c r="AF94" s="97">
        <v>1</v>
      </c>
      <c r="AG94" s="97">
        <v>1</v>
      </c>
      <c r="AH94" s="73"/>
      <c r="AI94" s="57"/>
      <c r="AJ94" s="45"/>
      <c r="AK94" s="45"/>
      <c r="AL94" s="45"/>
    </row>
    <row r="95" spans="1:38" outlineLevel="2" x14ac:dyDescent="0.2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25">
      <c r="A96" s="45"/>
      <c r="B96" s="54"/>
      <c r="C96" s="47">
        <f t="shared" si="2"/>
        <v>3</v>
      </c>
      <c r="D96" s="73"/>
      <c r="E96" s="70"/>
      <c r="F96" s="70"/>
      <c r="G96" s="73"/>
      <c r="H96" s="253" t="s">
        <v>554</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25">
      <c r="A97" s="45"/>
      <c r="B97" s="54"/>
      <c r="C97" s="47">
        <f t="shared" si="2"/>
        <v>3</v>
      </c>
      <c r="D97" s="73"/>
      <c r="E97" s="70"/>
      <c r="F97" s="70"/>
      <c r="G97" s="73"/>
      <c r="H97" s="136" t="s">
        <v>555</v>
      </c>
      <c r="I97" s="96" t="s">
        <v>2326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25">
      <c r="A98" s="45"/>
      <c r="B98" s="54"/>
      <c r="C98" s="47">
        <f t="shared" si="2"/>
        <v>3</v>
      </c>
      <c r="D98" s="73"/>
      <c r="E98" s="70"/>
      <c r="F98" s="70"/>
      <c r="G98" s="73"/>
      <c r="H98" s="136" t="s">
        <v>556</v>
      </c>
      <c r="I98" s="96" t="s">
        <v>2327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25">
      <c r="A99" s="45"/>
      <c r="B99" s="54"/>
      <c r="C99" s="47">
        <f t="shared" si="2"/>
        <v>3</v>
      </c>
      <c r="D99" s="73"/>
      <c r="E99" s="70"/>
      <c r="F99" s="70"/>
      <c r="G99" s="73"/>
      <c r="H99" s="136" t="s">
        <v>557</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25">
      <c r="A100" s="45"/>
      <c r="B100" s="54"/>
      <c r="C100" s="47">
        <f t="shared" si="2"/>
        <v>3</v>
      </c>
      <c r="D100" s="73"/>
      <c r="E100" s="70"/>
      <c r="F100" s="70"/>
      <c r="G100" s="73"/>
      <c r="H100" s="136" t="s">
        <v>558</v>
      </c>
      <c r="I100" s="96" t="s">
        <v>523</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2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25">
      <c r="A102" s="45"/>
      <c r="B102" s="54"/>
      <c r="C102" s="47">
        <f>INT($C$29)+1</f>
        <v>2</v>
      </c>
      <c r="D102" s="73"/>
      <c r="E102" s="70"/>
      <c r="F102" s="263" t="s">
        <v>559</v>
      </c>
      <c r="G102" s="73"/>
      <c r="H102" s="253" t="s">
        <v>560</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25">
      <c r="A103" s="45"/>
      <c r="B103" s="54"/>
      <c r="C103" s="47">
        <f>INT($C$29)+3</f>
        <v>4</v>
      </c>
      <c r="D103" s="73"/>
      <c r="E103" s="70" t="s">
        <v>561</v>
      </c>
      <c r="F103" s="70" t="s">
        <v>562</v>
      </c>
      <c r="G103" s="73"/>
      <c r="H103" s="76" t="s">
        <v>563</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25">
      <c r="A104" s="45"/>
      <c r="B104" s="54"/>
      <c r="C104" s="47">
        <f>INT($C$29)+2</f>
        <v>3</v>
      </c>
      <c r="D104" s="73"/>
      <c r="E104" s="70"/>
      <c r="F104" s="70" t="s">
        <v>564</v>
      </c>
      <c r="G104" s="73"/>
      <c r="H104" s="76" t="s">
        <v>565</v>
      </c>
      <c r="I104" s="96" t="s">
        <v>566</v>
      </c>
      <c r="J104" s="96"/>
      <c r="K104" s="97">
        <v>1.5699999999999999E-2</v>
      </c>
      <c r="L104" s="97">
        <v>1.5699999999999999E-2</v>
      </c>
      <c r="M104" s="97">
        <v>1.15E-2</v>
      </c>
      <c r="N104" s="97">
        <v>1.15E-2</v>
      </c>
      <c r="O104" s="97">
        <v>1.15E-2</v>
      </c>
      <c r="P104" s="97">
        <v>1.15E-2</v>
      </c>
      <c r="Q104" s="76"/>
      <c r="R104" s="76" t="s">
        <v>567</v>
      </c>
      <c r="S104" s="76" t="s">
        <v>567</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25">
      <c r="A105" s="45"/>
      <c r="B105" s="54"/>
      <c r="C105" s="47">
        <f>INT($C$29)+2</f>
        <v>3</v>
      </c>
      <c r="D105" s="73"/>
      <c r="E105" s="70"/>
      <c r="F105" s="70" t="s">
        <v>568</v>
      </c>
      <c r="G105" s="73"/>
      <c r="H105" s="76" t="s">
        <v>569</v>
      </c>
      <c r="I105" s="96" t="s">
        <v>570</v>
      </c>
      <c r="J105" s="96"/>
      <c r="K105" s="97">
        <v>0.27</v>
      </c>
      <c r="L105" s="97">
        <v>0.27</v>
      </c>
      <c r="M105" s="97">
        <v>0.27</v>
      </c>
      <c r="N105" s="97">
        <v>0.27</v>
      </c>
      <c r="O105" s="97">
        <v>0.27</v>
      </c>
      <c r="P105" s="97">
        <v>0.27</v>
      </c>
      <c r="Q105" s="76"/>
      <c r="R105" s="76" t="s">
        <v>571</v>
      </c>
      <c r="S105" s="76" t="s">
        <v>571</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25">
      <c r="A106" s="45"/>
      <c r="B106" s="54"/>
      <c r="C106" s="47">
        <f>INT($C$29)+2</f>
        <v>3</v>
      </c>
      <c r="D106" s="73"/>
      <c r="E106" s="70"/>
      <c r="F106" s="70" t="s">
        <v>572</v>
      </c>
      <c r="G106" s="73"/>
      <c r="H106" s="264" t="s">
        <v>573</v>
      </c>
      <c r="I106" s="96" t="s">
        <v>570</v>
      </c>
      <c r="J106" s="96"/>
      <c r="K106" s="97">
        <v>0.4</v>
      </c>
      <c r="L106" s="97">
        <v>0.4</v>
      </c>
      <c r="M106" s="97">
        <v>0.4</v>
      </c>
      <c r="N106" s="97">
        <v>0.4</v>
      </c>
      <c r="O106" s="97">
        <v>0.4</v>
      </c>
      <c r="P106" s="97">
        <v>0.4</v>
      </c>
      <c r="Q106" s="76"/>
      <c r="R106" s="76" t="s">
        <v>574</v>
      </c>
      <c r="S106" s="76" t="s">
        <v>574</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25">
      <c r="A107" s="45"/>
      <c r="B107" s="54"/>
      <c r="C107" s="47">
        <f>INT($C$29)+2</f>
        <v>3</v>
      </c>
      <c r="D107" s="73"/>
      <c r="E107" s="70"/>
      <c r="F107" s="70" t="s">
        <v>575</v>
      </c>
      <c r="G107" s="73"/>
      <c r="H107" s="264" t="s">
        <v>576</v>
      </c>
      <c r="I107" s="96" t="s">
        <v>570</v>
      </c>
      <c r="J107" s="96"/>
      <c r="K107" s="97">
        <v>0.6</v>
      </c>
      <c r="L107" s="97">
        <v>0.6</v>
      </c>
      <c r="M107" s="97">
        <v>1</v>
      </c>
      <c r="N107" s="97">
        <v>1</v>
      </c>
      <c r="O107" s="97">
        <v>1</v>
      </c>
      <c r="P107" s="97">
        <v>1</v>
      </c>
      <c r="Q107" s="76"/>
      <c r="R107" s="76" t="s">
        <v>577</v>
      </c>
      <c r="S107" s="76" t="s">
        <v>578</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25">
      <c r="A108" s="45"/>
      <c r="B108" s="54"/>
      <c r="C108" s="47">
        <f>INT($C$29)+2</f>
        <v>3</v>
      </c>
      <c r="D108" s="73"/>
      <c r="E108" s="70"/>
      <c r="F108" s="70" t="s">
        <v>579</v>
      </c>
      <c r="G108" s="73"/>
      <c r="H108" s="76" t="s">
        <v>2876</v>
      </c>
      <c r="I108" s="96" t="s">
        <v>1802</v>
      </c>
      <c r="J108" s="96"/>
      <c r="K108" s="344">
        <v>0.15</v>
      </c>
      <c r="L108" s="344">
        <v>0.15</v>
      </c>
      <c r="M108" s="344">
        <v>0.15</v>
      </c>
      <c r="N108" s="344">
        <v>0.15</v>
      </c>
      <c r="O108" s="344">
        <v>0.15</v>
      </c>
      <c r="P108" s="344">
        <v>0.15</v>
      </c>
      <c r="Q108" s="76"/>
      <c r="R108" s="76" t="s">
        <v>580</v>
      </c>
      <c r="S108" s="76" t="s">
        <v>580</v>
      </c>
      <c r="T108" s="76"/>
      <c r="U108" s="273">
        <v>0.19</v>
      </c>
      <c r="V108" s="273">
        <v>0.19</v>
      </c>
      <c r="W108" s="273">
        <v>0.19</v>
      </c>
      <c r="X108" s="273">
        <v>0.25</v>
      </c>
      <c r="Y108" s="273">
        <v>0.25</v>
      </c>
      <c r="Z108" s="273">
        <v>0.25</v>
      </c>
      <c r="AA108" s="273">
        <v>0.25</v>
      </c>
      <c r="AB108" s="273">
        <v>0.25</v>
      </c>
      <c r="AC108" s="76"/>
      <c r="AD108" s="97" t="s">
        <v>2362</v>
      </c>
      <c r="AE108" s="76"/>
      <c r="AF108" s="97">
        <v>1</v>
      </c>
      <c r="AG108" s="97">
        <v>1</v>
      </c>
      <c r="AH108" s="73"/>
      <c r="AI108" s="57"/>
      <c r="AJ108" s="45"/>
      <c r="AK108" s="45"/>
      <c r="AL108" s="45"/>
    </row>
    <row r="109" spans="1:38" hidden="1" outlineLevel="3" x14ac:dyDescent="0.25">
      <c r="A109" s="45"/>
      <c r="B109" s="54"/>
      <c r="C109" s="47">
        <f>INT($C$29)+3</f>
        <v>4</v>
      </c>
      <c r="D109" s="73"/>
      <c r="E109" s="70"/>
      <c r="F109" s="70" t="s">
        <v>581</v>
      </c>
      <c r="G109" s="73"/>
      <c r="H109" s="76" t="s">
        <v>582</v>
      </c>
      <c r="I109" s="96" t="s">
        <v>570</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25">
      <c r="A110" s="45"/>
      <c r="B110" s="54"/>
      <c r="C110" s="47">
        <f>INT($C$29)+3</f>
        <v>4</v>
      </c>
      <c r="D110" s="73"/>
      <c r="E110" s="70"/>
      <c r="F110" s="70" t="s">
        <v>583</v>
      </c>
      <c r="G110" s="73"/>
      <c r="H110" s="76" t="s">
        <v>584</v>
      </c>
      <c r="I110" s="96" t="s">
        <v>2322</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521</v>
      </c>
      <c r="AE110" s="76"/>
      <c r="AF110" s="97">
        <v>1</v>
      </c>
      <c r="AG110" s="97">
        <v>1</v>
      </c>
      <c r="AH110" s="73"/>
      <c r="AI110" s="57"/>
      <c r="AJ110" s="45"/>
      <c r="AK110" s="45"/>
      <c r="AL110" s="45"/>
    </row>
    <row r="111" spans="1:38" outlineLevel="1" x14ac:dyDescent="0.25">
      <c r="A111" s="45"/>
      <c r="B111" s="54"/>
      <c r="C111" s="47">
        <f>INT($C$29)+1</f>
        <v>2</v>
      </c>
      <c r="D111" s="73"/>
      <c r="E111" s="70"/>
      <c r="F111" s="263" t="s">
        <v>585</v>
      </c>
      <c r="G111" s="73"/>
      <c r="H111" s="253" t="s">
        <v>586</v>
      </c>
      <c r="I111" s="96"/>
      <c r="J111" s="96" t="s">
        <v>587</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25">
      <c r="A112" s="45"/>
      <c r="B112" s="54"/>
      <c r="C112" s="47">
        <f>INT($C$29)+3</f>
        <v>4</v>
      </c>
      <c r="D112" s="73"/>
      <c r="E112" s="70" t="s">
        <v>588</v>
      </c>
      <c r="F112" s="70" t="s">
        <v>589</v>
      </c>
      <c r="G112" s="73"/>
      <c r="H112" s="76" t="s">
        <v>563</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25">
      <c r="A113" s="45"/>
      <c r="B113" s="54"/>
      <c r="C113" s="47">
        <f t="shared" ref="C113:C130" si="19">INT($C$29)+2</f>
        <v>3</v>
      </c>
      <c r="D113" s="73"/>
      <c r="E113" s="70"/>
      <c r="F113" s="70" t="s">
        <v>590</v>
      </c>
      <c r="G113" s="73"/>
      <c r="H113" s="76" t="s">
        <v>591</v>
      </c>
      <c r="I113" s="96" t="s">
        <v>592</v>
      </c>
      <c r="J113" s="96"/>
      <c r="K113" s="97">
        <v>0.04</v>
      </c>
      <c r="L113" s="97">
        <v>0.05</v>
      </c>
      <c r="M113" s="97">
        <v>2.5000000000000001E-2</v>
      </c>
      <c r="N113" s="97">
        <v>2.5000000000000001E-2</v>
      </c>
      <c r="O113" s="97">
        <v>2.5000000000000001E-2</v>
      </c>
      <c r="P113" s="97">
        <v>2.5000000000000001E-2</v>
      </c>
      <c r="Q113" s="76"/>
      <c r="R113" s="76" t="s">
        <v>2387</v>
      </c>
      <c r="S113" s="76" t="s">
        <v>580</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25">
      <c r="A114" s="45"/>
      <c r="B114" s="54"/>
      <c r="C114" s="47">
        <f t="shared" si="19"/>
        <v>3</v>
      </c>
      <c r="D114" s="73"/>
      <c r="E114" s="70"/>
      <c r="F114" s="70" t="s">
        <v>593</v>
      </c>
      <c r="G114" s="73"/>
      <c r="H114" s="76" t="s">
        <v>594</v>
      </c>
      <c r="I114" s="96" t="s">
        <v>570</v>
      </c>
      <c r="J114" s="96"/>
      <c r="K114" s="97">
        <v>1.7</v>
      </c>
      <c r="L114" s="97">
        <v>1.7</v>
      </c>
      <c r="M114" s="97">
        <v>1.7</v>
      </c>
      <c r="N114" s="97">
        <v>1.7</v>
      </c>
      <c r="O114" s="97">
        <v>1.7</v>
      </c>
      <c r="P114" s="97">
        <v>1.7</v>
      </c>
      <c r="Q114" s="76"/>
      <c r="R114" s="76" t="s">
        <v>580</v>
      </c>
      <c r="S114" s="76" t="s">
        <v>580</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25">
      <c r="A115" s="45"/>
      <c r="B115" s="54"/>
      <c r="C115" s="47">
        <f t="shared" si="19"/>
        <v>3</v>
      </c>
      <c r="D115" s="73"/>
      <c r="E115" s="70"/>
      <c r="F115" s="70" t="s">
        <v>595</v>
      </c>
      <c r="G115" s="73"/>
      <c r="H115" s="76" t="s">
        <v>596</v>
      </c>
      <c r="I115" s="96" t="s">
        <v>597</v>
      </c>
      <c r="J115" s="96"/>
      <c r="K115" s="97">
        <v>0.5</v>
      </c>
      <c r="L115" s="97">
        <v>0.5</v>
      </c>
      <c r="M115" s="97">
        <v>0.22</v>
      </c>
      <c r="N115" s="97">
        <v>0.22</v>
      </c>
      <c r="O115" s="97">
        <v>0.22</v>
      </c>
      <c r="P115" s="97">
        <v>0.22</v>
      </c>
      <c r="Q115" s="76"/>
      <c r="R115" s="76" t="s">
        <v>580</v>
      </c>
      <c r="S115" s="76" t="s">
        <v>580</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25">
      <c r="A116" s="45"/>
      <c r="B116" s="54"/>
      <c r="C116" s="47">
        <f t="shared" si="19"/>
        <v>3</v>
      </c>
      <c r="D116" s="73"/>
      <c r="E116" s="70"/>
      <c r="F116" s="70" t="s">
        <v>598</v>
      </c>
      <c r="G116" s="73"/>
      <c r="H116" s="76" t="s">
        <v>596</v>
      </c>
      <c r="I116" s="96" t="s">
        <v>599</v>
      </c>
      <c r="J116" s="96"/>
      <c r="K116" s="97">
        <v>25</v>
      </c>
      <c r="L116" s="97">
        <v>25</v>
      </c>
      <c r="M116" s="97">
        <v>60</v>
      </c>
      <c r="N116" s="97">
        <v>60</v>
      </c>
      <c r="O116" s="97">
        <v>60</v>
      </c>
      <c r="P116" s="97">
        <v>60</v>
      </c>
      <c r="Q116" s="76"/>
      <c r="R116" s="76" t="s">
        <v>580</v>
      </c>
      <c r="S116" s="76" t="s">
        <v>580</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25">
      <c r="A117" s="45"/>
      <c r="B117" s="54"/>
      <c r="C117" s="47">
        <f t="shared" si="19"/>
        <v>3</v>
      </c>
      <c r="D117" s="73"/>
      <c r="E117" s="70"/>
      <c r="F117" s="70" t="s">
        <v>600</v>
      </c>
      <c r="G117" s="73"/>
      <c r="H117" s="76" t="s">
        <v>601</v>
      </c>
      <c r="I117" s="96" t="s">
        <v>570</v>
      </c>
      <c r="J117" s="96"/>
      <c r="K117" s="97">
        <v>0.01</v>
      </c>
      <c r="L117" s="97">
        <v>0.01</v>
      </c>
      <c r="M117" s="97">
        <v>0.02</v>
      </c>
      <c r="N117" s="97">
        <v>0.01</v>
      </c>
      <c r="O117" s="97">
        <v>0.02</v>
      </c>
      <c r="P117" s="97">
        <v>0.02</v>
      </c>
      <c r="Q117" s="76"/>
      <c r="R117" s="76" t="s">
        <v>602</v>
      </c>
      <c r="S117" s="76" t="s">
        <v>602</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25">
      <c r="A118" s="45"/>
      <c r="B118" s="54"/>
      <c r="C118" s="47">
        <f t="shared" si="19"/>
        <v>3</v>
      </c>
      <c r="D118" s="73"/>
      <c r="E118" s="70"/>
      <c r="F118" s="70" t="s">
        <v>603</v>
      </c>
      <c r="G118" s="73"/>
      <c r="H118" s="76" t="s">
        <v>604</v>
      </c>
      <c r="I118" s="96" t="s">
        <v>605</v>
      </c>
      <c r="J118" s="96"/>
      <c r="K118" s="97">
        <v>25</v>
      </c>
      <c r="L118" s="97">
        <v>25</v>
      </c>
      <c r="M118" s="97">
        <v>25</v>
      </c>
      <c r="N118" s="97">
        <v>25</v>
      </c>
      <c r="O118" s="97">
        <v>25</v>
      </c>
      <c r="P118" s="97">
        <v>25</v>
      </c>
      <c r="Q118" s="76"/>
      <c r="R118" s="76" t="s">
        <v>602</v>
      </c>
      <c r="S118" s="76" t="s">
        <v>602</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25">
      <c r="A119" s="45"/>
      <c r="B119" s="54"/>
      <c r="C119" s="47">
        <f t="shared" si="19"/>
        <v>3</v>
      </c>
      <c r="D119" s="73"/>
      <c r="E119" s="70"/>
      <c r="F119" s="70" t="s">
        <v>606</v>
      </c>
      <c r="G119" s="73"/>
      <c r="H119" s="76" t="s">
        <v>607</v>
      </c>
      <c r="I119" s="96" t="s">
        <v>605</v>
      </c>
      <c r="J119" s="96"/>
      <c r="K119" s="97">
        <v>22</v>
      </c>
      <c r="L119" s="97">
        <v>22</v>
      </c>
      <c r="M119" s="97">
        <v>22</v>
      </c>
      <c r="N119" s="97">
        <v>22</v>
      </c>
      <c r="O119" s="97">
        <v>22</v>
      </c>
      <c r="P119" s="97">
        <v>22</v>
      </c>
      <c r="Q119" s="76"/>
      <c r="R119" s="76" t="s">
        <v>602</v>
      </c>
      <c r="S119" s="76" t="s">
        <v>602</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25">
      <c r="A120" s="45"/>
      <c r="B120" s="54"/>
      <c r="C120" s="47">
        <f t="shared" si="19"/>
        <v>3</v>
      </c>
      <c r="D120" s="73"/>
      <c r="E120" s="70"/>
      <c r="F120" s="70" t="s">
        <v>608</v>
      </c>
      <c r="G120" s="73"/>
      <c r="H120" s="76" t="s">
        <v>609</v>
      </c>
      <c r="I120" s="96" t="s">
        <v>599</v>
      </c>
      <c r="J120" s="96"/>
      <c r="K120" s="97">
        <v>28</v>
      </c>
      <c r="L120" s="97">
        <v>28</v>
      </c>
      <c r="M120" s="97">
        <v>62</v>
      </c>
      <c r="N120" s="97">
        <v>62</v>
      </c>
      <c r="O120" s="97">
        <v>62</v>
      </c>
      <c r="P120" s="97">
        <v>81</v>
      </c>
      <c r="Q120" s="76"/>
      <c r="R120" s="76" t="s">
        <v>580</v>
      </c>
      <c r="S120" s="76" t="s">
        <v>580</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25">
      <c r="A121" s="45"/>
      <c r="B121" s="54"/>
      <c r="C121" s="47">
        <f t="shared" si="19"/>
        <v>3</v>
      </c>
      <c r="D121" s="73"/>
      <c r="E121" s="70"/>
      <c r="F121" s="70" t="s">
        <v>610</v>
      </c>
      <c r="G121" s="73"/>
      <c r="H121" s="76" t="s">
        <v>611</v>
      </c>
      <c r="I121" s="96" t="s">
        <v>570</v>
      </c>
      <c r="J121" s="96"/>
      <c r="K121" s="97">
        <v>1.4</v>
      </c>
      <c r="L121" s="97">
        <v>1.4</v>
      </c>
      <c r="M121" s="97">
        <v>1.7</v>
      </c>
      <c r="N121" s="97">
        <v>1.7</v>
      </c>
      <c r="O121" s="97">
        <v>1.7</v>
      </c>
      <c r="P121" s="97">
        <v>0.7</v>
      </c>
      <c r="Q121" s="76"/>
      <c r="R121" s="76" t="s">
        <v>580</v>
      </c>
      <c r="S121" s="76" t="s">
        <v>580</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25">
      <c r="A122" s="45"/>
      <c r="B122" s="54"/>
      <c r="C122" s="47">
        <f t="shared" si="19"/>
        <v>3</v>
      </c>
      <c r="D122" s="73"/>
      <c r="E122" s="70"/>
      <c r="F122" s="70" t="s">
        <v>612</v>
      </c>
      <c r="G122" s="73"/>
      <c r="H122" s="76" t="s">
        <v>613</v>
      </c>
      <c r="I122" s="96" t="s">
        <v>614</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25">
      <c r="A123" s="45"/>
      <c r="B123" s="54"/>
      <c r="C123" s="47">
        <f t="shared" si="19"/>
        <v>3</v>
      </c>
      <c r="D123" s="73"/>
      <c r="E123" s="70"/>
      <c r="F123" s="70" t="s">
        <v>615</v>
      </c>
      <c r="G123" s="73"/>
      <c r="H123" s="76" t="s">
        <v>613</v>
      </c>
      <c r="I123" s="96" t="s">
        <v>570</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25">
      <c r="A124" s="45"/>
      <c r="B124" s="54"/>
      <c r="C124" s="47">
        <f t="shared" si="19"/>
        <v>3</v>
      </c>
      <c r="D124" s="73"/>
      <c r="E124" s="70"/>
      <c r="F124" s="70" t="s">
        <v>616</v>
      </c>
      <c r="G124" s="73"/>
      <c r="H124" s="76" t="s">
        <v>617</v>
      </c>
      <c r="I124" s="96" t="s">
        <v>570</v>
      </c>
      <c r="J124" s="96"/>
      <c r="K124" s="97">
        <v>0.15</v>
      </c>
      <c r="L124" s="97">
        <v>0.15</v>
      </c>
      <c r="M124" s="97">
        <v>0.15</v>
      </c>
      <c r="N124" s="97">
        <v>0.15</v>
      </c>
      <c r="O124" s="97">
        <v>0.15</v>
      </c>
      <c r="P124" s="97">
        <v>0.15</v>
      </c>
      <c r="Q124" s="76"/>
      <c r="R124" s="76" t="s">
        <v>618</v>
      </c>
      <c r="S124" s="76" t="s">
        <v>618</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25">
      <c r="A125" s="45"/>
      <c r="B125" s="54"/>
      <c r="C125" s="47">
        <f t="shared" si="19"/>
        <v>3</v>
      </c>
      <c r="D125" s="73"/>
      <c r="E125" s="70"/>
      <c r="F125" s="70" t="s">
        <v>619</v>
      </c>
      <c r="G125" s="73"/>
      <c r="H125" s="76" t="s">
        <v>617</v>
      </c>
      <c r="I125" s="96" t="s">
        <v>597</v>
      </c>
      <c r="J125" s="96"/>
      <c r="K125" s="97">
        <v>0.02</v>
      </c>
      <c r="L125" s="97">
        <v>0.02</v>
      </c>
      <c r="M125" s="97">
        <v>5.0000000000000001E-3</v>
      </c>
      <c r="N125" s="97">
        <v>5.0000000000000001E-3</v>
      </c>
      <c r="O125" s="97">
        <v>5.0000000000000001E-3</v>
      </c>
      <c r="P125" s="97">
        <v>5.0000000000000001E-3</v>
      </c>
      <c r="Q125" s="76"/>
      <c r="R125" s="76" t="s">
        <v>618</v>
      </c>
      <c r="S125" s="76" t="s">
        <v>618</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25">
      <c r="A126" s="45"/>
      <c r="B126" s="54"/>
      <c r="C126" s="47">
        <f t="shared" si="19"/>
        <v>3</v>
      </c>
      <c r="D126" s="73"/>
      <c r="E126" s="70"/>
      <c r="F126" s="70" t="s">
        <v>620</v>
      </c>
      <c r="G126" s="73"/>
      <c r="H126" s="76" t="s">
        <v>617</v>
      </c>
      <c r="I126" s="96" t="s">
        <v>597</v>
      </c>
      <c r="J126" s="96"/>
      <c r="K126" s="97">
        <v>2E-3</v>
      </c>
      <c r="L126" s="97">
        <v>2E-3</v>
      </c>
      <c r="M126" s="97">
        <v>2E-3</v>
      </c>
      <c r="N126" s="97">
        <v>2E-3</v>
      </c>
      <c r="O126" s="97">
        <v>2E-3</v>
      </c>
      <c r="P126" s="97">
        <v>2E-3</v>
      </c>
      <c r="Q126" s="76"/>
      <c r="R126" s="76" t="s">
        <v>618</v>
      </c>
      <c r="S126" s="76" t="s">
        <v>618</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25">
      <c r="A127" s="45"/>
      <c r="B127" s="54"/>
      <c r="C127" s="47">
        <f t="shared" si="19"/>
        <v>3</v>
      </c>
      <c r="D127" s="73"/>
      <c r="E127" s="70"/>
      <c r="F127" s="70" t="s">
        <v>621</v>
      </c>
      <c r="G127" s="73"/>
      <c r="H127" s="76" t="s">
        <v>622</v>
      </c>
      <c r="I127" s="96" t="s">
        <v>570</v>
      </c>
      <c r="J127" s="96"/>
      <c r="K127" s="97">
        <v>0.5</v>
      </c>
      <c r="L127" s="97">
        <v>0.5</v>
      </c>
      <c r="M127" s="97">
        <v>0.5</v>
      </c>
      <c r="N127" s="97">
        <v>0.5</v>
      </c>
      <c r="O127" s="97">
        <v>0.5</v>
      </c>
      <c r="P127" s="97">
        <v>0.5</v>
      </c>
      <c r="Q127" s="76"/>
      <c r="R127" s="76" t="s">
        <v>618</v>
      </c>
      <c r="S127" s="76" t="s">
        <v>618</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25">
      <c r="A128" s="45"/>
      <c r="B128" s="54"/>
      <c r="C128" s="47">
        <f t="shared" si="19"/>
        <v>3</v>
      </c>
      <c r="D128" s="73"/>
      <c r="E128" s="70"/>
      <c r="F128" s="70" t="s">
        <v>623</v>
      </c>
      <c r="G128" s="73"/>
      <c r="H128" s="76" t="s">
        <v>624</v>
      </c>
      <c r="I128" s="96" t="s">
        <v>570</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25">
      <c r="A129" s="45"/>
      <c r="B129" s="54"/>
      <c r="C129" s="47">
        <f t="shared" si="19"/>
        <v>3</v>
      </c>
      <c r="D129" s="73"/>
      <c r="E129" s="70"/>
      <c r="F129" s="70" t="s">
        <v>625</v>
      </c>
      <c r="G129" s="73"/>
      <c r="H129" s="76" t="s">
        <v>626</v>
      </c>
      <c r="I129" s="96" t="s">
        <v>570</v>
      </c>
      <c r="J129" s="96"/>
      <c r="K129" s="97">
        <v>0.01</v>
      </c>
      <c r="L129" s="97">
        <v>0.01</v>
      </c>
      <c r="M129" s="97">
        <v>0.01</v>
      </c>
      <c r="N129" s="97">
        <v>0.01</v>
      </c>
      <c r="O129" s="97">
        <v>0.01</v>
      </c>
      <c r="P129" s="97">
        <v>0.01</v>
      </c>
      <c r="Q129" s="76"/>
      <c r="R129" s="76" t="s">
        <v>627</v>
      </c>
      <c r="S129" s="76" t="s">
        <v>627</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25">
      <c r="A130" s="45"/>
      <c r="B130" s="54"/>
      <c r="C130" s="47">
        <f t="shared" si="19"/>
        <v>3</v>
      </c>
      <c r="D130" s="73"/>
      <c r="E130" s="70"/>
      <c r="F130" s="70" t="s">
        <v>628</v>
      </c>
      <c r="G130" s="73"/>
      <c r="H130" s="76" t="s">
        <v>629</v>
      </c>
      <c r="I130" s="96" t="s">
        <v>570</v>
      </c>
      <c r="J130" s="96"/>
      <c r="K130" s="97">
        <v>20</v>
      </c>
      <c r="L130" s="97">
        <v>20</v>
      </c>
      <c r="M130" s="97">
        <v>20</v>
      </c>
      <c r="N130" s="97">
        <v>20</v>
      </c>
      <c r="O130" s="97">
        <v>20</v>
      </c>
      <c r="P130" s="97">
        <v>20</v>
      </c>
      <c r="Q130" s="76"/>
      <c r="R130" s="76" t="s">
        <v>627</v>
      </c>
      <c r="S130" s="76" t="s">
        <v>627</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25">
      <c r="A131" s="45"/>
      <c r="B131" s="54"/>
      <c r="C131" s="47">
        <f>INT($C$29)+3</f>
        <v>4</v>
      </c>
      <c r="D131" s="73"/>
      <c r="E131" s="70"/>
      <c r="F131" s="70" t="s">
        <v>630</v>
      </c>
      <c r="G131" s="73"/>
      <c r="H131" s="76" t="s">
        <v>631</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25">
      <c r="A132" s="45"/>
      <c r="B132" s="54"/>
      <c r="C132" s="47">
        <f>INT($C$29)+2</f>
        <v>3</v>
      </c>
      <c r="D132" s="73"/>
      <c r="E132" s="70"/>
      <c r="F132" s="70" t="s">
        <v>632</v>
      </c>
      <c r="G132" s="73"/>
      <c r="H132" s="76" t="s">
        <v>633</v>
      </c>
      <c r="I132" s="96" t="s">
        <v>570</v>
      </c>
      <c r="J132" s="96"/>
      <c r="K132" s="97">
        <v>1.5</v>
      </c>
      <c r="L132" s="97">
        <v>1.7</v>
      </c>
      <c r="M132" s="97">
        <v>1.5</v>
      </c>
      <c r="N132" s="97">
        <v>1.5</v>
      </c>
      <c r="O132" s="97">
        <v>1.5</v>
      </c>
      <c r="P132" s="97">
        <v>1.5</v>
      </c>
      <c r="Q132" s="76"/>
      <c r="R132" s="76" t="s">
        <v>2388</v>
      </c>
      <c r="S132" s="76" t="s">
        <v>618</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25">
      <c r="A133" s="45"/>
      <c r="B133" s="54"/>
      <c r="C133" s="47">
        <f>INT($C$29)+2</f>
        <v>3</v>
      </c>
      <c r="D133" s="73"/>
      <c r="E133" s="70"/>
      <c r="F133" s="70" t="s">
        <v>634</v>
      </c>
      <c r="G133" s="73"/>
      <c r="H133" s="76" t="s">
        <v>635</v>
      </c>
      <c r="I133" s="96" t="s">
        <v>570</v>
      </c>
      <c r="J133" s="96"/>
      <c r="K133" s="97">
        <v>3</v>
      </c>
      <c r="L133" s="97">
        <v>3</v>
      </c>
      <c r="M133" s="97">
        <v>3</v>
      </c>
      <c r="N133" s="97">
        <v>3</v>
      </c>
      <c r="O133" s="97">
        <v>3</v>
      </c>
      <c r="P133" s="97">
        <v>3</v>
      </c>
      <c r="Q133" s="76"/>
      <c r="R133" s="76"/>
      <c r="S133" s="76" t="s">
        <v>574</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25">
      <c r="A134" s="45"/>
      <c r="B134" s="54"/>
      <c r="C134" s="47">
        <f>INT($C$29)+1</f>
        <v>2</v>
      </c>
      <c r="D134" s="73"/>
      <c r="E134" s="70"/>
      <c r="F134" s="263" t="s">
        <v>636</v>
      </c>
      <c r="G134" s="73"/>
      <c r="H134" s="253" t="s">
        <v>637</v>
      </c>
      <c r="I134" s="96"/>
      <c r="J134" s="96" t="s">
        <v>587</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47">
        <f>INT($C$29)+3</f>
        <v>4</v>
      </c>
      <c r="D135" s="73"/>
      <c r="E135" s="70" t="s">
        <v>638</v>
      </c>
      <c r="F135" s="70" t="s">
        <v>639</v>
      </c>
      <c r="G135" s="73"/>
      <c r="H135" s="76" t="s">
        <v>563</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25">
      <c r="A136" s="45"/>
      <c r="B136" s="54"/>
      <c r="C136" s="47">
        <f t="shared" ref="C136:C149" si="23">INT($C$29)+2</f>
        <v>3</v>
      </c>
      <c r="D136" s="73"/>
      <c r="E136" s="70"/>
      <c r="F136" s="70" t="s">
        <v>640</v>
      </c>
      <c r="G136" s="73"/>
      <c r="H136" s="76" t="s">
        <v>641</v>
      </c>
      <c r="I136" s="96" t="s">
        <v>642</v>
      </c>
      <c r="J136" s="96"/>
      <c r="K136" s="97">
        <v>0.8</v>
      </c>
      <c r="L136" s="97">
        <v>0.8</v>
      </c>
      <c r="M136" s="97">
        <v>0.8</v>
      </c>
      <c r="N136" s="97">
        <v>0.8</v>
      </c>
      <c r="O136" s="97">
        <v>0.8</v>
      </c>
      <c r="P136" s="97">
        <v>0.8</v>
      </c>
      <c r="Q136" s="76"/>
      <c r="R136" s="76" t="s">
        <v>580</v>
      </c>
      <c r="S136" s="76" t="s">
        <v>580</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25">
      <c r="A137" s="45"/>
      <c r="B137" s="54"/>
      <c r="C137" s="47">
        <f t="shared" si="23"/>
        <v>3</v>
      </c>
      <c r="D137" s="73"/>
      <c r="E137" s="70"/>
      <c r="F137" s="70" t="s">
        <v>643</v>
      </c>
      <c r="G137" s="73"/>
      <c r="H137" s="76" t="s">
        <v>644</v>
      </c>
      <c r="I137" s="96" t="s">
        <v>570</v>
      </c>
      <c r="J137" s="96"/>
      <c r="K137" s="97">
        <v>0.17</v>
      </c>
      <c r="L137" s="97">
        <v>0.17</v>
      </c>
      <c r="M137" s="97">
        <v>0.17</v>
      </c>
      <c r="N137" s="97">
        <v>0.17</v>
      </c>
      <c r="O137" s="97">
        <v>0.17</v>
      </c>
      <c r="P137" s="97">
        <v>0.17</v>
      </c>
      <c r="Q137" s="76"/>
      <c r="R137" s="76" t="s">
        <v>580</v>
      </c>
      <c r="S137" s="76" t="s">
        <v>580</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25">
      <c r="A138" s="45"/>
      <c r="B138" s="54"/>
      <c r="C138" s="47">
        <f t="shared" si="23"/>
        <v>3</v>
      </c>
      <c r="D138" s="73"/>
      <c r="E138" s="70"/>
      <c r="F138" s="70" t="s">
        <v>645</v>
      </c>
      <c r="G138" s="73"/>
      <c r="H138" s="76" t="s">
        <v>646</v>
      </c>
      <c r="I138" s="96" t="s">
        <v>570</v>
      </c>
      <c r="J138" s="96"/>
      <c r="K138" s="97">
        <v>1.7</v>
      </c>
      <c r="L138" s="97">
        <v>1.7</v>
      </c>
      <c r="M138" s="97">
        <v>1.7</v>
      </c>
      <c r="N138" s="97">
        <v>1.7</v>
      </c>
      <c r="O138" s="97">
        <v>1.7</v>
      </c>
      <c r="P138" s="97">
        <v>1.7</v>
      </c>
      <c r="Q138" s="76"/>
      <c r="R138" s="76" t="s">
        <v>580</v>
      </c>
      <c r="S138" s="76" t="s">
        <v>580</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25">
      <c r="A139" s="45"/>
      <c r="B139" s="54"/>
      <c r="C139" s="47">
        <f t="shared" si="23"/>
        <v>3</v>
      </c>
      <c r="D139" s="73"/>
      <c r="E139" s="70"/>
      <c r="F139" s="70" t="s">
        <v>647</v>
      </c>
      <c r="G139" s="73"/>
      <c r="H139" s="76" t="s">
        <v>648</v>
      </c>
      <c r="I139" s="96" t="s">
        <v>614</v>
      </c>
      <c r="J139" s="96"/>
      <c r="K139" s="97">
        <v>1.1199999999999999E-3</v>
      </c>
      <c r="L139" s="97">
        <v>1.1199999999999999E-3</v>
      </c>
      <c r="M139" s="97">
        <v>7.7999999999999999E-4</v>
      </c>
      <c r="N139" s="97">
        <v>7.7999999999999999E-4</v>
      </c>
      <c r="O139" s="97">
        <v>7.7999999999999999E-4</v>
      </c>
      <c r="P139" s="97">
        <v>7.7999999999999999E-4</v>
      </c>
      <c r="Q139" s="76"/>
      <c r="R139" s="76" t="s">
        <v>580</v>
      </c>
      <c r="S139" s="76" t="s">
        <v>580</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25">
      <c r="A140" s="45"/>
      <c r="B140" s="54"/>
      <c r="C140" s="47">
        <f t="shared" si="23"/>
        <v>3</v>
      </c>
      <c r="D140" s="73"/>
      <c r="E140" s="70"/>
      <c r="F140" s="70" t="s">
        <v>649</v>
      </c>
      <c r="G140" s="73"/>
      <c r="H140" s="76" t="s">
        <v>650</v>
      </c>
      <c r="I140" s="96" t="s">
        <v>570</v>
      </c>
      <c r="J140" s="96"/>
      <c r="K140" s="97">
        <v>0.6</v>
      </c>
      <c r="L140" s="97">
        <v>0.6</v>
      </c>
      <c r="M140" s="97">
        <v>0.6</v>
      </c>
      <c r="N140" s="97">
        <v>0.6</v>
      </c>
      <c r="O140" s="97">
        <v>0.6</v>
      </c>
      <c r="P140" s="97">
        <v>0.6</v>
      </c>
      <c r="Q140" s="76"/>
      <c r="R140" s="76" t="s">
        <v>580</v>
      </c>
      <c r="S140" s="76" t="s">
        <v>580</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25">
      <c r="A141" s="45"/>
      <c r="B141" s="54"/>
      <c r="C141" s="47">
        <f t="shared" si="23"/>
        <v>3</v>
      </c>
      <c r="D141" s="73"/>
      <c r="E141" s="70"/>
      <c r="F141" s="70" t="s">
        <v>651</v>
      </c>
      <c r="G141" s="73"/>
      <c r="H141" s="76" t="s">
        <v>652</v>
      </c>
      <c r="I141" s="96" t="s">
        <v>614</v>
      </c>
      <c r="J141" s="96"/>
      <c r="K141" s="97">
        <v>1.1199999999999999E-3</v>
      </c>
      <c r="L141" s="97">
        <v>1.1199999999999999E-3</v>
      </c>
      <c r="M141" s="97">
        <v>7.3999999999999999E-4</v>
      </c>
      <c r="N141" s="97">
        <v>7.3999999999999999E-4</v>
      </c>
      <c r="O141" s="97">
        <v>7.3999999999999999E-4</v>
      </c>
      <c r="P141" s="97">
        <v>7.3999999999999999E-4</v>
      </c>
      <c r="Q141" s="76"/>
      <c r="R141" s="76" t="s">
        <v>580</v>
      </c>
      <c r="S141" s="76" t="s">
        <v>580</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25">
      <c r="A142" s="45"/>
      <c r="B142" s="54"/>
      <c r="C142" s="47">
        <f t="shared" si="23"/>
        <v>3</v>
      </c>
      <c r="D142" s="73"/>
      <c r="E142" s="70"/>
      <c r="F142" s="70" t="s">
        <v>653</v>
      </c>
      <c r="G142" s="73"/>
      <c r="H142" s="76" t="s">
        <v>654</v>
      </c>
      <c r="I142" s="96" t="s">
        <v>570</v>
      </c>
      <c r="J142" s="96"/>
      <c r="K142" s="97">
        <v>0</v>
      </c>
      <c r="L142" s="97">
        <v>0</v>
      </c>
      <c r="M142" s="97">
        <v>0.5</v>
      </c>
      <c r="N142" s="97">
        <v>0.5</v>
      </c>
      <c r="O142" s="97">
        <v>0.5</v>
      </c>
      <c r="P142" s="97">
        <v>0.5</v>
      </c>
      <c r="Q142" s="76"/>
      <c r="R142" s="76"/>
      <c r="S142" s="76" t="s">
        <v>655</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25">
      <c r="A143" s="45"/>
      <c r="B143" s="54"/>
      <c r="C143" s="47">
        <f t="shared" si="23"/>
        <v>3</v>
      </c>
      <c r="D143" s="73"/>
      <c r="E143" s="70"/>
      <c r="F143" s="70" t="s">
        <v>656</v>
      </c>
      <c r="G143" s="73"/>
      <c r="H143" s="76" t="s">
        <v>657</v>
      </c>
      <c r="I143" s="96" t="s">
        <v>599</v>
      </c>
      <c r="J143" s="96"/>
      <c r="K143" s="76"/>
      <c r="L143" s="76"/>
      <c r="M143" s="97">
        <v>64</v>
      </c>
      <c r="N143" s="97">
        <v>64</v>
      </c>
      <c r="O143" s="97">
        <v>64</v>
      </c>
      <c r="P143" s="97">
        <v>150</v>
      </c>
      <c r="Q143" s="76"/>
      <c r="R143" s="76"/>
      <c r="S143" s="76" t="s">
        <v>655</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25">
      <c r="A144" s="45"/>
      <c r="B144" s="54"/>
      <c r="C144" s="47">
        <f t="shared" si="23"/>
        <v>3</v>
      </c>
      <c r="D144" s="73"/>
      <c r="E144" s="70"/>
      <c r="F144" s="70" t="s">
        <v>658</v>
      </c>
      <c r="G144" s="73"/>
      <c r="H144" s="76" t="s">
        <v>659</v>
      </c>
      <c r="I144" s="96" t="s">
        <v>570</v>
      </c>
      <c r="J144" s="96"/>
      <c r="K144" s="76"/>
      <c r="L144" s="76"/>
      <c r="M144" s="97">
        <v>1.7</v>
      </c>
      <c r="N144" s="97">
        <v>1.7</v>
      </c>
      <c r="O144" s="97">
        <v>1.7</v>
      </c>
      <c r="P144" s="97">
        <v>1.7</v>
      </c>
      <c r="Q144" s="76"/>
      <c r="R144" s="76"/>
      <c r="S144" s="76" t="s">
        <v>655</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25">
      <c r="A145" s="45"/>
      <c r="B145" s="54"/>
      <c r="C145" s="47">
        <f t="shared" si="23"/>
        <v>3</v>
      </c>
      <c r="D145" s="73"/>
      <c r="E145" s="70"/>
      <c r="F145" s="70" t="s">
        <v>660</v>
      </c>
      <c r="G145" s="73"/>
      <c r="H145" s="76" t="s">
        <v>659</v>
      </c>
      <c r="I145" s="96" t="s">
        <v>570</v>
      </c>
      <c r="J145" s="96"/>
      <c r="K145" s="76"/>
      <c r="L145" s="76"/>
      <c r="M145" s="97">
        <v>0.1</v>
      </c>
      <c r="N145" s="97">
        <v>0.1</v>
      </c>
      <c r="O145" s="97">
        <v>0.1</v>
      </c>
      <c r="P145" s="97">
        <v>0.1</v>
      </c>
      <c r="Q145" s="76"/>
      <c r="R145" s="76"/>
      <c r="S145" s="76" t="s">
        <v>655</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25">
      <c r="A146" s="45"/>
      <c r="B146" s="54"/>
      <c r="C146" s="47">
        <f t="shared" si="23"/>
        <v>3</v>
      </c>
      <c r="D146" s="73"/>
      <c r="E146" s="70"/>
      <c r="F146" s="70" t="s">
        <v>661</v>
      </c>
      <c r="G146" s="73"/>
      <c r="H146" s="76" t="s">
        <v>662</v>
      </c>
      <c r="I146" s="96" t="s">
        <v>663</v>
      </c>
      <c r="J146" s="96"/>
      <c r="K146" s="97">
        <v>10.5</v>
      </c>
      <c r="L146" s="97">
        <v>10.5</v>
      </c>
      <c r="M146" s="97">
        <v>10.5</v>
      </c>
      <c r="N146" s="97">
        <v>10.5</v>
      </c>
      <c r="O146" s="97">
        <v>10.5</v>
      </c>
      <c r="P146" s="97">
        <v>10.5</v>
      </c>
      <c r="Q146" s="76"/>
      <c r="R146" s="76" t="s">
        <v>664</v>
      </c>
      <c r="S146" s="76" t="s">
        <v>655</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25">
      <c r="A147" s="45"/>
      <c r="B147" s="54"/>
      <c r="C147" s="47">
        <f t="shared" si="23"/>
        <v>3</v>
      </c>
      <c r="D147" s="73"/>
      <c r="E147" s="70"/>
      <c r="F147" s="70" t="s">
        <v>665</v>
      </c>
      <c r="G147" s="73"/>
      <c r="H147" s="76" t="s">
        <v>666</v>
      </c>
      <c r="I147" s="96" t="s">
        <v>570</v>
      </c>
      <c r="J147" s="96"/>
      <c r="K147" s="97">
        <v>1</v>
      </c>
      <c r="L147" s="97">
        <v>1</v>
      </c>
      <c r="M147" s="97">
        <v>1</v>
      </c>
      <c r="N147" s="97">
        <v>1</v>
      </c>
      <c r="O147" s="97">
        <v>1</v>
      </c>
      <c r="P147" s="97">
        <v>1</v>
      </c>
      <c r="Q147" s="76"/>
      <c r="R147" s="76" t="s">
        <v>655</v>
      </c>
      <c r="S147" s="76" t="s">
        <v>655</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25">
      <c r="A148" s="45"/>
      <c r="B148" s="54"/>
      <c r="C148" s="47">
        <f t="shared" si="23"/>
        <v>3</v>
      </c>
      <c r="D148" s="73"/>
      <c r="E148" s="70"/>
      <c r="F148" s="70" t="s">
        <v>667</v>
      </c>
      <c r="G148" s="73"/>
      <c r="H148" s="76" t="s">
        <v>668</v>
      </c>
      <c r="I148" s="96" t="s">
        <v>570</v>
      </c>
      <c r="J148" s="96"/>
      <c r="K148" s="97">
        <v>0.35</v>
      </c>
      <c r="L148" s="97">
        <v>0.35</v>
      </c>
      <c r="M148" s="97">
        <v>0.35</v>
      </c>
      <c r="N148" s="97">
        <v>0.35</v>
      </c>
      <c r="O148" s="97">
        <v>0.35</v>
      </c>
      <c r="P148" s="97">
        <v>0.35</v>
      </c>
      <c r="Q148" s="76"/>
      <c r="R148" s="76" t="s">
        <v>655</v>
      </c>
      <c r="S148" s="76" t="s">
        <v>655</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25">
      <c r="A149" s="45"/>
      <c r="B149" s="54"/>
      <c r="C149" s="47">
        <f t="shared" si="23"/>
        <v>3</v>
      </c>
      <c r="D149" s="73"/>
      <c r="E149" s="70"/>
      <c r="F149" s="70" t="s">
        <v>669</v>
      </c>
      <c r="G149" s="73"/>
      <c r="H149" s="76" t="s">
        <v>670</v>
      </c>
      <c r="I149" s="96" t="s">
        <v>570</v>
      </c>
      <c r="J149" s="96"/>
      <c r="K149" s="97">
        <v>1</v>
      </c>
      <c r="L149" s="97">
        <v>1</v>
      </c>
      <c r="M149" s="97">
        <v>1</v>
      </c>
      <c r="N149" s="97">
        <v>1</v>
      </c>
      <c r="O149" s="97">
        <v>1</v>
      </c>
      <c r="P149" s="97">
        <v>1</v>
      </c>
      <c r="Q149" s="76"/>
      <c r="R149" s="76" t="s">
        <v>655</v>
      </c>
      <c r="S149" s="76" t="s">
        <v>655</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25">
      <c r="A150" s="45"/>
      <c r="B150" s="54"/>
      <c r="C150" s="47">
        <f>INT($C$29)+3</f>
        <v>4</v>
      </c>
      <c r="D150" s="73"/>
      <c r="E150" s="70"/>
      <c r="F150" s="70" t="s">
        <v>671</v>
      </c>
      <c r="G150" s="73"/>
      <c r="H150" s="76" t="s">
        <v>672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673</v>
      </c>
      <c r="G151" s="73"/>
      <c r="H151" s="76" t="s">
        <v>672</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674</v>
      </c>
      <c r="G152" s="73"/>
      <c r="H152" s="76" t="s">
        <v>672</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675</v>
      </c>
      <c r="G153" s="73"/>
      <c r="H153" s="76" t="s">
        <v>672</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25">
      <c r="A154" s="45"/>
      <c r="B154" s="54"/>
      <c r="C154" s="47">
        <f>INT($C$29)+3</f>
        <v>4</v>
      </c>
      <c r="D154" s="73"/>
      <c r="E154" s="70"/>
      <c r="F154" s="70" t="s">
        <v>676</v>
      </c>
      <c r="G154" s="73"/>
      <c r="H154" s="76" t="s">
        <v>672</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25">
      <c r="A155" s="45"/>
      <c r="B155" s="54"/>
      <c r="C155" s="47">
        <f>INT($C$29)+2</f>
        <v>3</v>
      </c>
      <c r="D155" s="73"/>
      <c r="E155" s="70"/>
      <c r="F155" s="70" t="s">
        <v>677</v>
      </c>
      <c r="G155" s="73"/>
      <c r="H155" s="76" t="s">
        <v>678</v>
      </c>
      <c r="I155" s="96" t="s">
        <v>663</v>
      </c>
      <c r="J155" s="96"/>
      <c r="K155" s="97">
        <v>11.5</v>
      </c>
      <c r="L155" s="97">
        <v>11.5</v>
      </c>
      <c r="M155" s="97">
        <v>11.5</v>
      </c>
      <c r="N155" s="97">
        <v>11.5</v>
      </c>
      <c r="O155" s="97">
        <v>11.5</v>
      </c>
      <c r="P155" s="97">
        <v>11.5</v>
      </c>
      <c r="Q155" s="76"/>
      <c r="R155" s="76" t="s">
        <v>679</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25">
      <c r="A156" s="45"/>
      <c r="B156" s="54"/>
      <c r="C156" s="47">
        <f>INT($C$29)+2</f>
        <v>3</v>
      </c>
      <c r="D156" s="73"/>
      <c r="E156" s="70"/>
      <c r="F156" s="70" t="s">
        <v>680</v>
      </c>
      <c r="G156" s="73"/>
      <c r="H156" s="76" t="s">
        <v>681</v>
      </c>
      <c r="I156" s="96" t="s">
        <v>663</v>
      </c>
      <c r="J156" s="96"/>
      <c r="K156" s="97">
        <v>0</v>
      </c>
      <c r="L156" s="97">
        <v>0</v>
      </c>
      <c r="M156" s="97">
        <v>0</v>
      </c>
      <c r="N156" s="97">
        <v>0</v>
      </c>
      <c r="O156" s="97">
        <v>0</v>
      </c>
      <c r="P156" s="97">
        <v>0</v>
      </c>
      <c r="Q156" s="76"/>
      <c r="R156" s="76" t="s">
        <v>682</v>
      </c>
      <c r="S156" s="76" t="s">
        <v>682</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25">
      <c r="A157" s="45"/>
      <c r="B157" s="54"/>
      <c r="C157" s="47">
        <f>INT($C$29)+2</f>
        <v>3</v>
      </c>
      <c r="D157" s="73"/>
      <c r="E157" s="70"/>
      <c r="F157" s="70" t="s">
        <v>683</v>
      </c>
      <c r="G157" s="73"/>
      <c r="H157" s="76" t="s">
        <v>684</v>
      </c>
      <c r="I157" s="96" t="s">
        <v>663</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685</v>
      </c>
      <c r="S157" s="76" t="s">
        <v>685</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25">
      <c r="A158" s="45"/>
      <c r="B158" s="54"/>
      <c r="C158" s="47">
        <f>INT($C$29)+1</f>
        <v>2</v>
      </c>
      <c r="D158" s="73"/>
      <c r="E158" s="70"/>
      <c r="F158" s="263" t="s">
        <v>686</v>
      </c>
      <c r="G158" s="73"/>
      <c r="H158" s="253" t="s">
        <v>687</v>
      </c>
      <c r="I158" s="96"/>
      <c r="J158" s="96" t="s">
        <v>587</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25">
      <c r="A159" s="45"/>
      <c r="B159" s="54"/>
      <c r="C159" s="47">
        <f>INT($C$29)+3</f>
        <v>4</v>
      </c>
      <c r="D159" s="73"/>
      <c r="E159" s="70" t="s">
        <v>688</v>
      </c>
      <c r="F159" s="70" t="s">
        <v>689</v>
      </c>
      <c r="G159" s="73"/>
      <c r="H159" s="76" t="s">
        <v>563</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25">
      <c r="A160" s="45"/>
      <c r="B160" s="54"/>
      <c r="C160" s="47">
        <f t="shared" ref="C160:C187" si="27">INT($C$29)+2</f>
        <v>3</v>
      </c>
      <c r="D160" s="73"/>
      <c r="E160" s="70"/>
      <c r="F160" s="70" t="s">
        <v>690</v>
      </c>
      <c r="G160" s="73"/>
      <c r="H160" s="76" t="s">
        <v>691</v>
      </c>
      <c r="I160" s="96" t="s">
        <v>570</v>
      </c>
      <c r="J160" s="96"/>
      <c r="K160" s="97">
        <v>0.5</v>
      </c>
      <c r="L160" s="97">
        <v>0.5</v>
      </c>
      <c r="M160" s="97">
        <v>0.5</v>
      </c>
      <c r="N160" s="97">
        <v>0.5</v>
      </c>
      <c r="O160" s="97">
        <v>0.5</v>
      </c>
      <c r="P160" s="97">
        <v>0.5</v>
      </c>
      <c r="Q160" s="76"/>
      <c r="R160" s="76" t="s">
        <v>2951</v>
      </c>
      <c r="S160" s="76" t="s">
        <v>2951</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25">
      <c r="A161" s="45"/>
      <c r="B161" s="54"/>
      <c r="C161" s="47">
        <f t="shared" si="27"/>
        <v>3</v>
      </c>
      <c r="D161" s="73"/>
      <c r="E161" s="70"/>
      <c r="F161" s="70" t="s">
        <v>692</v>
      </c>
      <c r="G161" s="73"/>
      <c r="H161" s="76" t="s">
        <v>693</v>
      </c>
      <c r="I161" s="96" t="s">
        <v>694</v>
      </c>
      <c r="J161" s="96"/>
      <c r="K161" s="97">
        <v>0.02</v>
      </c>
      <c r="L161" s="97">
        <v>0.02</v>
      </c>
      <c r="M161" s="97">
        <v>0.02</v>
      </c>
      <c r="N161" s="97">
        <v>0.02</v>
      </c>
      <c r="O161" s="97">
        <v>0.02</v>
      </c>
      <c r="P161" s="97">
        <v>0.02</v>
      </c>
      <c r="Q161" s="76"/>
      <c r="R161" s="76" t="s">
        <v>2951</v>
      </c>
      <c r="S161" s="76" t="s">
        <v>2951</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25">
      <c r="A162" s="45"/>
      <c r="B162" s="54"/>
      <c r="C162" s="47">
        <f t="shared" si="27"/>
        <v>3</v>
      </c>
      <c r="D162" s="73"/>
      <c r="E162" s="70"/>
      <c r="F162" s="70" t="s">
        <v>696</v>
      </c>
      <c r="G162" s="73"/>
      <c r="H162" s="76" t="s">
        <v>2950</v>
      </c>
      <c r="I162" s="96" t="s">
        <v>570</v>
      </c>
      <c r="J162" s="96"/>
      <c r="K162" s="97">
        <v>0.85</v>
      </c>
      <c r="L162" s="97">
        <v>0.85</v>
      </c>
      <c r="M162" s="97">
        <v>0.85</v>
      </c>
      <c r="N162" s="97">
        <v>0.85</v>
      </c>
      <c r="O162" s="97">
        <v>0.85</v>
      </c>
      <c r="P162" s="97">
        <v>0.85</v>
      </c>
      <c r="Q162" s="76"/>
      <c r="R162" s="76" t="s">
        <v>2951</v>
      </c>
      <c r="S162" s="76" t="s">
        <v>2951</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25">
      <c r="A163" s="45"/>
      <c r="B163" s="54"/>
      <c r="C163" s="47">
        <f t="shared" si="27"/>
        <v>3</v>
      </c>
      <c r="D163" s="73"/>
      <c r="E163" s="70"/>
      <c r="F163" s="70" t="s">
        <v>697</v>
      </c>
      <c r="G163" s="73"/>
      <c r="H163" s="76" t="s">
        <v>698</v>
      </c>
      <c r="I163" s="96" t="s">
        <v>642</v>
      </c>
      <c r="J163" s="96"/>
      <c r="K163" s="97">
        <v>0.7</v>
      </c>
      <c r="L163" s="97">
        <v>0.7</v>
      </c>
      <c r="M163" s="97">
        <v>0.7</v>
      </c>
      <c r="N163" s="97">
        <v>0.7</v>
      </c>
      <c r="O163" s="97">
        <v>0.7</v>
      </c>
      <c r="P163" s="97">
        <v>0.7</v>
      </c>
      <c r="Q163" s="76"/>
      <c r="R163" s="76" t="s">
        <v>2953</v>
      </c>
      <c r="S163" s="76" t="s">
        <v>2953</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25">
      <c r="A164" s="45"/>
      <c r="B164" s="54"/>
      <c r="C164" s="47">
        <f t="shared" si="27"/>
        <v>3</v>
      </c>
      <c r="D164" s="73"/>
      <c r="E164" s="70"/>
      <c r="F164" s="70" t="s">
        <v>699</v>
      </c>
      <c r="G164" s="73"/>
      <c r="H164" s="76" t="s">
        <v>700</v>
      </c>
      <c r="I164" s="96" t="s">
        <v>570</v>
      </c>
      <c r="J164" s="96"/>
      <c r="K164" s="97">
        <v>0.4</v>
      </c>
      <c r="L164" s="97">
        <v>0.4</v>
      </c>
      <c r="M164" s="97">
        <v>0.4</v>
      </c>
      <c r="N164" s="97">
        <v>0.4</v>
      </c>
      <c r="O164" s="97">
        <v>0.4</v>
      </c>
      <c r="P164" s="97">
        <v>0.4</v>
      </c>
      <c r="Q164" s="76"/>
      <c r="R164" s="76" t="s">
        <v>2951</v>
      </c>
      <c r="S164" s="76" t="s">
        <v>2951</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25">
      <c r="A165" s="45"/>
      <c r="B165" s="54"/>
      <c r="C165" s="47">
        <f t="shared" si="27"/>
        <v>3</v>
      </c>
      <c r="D165" s="73"/>
      <c r="E165" s="70"/>
      <c r="F165" s="70" t="s">
        <v>701</v>
      </c>
      <c r="G165" s="73"/>
      <c r="H165" s="76" t="s">
        <v>702</v>
      </c>
      <c r="I165" s="96" t="s">
        <v>694</v>
      </c>
      <c r="J165" s="96"/>
      <c r="K165" s="97">
        <v>0.02</v>
      </c>
      <c r="L165" s="97">
        <v>0.02</v>
      </c>
      <c r="M165" s="97">
        <v>0.02</v>
      </c>
      <c r="N165" s="97">
        <v>0.02</v>
      </c>
      <c r="O165" s="97">
        <v>0.02</v>
      </c>
      <c r="P165" s="97">
        <v>0.02</v>
      </c>
      <c r="Q165" s="76"/>
      <c r="R165" s="76" t="s">
        <v>2951</v>
      </c>
      <c r="S165" s="76" t="s">
        <v>2951</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25">
      <c r="A166" s="45"/>
      <c r="B166" s="54"/>
      <c r="C166" s="47">
        <f t="shared" si="27"/>
        <v>3</v>
      </c>
      <c r="D166" s="73"/>
      <c r="E166" s="70"/>
      <c r="F166" s="70" t="s">
        <v>703</v>
      </c>
      <c r="G166" s="73"/>
      <c r="H166" s="76" t="s">
        <v>704</v>
      </c>
      <c r="I166" s="96" t="s">
        <v>642</v>
      </c>
      <c r="J166" s="96"/>
      <c r="K166" s="97">
        <v>0.6</v>
      </c>
      <c r="L166" s="97">
        <v>0.6</v>
      </c>
      <c r="M166" s="97">
        <v>0.6</v>
      </c>
      <c r="N166" s="97">
        <v>0.6</v>
      </c>
      <c r="O166" s="97">
        <v>0.6</v>
      </c>
      <c r="P166" s="97">
        <v>0.6</v>
      </c>
      <c r="Q166" s="76"/>
      <c r="R166" s="76" t="s">
        <v>2954</v>
      </c>
      <c r="S166" s="76" t="s">
        <v>2954</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25">
      <c r="A167" s="45"/>
      <c r="B167" s="54"/>
      <c r="C167" s="47">
        <f t="shared" si="27"/>
        <v>3</v>
      </c>
      <c r="D167" s="73"/>
      <c r="E167" s="70"/>
      <c r="F167" s="70" t="s">
        <v>705</v>
      </c>
      <c r="G167" s="73"/>
      <c r="H167" s="76" t="s">
        <v>706</v>
      </c>
      <c r="I167" s="96" t="s">
        <v>642</v>
      </c>
      <c r="J167" s="96"/>
      <c r="K167" s="97">
        <v>0.13300000000000001</v>
      </c>
      <c r="L167" s="97">
        <v>0.13300000000000001</v>
      </c>
      <c r="M167" s="97">
        <v>0.13300000000000001</v>
      </c>
      <c r="N167" s="97">
        <v>0.13300000000000001</v>
      </c>
      <c r="O167" s="97">
        <v>0.13300000000000001</v>
      </c>
      <c r="P167" s="97">
        <v>0.13300000000000001</v>
      </c>
      <c r="Q167" s="76"/>
      <c r="R167" s="76" t="s">
        <v>2951</v>
      </c>
      <c r="S167" s="76" t="s">
        <v>2951</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25">
      <c r="A168" s="45"/>
      <c r="B168" s="54"/>
      <c r="C168" s="47">
        <f t="shared" si="27"/>
        <v>3</v>
      </c>
      <c r="D168" s="73"/>
      <c r="E168" s="70"/>
      <c r="F168" s="70" t="s">
        <v>707</v>
      </c>
      <c r="G168" s="73"/>
      <c r="H168" s="76" t="s">
        <v>708</v>
      </c>
      <c r="I168" s="96" t="s">
        <v>570</v>
      </c>
      <c r="J168" s="96"/>
      <c r="K168" s="97">
        <v>0.95</v>
      </c>
      <c r="L168" s="97">
        <v>0.95</v>
      </c>
      <c r="M168" s="97">
        <v>0.95</v>
      </c>
      <c r="N168" s="97">
        <v>0.95</v>
      </c>
      <c r="O168" s="97">
        <v>0.95</v>
      </c>
      <c r="P168" s="97">
        <v>0.95</v>
      </c>
      <c r="Q168" s="76"/>
      <c r="R168" s="76" t="s">
        <v>2951</v>
      </c>
      <c r="S168" s="76" t="s">
        <v>2951</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25">
      <c r="A169" s="45"/>
      <c r="B169" s="54"/>
      <c r="C169" s="47">
        <f t="shared" si="27"/>
        <v>3</v>
      </c>
      <c r="D169" s="73"/>
      <c r="E169" s="70"/>
      <c r="F169" s="70" t="s">
        <v>709</v>
      </c>
      <c r="G169" s="73"/>
      <c r="H169" s="76" t="s">
        <v>710</v>
      </c>
      <c r="I169" s="96" t="s">
        <v>642</v>
      </c>
      <c r="J169" s="96"/>
      <c r="K169" s="97">
        <v>0.84</v>
      </c>
      <c r="L169" s="97">
        <v>0.84</v>
      </c>
      <c r="M169" s="97">
        <v>0.84</v>
      </c>
      <c r="N169" s="97">
        <v>0.84</v>
      </c>
      <c r="O169" s="97">
        <v>0.84</v>
      </c>
      <c r="P169" s="97">
        <v>0.84</v>
      </c>
      <c r="Q169" s="76"/>
      <c r="R169" s="76" t="s">
        <v>2951</v>
      </c>
      <c r="S169" s="76" t="s">
        <v>2951</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25">
      <c r="A170" s="45"/>
      <c r="B170" s="54"/>
      <c r="C170" s="47">
        <f t="shared" si="27"/>
        <v>3</v>
      </c>
      <c r="D170" s="73"/>
      <c r="E170" s="70"/>
      <c r="F170" s="70" t="s">
        <v>711</v>
      </c>
      <c r="G170" s="73"/>
      <c r="H170" s="76" t="s">
        <v>712</v>
      </c>
      <c r="I170" s="96" t="s">
        <v>642</v>
      </c>
      <c r="J170" s="96"/>
      <c r="K170" s="97">
        <v>0.8</v>
      </c>
      <c r="L170" s="97">
        <v>0.8</v>
      </c>
      <c r="M170" s="97">
        <v>0.8</v>
      </c>
      <c r="N170" s="97">
        <v>0.8</v>
      </c>
      <c r="O170" s="97">
        <v>0.8</v>
      </c>
      <c r="P170" s="97">
        <v>0.8</v>
      </c>
      <c r="Q170" s="76"/>
      <c r="R170" s="76" t="s">
        <v>2951</v>
      </c>
      <c r="S170" s="76" t="s">
        <v>2951</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25">
      <c r="A171" s="45"/>
      <c r="B171" s="54"/>
      <c r="C171" s="47">
        <f t="shared" si="27"/>
        <v>3</v>
      </c>
      <c r="D171" s="73"/>
      <c r="E171" s="70"/>
      <c r="F171" s="70" t="s">
        <v>713</v>
      </c>
      <c r="G171" s="73"/>
      <c r="H171" s="76" t="s">
        <v>2952</v>
      </c>
      <c r="I171" s="96" t="s">
        <v>570</v>
      </c>
      <c r="J171" s="96"/>
      <c r="K171" s="97">
        <v>0.7</v>
      </c>
      <c r="L171" s="97">
        <v>0.7</v>
      </c>
      <c r="M171" s="97">
        <v>0.7</v>
      </c>
      <c r="N171" s="97">
        <v>0.7</v>
      </c>
      <c r="O171" s="97">
        <v>0.7</v>
      </c>
      <c r="P171" s="97">
        <v>0.7</v>
      </c>
      <c r="Q171" s="76"/>
      <c r="R171" s="76" t="s">
        <v>2951</v>
      </c>
      <c r="S171" s="76" t="s">
        <v>2951</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25">
      <c r="A172" s="45"/>
      <c r="B172" s="54"/>
      <c r="C172" s="47">
        <f t="shared" si="27"/>
        <v>3</v>
      </c>
      <c r="D172" s="73"/>
      <c r="E172" s="70"/>
      <c r="F172" s="70" t="s">
        <v>714</v>
      </c>
      <c r="G172" s="73"/>
      <c r="H172" s="76" t="s">
        <v>715</v>
      </c>
      <c r="I172" s="96" t="s">
        <v>694</v>
      </c>
      <c r="J172" s="96"/>
      <c r="K172" s="97">
        <v>3.5000000000000003E-2</v>
      </c>
      <c r="L172" s="97">
        <v>3.5000000000000003E-2</v>
      </c>
      <c r="M172" s="97">
        <v>3.5000000000000003E-2</v>
      </c>
      <c r="N172" s="97">
        <v>3.5000000000000003E-2</v>
      </c>
      <c r="O172" s="97">
        <v>3.5000000000000003E-2</v>
      </c>
      <c r="P172" s="97">
        <v>3.5000000000000003E-2</v>
      </c>
      <c r="Q172" s="76"/>
      <c r="R172" s="76" t="s">
        <v>2951</v>
      </c>
      <c r="S172" s="76" t="s">
        <v>2951</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25">
      <c r="A173" s="45"/>
      <c r="B173" s="54"/>
      <c r="C173" s="47">
        <f t="shared" si="27"/>
        <v>3</v>
      </c>
      <c r="D173" s="73"/>
      <c r="E173" s="70"/>
      <c r="F173" s="70" t="s">
        <v>716</v>
      </c>
      <c r="G173" s="73"/>
      <c r="H173" s="76" t="s">
        <v>715</v>
      </c>
      <c r="I173" s="96" t="s">
        <v>694</v>
      </c>
      <c r="J173" s="96"/>
      <c r="K173" s="97">
        <v>0.33</v>
      </c>
      <c r="L173" s="97">
        <v>0.33</v>
      </c>
      <c r="M173" s="97">
        <v>0.33</v>
      </c>
      <c r="N173" s="97">
        <v>0.33</v>
      </c>
      <c r="O173" s="97">
        <v>0.33</v>
      </c>
      <c r="P173" s="97">
        <v>0.33</v>
      </c>
      <c r="Q173" s="76"/>
      <c r="R173" s="76" t="s">
        <v>2951</v>
      </c>
      <c r="S173" s="76" t="s">
        <v>2951</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25">
      <c r="A174" s="45"/>
      <c r="B174" s="54"/>
      <c r="C174" s="47">
        <f t="shared" si="27"/>
        <v>3</v>
      </c>
      <c r="D174" s="73"/>
      <c r="E174" s="70"/>
      <c r="F174" s="70" t="s">
        <v>717</v>
      </c>
      <c r="G174" s="73"/>
      <c r="H174" s="76" t="s">
        <v>718</v>
      </c>
      <c r="I174" s="96" t="s">
        <v>694</v>
      </c>
      <c r="J174" s="96"/>
      <c r="K174" s="97">
        <v>0.12</v>
      </c>
      <c r="L174" s="97">
        <v>0.12</v>
      </c>
      <c r="M174" s="97">
        <v>0.12</v>
      </c>
      <c r="N174" s="97">
        <v>0.12</v>
      </c>
      <c r="O174" s="97">
        <v>0.12</v>
      </c>
      <c r="P174" s="97">
        <v>0.12</v>
      </c>
      <c r="Q174" s="76"/>
      <c r="R174" s="76" t="s">
        <v>2951</v>
      </c>
      <c r="S174" s="76" t="s">
        <v>2951</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25">
      <c r="A175" s="45"/>
      <c r="B175" s="54"/>
      <c r="C175" s="47">
        <f t="shared" si="27"/>
        <v>3</v>
      </c>
      <c r="D175" s="73"/>
      <c r="E175" s="70"/>
      <c r="F175" s="70" t="s">
        <v>719</v>
      </c>
      <c r="G175" s="73"/>
      <c r="H175" s="76" t="s">
        <v>720</v>
      </c>
      <c r="I175" s="96" t="s">
        <v>694</v>
      </c>
      <c r="J175" s="96"/>
      <c r="K175" s="97">
        <v>4.2999999999999997E-2</v>
      </c>
      <c r="L175" s="97">
        <v>4.2999999999999997E-2</v>
      </c>
      <c r="M175" s="97">
        <v>4.2999999999999997E-2</v>
      </c>
      <c r="N175" s="97">
        <v>4.2999999999999997E-2</v>
      </c>
      <c r="O175" s="97">
        <v>4.2999999999999997E-2</v>
      </c>
      <c r="P175" s="97">
        <v>4.2999999999999997E-2</v>
      </c>
      <c r="Q175" s="76"/>
      <c r="R175" s="76" t="s">
        <v>2951</v>
      </c>
      <c r="S175" s="76" t="s">
        <v>2951</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25">
      <c r="A176" s="45"/>
      <c r="B176" s="54"/>
      <c r="C176" s="47">
        <f t="shared" si="27"/>
        <v>3</v>
      </c>
      <c r="D176" s="73"/>
      <c r="E176" s="70"/>
      <c r="F176" s="70" t="s">
        <v>721</v>
      </c>
      <c r="G176" s="73"/>
      <c r="H176" s="76" t="s">
        <v>722</v>
      </c>
      <c r="I176" s="96" t="s">
        <v>694</v>
      </c>
      <c r="J176" s="96"/>
      <c r="K176" s="97">
        <v>0.18</v>
      </c>
      <c r="L176" s="97">
        <v>0.18</v>
      </c>
      <c r="M176" s="76"/>
      <c r="N176" s="76"/>
      <c r="O176" s="76"/>
      <c r="P176" s="76"/>
      <c r="Q176" s="76"/>
      <c r="R176" s="76" t="s">
        <v>580</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25">
      <c r="A177" s="45"/>
      <c r="B177" s="54"/>
      <c r="C177" s="47">
        <f t="shared" si="27"/>
        <v>3</v>
      </c>
      <c r="D177" s="73"/>
      <c r="E177" s="70"/>
      <c r="F177" s="70" t="s">
        <v>2937</v>
      </c>
      <c r="G177" s="73"/>
      <c r="H177" s="76" t="s">
        <v>624</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25">
      <c r="A178" s="45"/>
      <c r="B178" s="54"/>
      <c r="C178" s="47">
        <f t="shared" si="27"/>
        <v>3</v>
      </c>
      <c r="D178" s="73"/>
      <c r="E178" s="70"/>
      <c r="F178" s="70" t="s">
        <v>2938</v>
      </c>
      <c r="G178" s="73"/>
      <c r="H178" s="76" t="s">
        <v>624</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25">
      <c r="A179" s="45"/>
      <c r="B179" s="54"/>
      <c r="C179" s="47">
        <f t="shared" si="27"/>
        <v>3</v>
      </c>
      <c r="D179" s="73"/>
      <c r="E179" s="70"/>
      <c r="F179" s="70" t="s">
        <v>2942</v>
      </c>
      <c r="G179" s="73"/>
      <c r="H179" s="76" t="s">
        <v>2994</v>
      </c>
      <c r="I179" s="96" t="s">
        <v>2949</v>
      </c>
      <c r="J179" s="96"/>
      <c r="K179" s="97">
        <v>0.43</v>
      </c>
      <c r="L179" s="97">
        <v>0.43</v>
      </c>
      <c r="M179" s="97">
        <v>0.43</v>
      </c>
      <c r="N179" s="97">
        <v>0.43</v>
      </c>
      <c r="O179" s="97">
        <v>0.43</v>
      </c>
      <c r="P179" s="97">
        <v>0.43</v>
      </c>
      <c r="Q179" s="76"/>
      <c r="R179" s="76" t="s">
        <v>2948</v>
      </c>
      <c r="S179" s="76" t="s">
        <v>2948</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25">
      <c r="A180" s="45"/>
      <c r="B180" s="54"/>
      <c r="C180" s="47">
        <f t="shared" si="27"/>
        <v>3</v>
      </c>
      <c r="D180" s="73"/>
      <c r="E180" s="70"/>
      <c r="F180" s="70" t="s">
        <v>2943</v>
      </c>
      <c r="G180" s="73"/>
      <c r="H180" s="76" t="s">
        <v>2995</v>
      </c>
      <c r="I180" s="96" t="s">
        <v>2949</v>
      </c>
      <c r="J180" s="96"/>
      <c r="K180" s="97">
        <f t="shared" ref="K180:K181" si="29">1/0.4-1</f>
        <v>1.5</v>
      </c>
      <c r="L180" s="97">
        <f>K180</f>
        <v>1.5</v>
      </c>
      <c r="M180" s="97">
        <f t="shared" ref="M180:P180" si="30">L180</f>
        <v>1.5</v>
      </c>
      <c r="N180" s="97">
        <f t="shared" si="30"/>
        <v>1.5</v>
      </c>
      <c r="O180" s="97">
        <f t="shared" si="30"/>
        <v>1.5</v>
      </c>
      <c r="P180" s="97">
        <f t="shared" si="30"/>
        <v>1.5</v>
      </c>
      <c r="Q180" s="76"/>
      <c r="R180" s="76" t="s">
        <v>2948</v>
      </c>
      <c r="S180" s="76" t="s">
        <v>2948</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25">
      <c r="A181" s="45"/>
      <c r="B181" s="54"/>
      <c r="C181" s="47">
        <f t="shared" si="27"/>
        <v>3</v>
      </c>
      <c r="D181" s="73"/>
      <c r="E181" s="70"/>
      <c r="F181" s="70" t="s">
        <v>2939</v>
      </c>
      <c r="G181" s="73"/>
      <c r="H181" s="76" t="s">
        <v>2996</v>
      </c>
      <c r="I181" s="96" t="s">
        <v>2949</v>
      </c>
      <c r="J181" s="96"/>
      <c r="K181" s="97">
        <f t="shared" si="29"/>
        <v>1.5</v>
      </c>
      <c r="L181" s="97">
        <f t="shared" ref="L181:P181" si="31">K181</f>
        <v>1.5</v>
      </c>
      <c r="M181" s="97">
        <f t="shared" si="31"/>
        <v>1.5</v>
      </c>
      <c r="N181" s="97">
        <f t="shared" si="31"/>
        <v>1.5</v>
      </c>
      <c r="O181" s="97">
        <f t="shared" si="31"/>
        <v>1.5</v>
      </c>
      <c r="P181" s="97">
        <f t="shared" si="31"/>
        <v>1.5</v>
      </c>
      <c r="Q181" s="76"/>
      <c r="R181" s="76" t="s">
        <v>2948</v>
      </c>
      <c r="S181" s="76" t="s">
        <v>2948</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25">
      <c r="A182" s="45"/>
      <c r="B182" s="54"/>
      <c r="C182" s="47">
        <f t="shared" si="27"/>
        <v>3</v>
      </c>
      <c r="D182" s="73"/>
      <c r="E182" s="70"/>
      <c r="F182" s="70" t="s">
        <v>2940</v>
      </c>
      <c r="G182" s="73"/>
      <c r="H182" s="76" t="s">
        <v>2997</v>
      </c>
      <c r="I182" s="96" t="s">
        <v>2949</v>
      </c>
      <c r="J182" s="96"/>
      <c r="K182" s="97">
        <f>1/0.4-1</f>
        <v>1.5</v>
      </c>
      <c r="L182" s="97">
        <f t="shared" ref="L182" si="32">K182</f>
        <v>1.5</v>
      </c>
      <c r="M182" s="76"/>
      <c r="N182" s="76"/>
      <c r="O182" s="76"/>
      <c r="P182" s="76"/>
      <c r="Q182" s="76"/>
      <c r="R182" s="76" t="s">
        <v>2948</v>
      </c>
      <c r="S182" s="76" t="s">
        <v>2948</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25">
      <c r="A183" s="45"/>
      <c r="B183" s="54"/>
      <c r="C183" s="47">
        <f t="shared" si="27"/>
        <v>3</v>
      </c>
      <c r="D183" s="73"/>
      <c r="E183" s="70"/>
      <c r="F183" s="70" t="s">
        <v>2941</v>
      </c>
      <c r="G183" s="73"/>
      <c r="H183" s="76" t="s">
        <v>2998</v>
      </c>
      <c r="I183" s="96" t="s">
        <v>2949</v>
      </c>
      <c r="J183" s="96"/>
      <c r="K183" s="97"/>
      <c r="L183" s="97"/>
      <c r="M183" s="97"/>
      <c r="N183" s="97"/>
      <c r="O183" s="97"/>
      <c r="P183" s="97"/>
      <c r="Q183" s="76"/>
      <c r="R183" s="76" t="s">
        <v>2978</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25">
      <c r="A184" s="45"/>
      <c r="B184" s="54"/>
      <c r="C184" s="47">
        <f t="shared" si="27"/>
        <v>3</v>
      </c>
      <c r="D184" s="73"/>
      <c r="E184" s="70"/>
      <c r="F184" s="70" t="s">
        <v>2944</v>
      </c>
      <c r="G184" s="73"/>
      <c r="H184" s="76" t="s">
        <v>2999</v>
      </c>
      <c r="I184" s="96" t="s">
        <v>2949</v>
      </c>
      <c r="J184" s="96"/>
      <c r="K184" s="97"/>
      <c r="L184" s="97"/>
      <c r="M184" s="97"/>
      <c r="N184" s="97"/>
      <c r="O184" s="97"/>
      <c r="P184" s="97"/>
      <c r="Q184" s="76"/>
      <c r="R184" s="76" t="s">
        <v>2979</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25">
      <c r="A185" s="45"/>
      <c r="B185" s="54"/>
      <c r="C185" s="47">
        <f t="shared" si="27"/>
        <v>3</v>
      </c>
      <c r="D185" s="73"/>
      <c r="E185" s="70"/>
      <c r="F185" s="70" t="s">
        <v>2945</v>
      </c>
      <c r="G185" s="73"/>
      <c r="H185" s="76" t="s">
        <v>3000</v>
      </c>
      <c r="I185" s="96" t="s">
        <v>2949</v>
      </c>
      <c r="J185" s="96"/>
      <c r="K185" s="97">
        <v>0</v>
      </c>
      <c r="L185" s="97">
        <v>0</v>
      </c>
      <c r="M185" s="97">
        <v>0</v>
      </c>
      <c r="N185" s="97">
        <v>0</v>
      </c>
      <c r="O185" s="97">
        <v>0</v>
      </c>
      <c r="P185" s="97">
        <v>0</v>
      </c>
      <c r="Q185" s="76"/>
      <c r="R185" s="76" t="s">
        <v>2948</v>
      </c>
      <c r="S185" s="76" t="s">
        <v>2948</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25">
      <c r="A186" s="45"/>
      <c r="B186" s="54"/>
      <c r="C186" s="47">
        <f t="shared" si="27"/>
        <v>3</v>
      </c>
      <c r="D186" s="73"/>
      <c r="E186" s="70"/>
      <c r="F186" s="70" t="s">
        <v>2946</v>
      </c>
      <c r="G186" s="73"/>
      <c r="H186" s="76" t="s">
        <v>3001</v>
      </c>
      <c r="I186" s="96" t="s">
        <v>2949</v>
      </c>
      <c r="J186" s="96"/>
      <c r="K186" s="97">
        <v>0</v>
      </c>
      <c r="L186" s="97">
        <v>0</v>
      </c>
      <c r="M186" s="97">
        <v>0</v>
      </c>
      <c r="N186" s="97">
        <v>0</v>
      </c>
      <c r="O186" s="97">
        <v>0</v>
      </c>
      <c r="P186" s="97">
        <v>0</v>
      </c>
      <c r="Q186" s="76"/>
      <c r="R186" s="76" t="s">
        <v>2948</v>
      </c>
      <c r="S186" s="76" t="s">
        <v>2948</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25">
      <c r="A187" s="45"/>
      <c r="B187" s="54"/>
      <c r="C187" s="47">
        <f t="shared" si="27"/>
        <v>3</v>
      </c>
      <c r="D187" s="73"/>
      <c r="E187" s="70"/>
      <c r="F187" s="70" t="s">
        <v>2947</v>
      </c>
      <c r="G187" s="73"/>
      <c r="H187" s="76" t="s">
        <v>3002</v>
      </c>
      <c r="I187" s="96" t="s">
        <v>2949</v>
      </c>
      <c r="J187" s="96"/>
      <c r="K187" s="97">
        <v>0</v>
      </c>
      <c r="L187" s="97">
        <v>0</v>
      </c>
      <c r="M187" s="97">
        <v>0</v>
      </c>
      <c r="N187" s="97">
        <v>0</v>
      </c>
      <c r="O187" s="97">
        <v>0</v>
      </c>
      <c r="P187" s="97">
        <v>0</v>
      </c>
      <c r="Q187" s="76"/>
      <c r="R187" s="76" t="s">
        <v>2948</v>
      </c>
      <c r="S187" s="76" t="s">
        <v>2948</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25">
      <c r="A188" s="45"/>
      <c r="B188" s="54"/>
      <c r="C188" s="47">
        <f>INT($C$29)+1</f>
        <v>2</v>
      </c>
      <c r="D188" s="73"/>
      <c r="E188" s="70"/>
      <c r="F188" s="263" t="s">
        <v>723</v>
      </c>
      <c r="G188" s="73"/>
      <c r="H188" s="253" t="s">
        <v>724</v>
      </c>
      <c r="I188" s="96"/>
      <c r="J188" s="96" t="s">
        <v>587</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25">
      <c r="A189" s="45"/>
      <c r="B189" s="54"/>
      <c r="C189" s="47">
        <f t="shared" ref="C189:C203" si="33">INT($C$29)+2</f>
        <v>3</v>
      </c>
      <c r="D189" s="73"/>
      <c r="E189" s="70" t="s">
        <v>725</v>
      </c>
      <c r="F189" s="70" t="s">
        <v>726</v>
      </c>
      <c r="G189" s="73"/>
      <c r="H189" s="76" t="s">
        <v>727</v>
      </c>
      <c r="I189" s="96" t="s">
        <v>728</v>
      </c>
      <c r="J189" s="96"/>
      <c r="K189" s="97">
        <v>25</v>
      </c>
      <c r="L189" s="97">
        <v>25</v>
      </c>
      <c r="M189" s="97">
        <v>25</v>
      </c>
      <c r="N189" s="97">
        <v>25</v>
      </c>
      <c r="O189" s="97">
        <v>25</v>
      </c>
      <c r="P189" s="97">
        <v>25</v>
      </c>
      <c r="Q189" s="76"/>
      <c r="R189" s="76" t="s">
        <v>729</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25">
      <c r="A190" s="45"/>
      <c r="B190" s="54"/>
      <c r="C190" s="47">
        <f t="shared" si="33"/>
        <v>3</v>
      </c>
      <c r="D190" s="73"/>
      <c r="E190" s="70"/>
      <c r="F190" s="70" t="s">
        <v>730</v>
      </c>
      <c r="G190" s="73"/>
      <c r="H190" s="76" t="s">
        <v>731</v>
      </c>
      <c r="I190" s="96" t="s">
        <v>570</v>
      </c>
      <c r="J190" s="96"/>
      <c r="K190" s="97">
        <v>0.09</v>
      </c>
      <c r="L190" s="97">
        <v>0.09</v>
      </c>
      <c r="M190" s="97">
        <v>0.09</v>
      </c>
      <c r="N190" s="97">
        <v>0.09</v>
      </c>
      <c r="O190" s="97">
        <v>0.09</v>
      </c>
      <c r="P190" s="97">
        <v>0.09</v>
      </c>
      <c r="Q190" s="76"/>
      <c r="R190" s="76" t="s">
        <v>580</v>
      </c>
      <c r="S190" s="76" t="s">
        <v>580</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25">
      <c r="A191" s="45"/>
      <c r="B191" s="54"/>
      <c r="C191" s="47">
        <f t="shared" si="33"/>
        <v>3</v>
      </c>
      <c r="D191" s="73"/>
      <c r="E191" s="70"/>
      <c r="F191" s="70" t="s">
        <v>732</v>
      </c>
      <c r="G191" s="73"/>
      <c r="H191" s="76" t="s">
        <v>733</v>
      </c>
      <c r="I191" s="96" t="s">
        <v>734</v>
      </c>
      <c r="J191" s="96"/>
      <c r="K191" s="97">
        <v>0.26</v>
      </c>
      <c r="L191" s="97">
        <v>0.26</v>
      </c>
      <c r="M191" s="97">
        <v>0.36</v>
      </c>
      <c r="N191" s="97">
        <v>0.31</v>
      </c>
      <c r="O191" s="97">
        <v>0.36</v>
      </c>
      <c r="P191" s="97">
        <v>0.36</v>
      </c>
      <c r="Q191" s="76"/>
      <c r="R191" s="76" t="s">
        <v>580</v>
      </c>
      <c r="S191" s="76" t="s">
        <v>580</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25">
      <c r="A192" s="45"/>
      <c r="B192" s="54"/>
      <c r="C192" s="47">
        <f t="shared" si="33"/>
        <v>3</v>
      </c>
      <c r="D192" s="73"/>
      <c r="E192" s="70"/>
      <c r="F192" s="70" t="s">
        <v>735</v>
      </c>
      <c r="G192" s="73"/>
      <c r="H192" s="76" t="s">
        <v>736</v>
      </c>
      <c r="I192" s="96" t="s">
        <v>597</v>
      </c>
      <c r="J192" s="96"/>
      <c r="K192" s="97">
        <v>8.0000000000000007E-5</v>
      </c>
      <c r="L192" s="97">
        <v>8.0000000000000007E-5</v>
      </c>
      <c r="M192" s="97">
        <v>8.0000000000000007E-5</v>
      </c>
      <c r="N192" s="97">
        <v>8.0000000000000007E-5</v>
      </c>
      <c r="O192" s="97">
        <v>8.0000000000000007E-5</v>
      </c>
      <c r="P192" s="97">
        <v>8.0000000000000007E-5</v>
      </c>
      <c r="Q192" s="76"/>
      <c r="R192" s="76" t="s">
        <v>580</v>
      </c>
      <c r="S192" s="76" t="s">
        <v>580</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25">
      <c r="A193" s="45"/>
      <c r="B193" s="54"/>
      <c r="C193" s="47">
        <f t="shared" si="33"/>
        <v>3</v>
      </c>
      <c r="D193" s="73"/>
      <c r="E193" s="70"/>
      <c r="F193" s="70" t="s">
        <v>737</v>
      </c>
      <c r="G193" s="73"/>
      <c r="H193" s="76" t="s">
        <v>738</v>
      </c>
      <c r="I193" s="96" t="s">
        <v>570</v>
      </c>
      <c r="J193" s="96"/>
      <c r="K193" s="97">
        <v>0.84</v>
      </c>
      <c r="L193" s="97">
        <v>0.84</v>
      </c>
      <c r="M193" s="97">
        <v>0.84</v>
      </c>
      <c r="N193" s="97">
        <v>0.84</v>
      </c>
      <c r="O193" s="97">
        <v>0.84</v>
      </c>
      <c r="P193" s="97">
        <v>0.84</v>
      </c>
      <c r="Q193" s="76"/>
      <c r="R193" s="76" t="s">
        <v>580</v>
      </c>
      <c r="S193" s="76" t="s">
        <v>580</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25">
      <c r="A194" s="45"/>
      <c r="B194" s="54"/>
      <c r="C194" s="47">
        <f t="shared" si="33"/>
        <v>3</v>
      </c>
      <c r="D194" s="73"/>
      <c r="E194" s="70"/>
      <c r="F194" s="70" t="s">
        <v>739</v>
      </c>
      <c r="G194" s="73"/>
      <c r="H194" s="76" t="s">
        <v>740</v>
      </c>
      <c r="I194" s="96" t="s">
        <v>570</v>
      </c>
      <c r="J194" s="96"/>
      <c r="K194" s="97">
        <v>0.23</v>
      </c>
      <c r="L194" s="97">
        <v>0.23</v>
      </c>
      <c r="M194" s="97">
        <v>0.23</v>
      </c>
      <c r="N194" s="97">
        <v>0.23</v>
      </c>
      <c r="O194" s="97">
        <v>0.23</v>
      </c>
      <c r="P194" s="97">
        <v>0.23</v>
      </c>
      <c r="Q194" s="76"/>
      <c r="R194" s="76" t="s">
        <v>741</v>
      </c>
      <c r="S194" s="76" t="s">
        <v>580</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25">
      <c r="A195" s="45"/>
      <c r="B195" s="54"/>
      <c r="C195" s="47">
        <f t="shared" si="33"/>
        <v>3</v>
      </c>
      <c r="D195" s="73"/>
      <c r="E195" s="70"/>
      <c r="F195" s="70" t="s">
        <v>742</v>
      </c>
      <c r="G195" s="73"/>
      <c r="H195" s="76" t="s">
        <v>743</v>
      </c>
      <c r="I195" s="96" t="s">
        <v>744</v>
      </c>
      <c r="J195" s="96"/>
      <c r="K195" s="97">
        <v>0.02</v>
      </c>
      <c r="L195" s="97">
        <v>0.02</v>
      </c>
      <c r="M195" s="97">
        <v>2.5000000000000001E-3</v>
      </c>
      <c r="N195" s="97">
        <v>2.5000000000000001E-3</v>
      </c>
      <c r="O195" s="97">
        <v>2.5000000000000001E-3</v>
      </c>
      <c r="P195" s="97">
        <v>2.5000000000000001E-3</v>
      </c>
      <c r="Q195" s="76"/>
      <c r="R195" s="76" t="s">
        <v>741</v>
      </c>
      <c r="S195" s="76" t="s">
        <v>745</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25">
      <c r="A196" s="45"/>
      <c r="B196" s="54"/>
      <c r="C196" s="47">
        <f t="shared" si="33"/>
        <v>3</v>
      </c>
      <c r="D196" s="73"/>
      <c r="E196" s="70"/>
      <c r="F196" s="70" t="s">
        <v>746</v>
      </c>
      <c r="G196" s="73"/>
      <c r="H196" s="76" t="s">
        <v>747</v>
      </c>
      <c r="I196" s="96" t="s">
        <v>642</v>
      </c>
      <c r="J196" s="96"/>
      <c r="K196" s="97">
        <v>0.9</v>
      </c>
      <c r="L196" s="97">
        <v>0.9</v>
      </c>
      <c r="M196" s="97">
        <v>0.9</v>
      </c>
      <c r="N196" s="97">
        <v>0.9</v>
      </c>
      <c r="O196" s="97">
        <v>0.9</v>
      </c>
      <c r="P196" s="97">
        <v>0.9</v>
      </c>
      <c r="Q196" s="76"/>
      <c r="R196" s="76" t="s">
        <v>580</v>
      </c>
      <c r="S196" s="76" t="s">
        <v>745</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25">
      <c r="A197" s="45"/>
      <c r="B197" s="54"/>
      <c r="C197" s="47">
        <f t="shared" si="33"/>
        <v>3</v>
      </c>
      <c r="D197" s="73"/>
      <c r="E197" s="70"/>
      <c r="F197" s="70" t="s">
        <v>748</v>
      </c>
      <c r="G197" s="73"/>
      <c r="H197" s="76" t="s">
        <v>749</v>
      </c>
      <c r="I197" s="96" t="s">
        <v>2336</v>
      </c>
      <c r="J197" s="96"/>
      <c r="K197" s="97">
        <v>5.7000000000000003E-5</v>
      </c>
      <c r="L197" s="97">
        <v>5.7000000000000003E-5</v>
      </c>
      <c r="M197" s="97">
        <v>5.7000000000000003E-5</v>
      </c>
      <c r="N197" s="97">
        <v>5.7000000000000003E-5</v>
      </c>
      <c r="O197" s="97">
        <v>5.7000000000000003E-5</v>
      </c>
      <c r="P197" s="97">
        <v>5.7000000000000003E-5</v>
      </c>
      <c r="Q197" s="76"/>
      <c r="R197" s="76" t="s">
        <v>741</v>
      </c>
      <c r="S197" s="76" t="s">
        <v>745</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25">
      <c r="A198" s="45"/>
      <c r="B198" s="54"/>
      <c r="C198" s="47">
        <f t="shared" si="33"/>
        <v>3</v>
      </c>
      <c r="D198" s="73"/>
      <c r="E198" s="70"/>
      <c r="F198" s="70" t="s">
        <v>750</v>
      </c>
      <c r="G198" s="73"/>
      <c r="H198" s="76" t="s">
        <v>751</v>
      </c>
      <c r="I198" s="96" t="s">
        <v>694</v>
      </c>
      <c r="J198" s="96"/>
      <c r="K198" s="97">
        <v>0.16</v>
      </c>
      <c r="L198" s="97">
        <v>0.16</v>
      </c>
      <c r="M198" s="97">
        <v>0.16</v>
      </c>
      <c r="N198" s="97">
        <v>0.16</v>
      </c>
      <c r="O198" s="97">
        <v>0.16</v>
      </c>
      <c r="P198" s="97">
        <v>0.16</v>
      </c>
      <c r="Q198" s="76"/>
      <c r="R198" s="76" t="s">
        <v>741</v>
      </c>
      <c r="S198" s="76" t="s">
        <v>745</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25">
      <c r="A199" s="45"/>
      <c r="B199" s="54"/>
      <c r="C199" s="47">
        <f t="shared" si="33"/>
        <v>3</v>
      </c>
      <c r="D199" s="73"/>
      <c r="E199" s="70"/>
      <c r="F199" s="70" t="s">
        <v>752</v>
      </c>
      <c r="G199" s="73"/>
      <c r="H199" s="76" t="s">
        <v>753</v>
      </c>
      <c r="I199" s="96" t="s">
        <v>592</v>
      </c>
      <c r="J199" s="96"/>
      <c r="K199" s="97">
        <v>1.52E-2</v>
      </c>
      <c r="L199" s="97">
        <v>1.52E-2</v>
      </c>
      <c r="M199" s="97">
        <v>1.52E-2</v>
      </c>
      <c r="N199" s="97">
        <v>1.52E-2</v>
      </c>
      <c r="O199" s="97">
        <v>1.52E-2</v>
      </c>
      <c r="P199" s="97">
        <v>1.52E-2</v>
      </c>
      <c r="Q199" s="76"/>
      <c r="R199" s="76" t="s">
        <v>580</v>
      </c>
      <c r="S199" s="76" t="s">
        <v>580</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25">
      <c r="A200" s="45"/>
      <c r="B200" s="54"/>
      <c r="C200" s="47">
        <f t="shared" si="33"/>
        <v>3</v>
      </c>
      <c r="D200" s="73"/>
      <c r="E200" s="70"/>
      <c r="F200" s="70" t="s">
        <v>754</v>
      </c>
      <c r="G200" s="73"/>
      <c r="H200" s="76" t="s">
        <v>755</v>
      </c>
      <c r="I200" s="96" t="s">
        <v>694</v>
      </c>
      <c r="J200" s="96"/>
      <c r="K200" s="265">
        <v>4.6000000000000001E-4</v>
      </c>
      <c r="L200" s="265">
        <v>4.6000000000000001E-4</v>
      </c>
      <c r="M200" s="97">
        <v>5.2599999999999999E-4</v>
      </c>
      <c r="N200" s="97">
        <v>5.2599999999999999E-4</v>
      </c>
      <c r="O200" s="97">
        <v>5.2599999999999999E-4</v>
      </c>
      <c r="P200" s="97">
        <v>5.2599999999999999E-4</v>
      </c>
      <c r="Q200" s="76"/>
      <c r="R200" s="76" t="s">
        <v>756</v>
      </c>
      <c r="S200" s="76" t="s">
        <v>756</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25">
      <c r="A201" s="45"/>
      <c r="B201" s="54"/>
      <c r="C201" s="47">
        <f t="shared" si="33"/>
        <v>3</v>
      </c>
      <c r="D201" s="73"/>
      <c r="E201" s="70"/>
      <c r="F201" s="70" t="s">
        <v>757</v>
      </c>
      <c r="G201" s="73"/>
      <c r="H201" s="76" t="s">
        <v>758</v>
      </c>
      <c r="I201" s="96" t="s">
        <v>570</v>
      </c>
      <c r="J201" s="96"/>
      <c r="K201" s="265">
        <v>1.47E-4</v>
      </c>
      <c r="L201" s="265">
        <v>1.47E-4</v>
      </c>
      <c r="M201" s="97">
        <v>1.61E-2</v>
      </c>
      <c r="N201" s="97">
        <v>1.29E-2</v>
      </c>
      <c r="O201" s="97">
        <v>1.61E-2</v>
      </c>
      <c r="P201" s="97">
        <v>1.61E-2</v>
      </c>
      <c r="Q201" s="76"/>
      <c r="R201" s="76" t="s">
        <v>756</v>
      </c>
      <c r="S201" s="76" t="s">
        <v>756</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25">
      <c r="A202" s="45"/>
      <c r="B202" s="54"/>
      <c r="C202" s="47">
        <f t="shared" si="33"/>
        <v>3</v>
      </c>
      <c r="D202" s="73"/>
      <c r="E202" s="70"/>
      <c r="F202" s="70" t="s">
        <v>759</v>
      </c>
      <c r="G202" s="73"/>
      <c r="H202" s="76" t="s">
        <v>760</v>
      </c>
      <c r="I202" s="96" t="s">
        <v>761</v>
      </c>
      <c r="J202" s="96"/>
      <c r="K202" s="97">
        <v>3.375E-3</v>
      </c>
      <c r="L202" s="97">
        <v>3.375E-3</v>
      </c>
      <c r="M202" s="97">
        <v>4.2200000000000001E-2</v>
      </c>
      <c r="N202" s="97">
        <v>3.3799999999999997E-2</v>
      </c>
      <c r="O202" s="97">
        <v>4.2200000000000001E-2</v>
      </c>
      <c r="P202" s="97">
        <v>4.2200000000000001E-2</v>
      </c>
      <c r="Q202" s="76"/>
      <c r="R202" s="76" t="s">
        <v>756</v>
      </c>
      <c r="S202" s="76" t="s">
        <v>756</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25">
      <c r="A203" s="45"/>
      <c r="B203" s="54"/>
      <c r="C203" s="47">
        <f t="shared" si="33"/>
        <v>3</v>
      </c>
      <c r="D203" s="73"/>
      <c r="E203" s="70"/>
      <c r="F203" s="70" t="s">
        <v>762</v>
      </c>
      <c r="G203" s="73"/>
      <c r="H203" s="76" t="s">
        <v>763</v>
      </c>
      <c r="I203" s="96" t="s">
        <v>764</v>
      </c>
      <c r="J203" s="96"/>
      <c r="K203" s="76"/>
      <c r="L203" s="76"/>
      <c r="M203" s="97">
        <v>1.1E-4</v>
      </c>
      <c r="N203" s="97">
        <v>1.1E-4</v>
      </c>
      <c r="O203" s="97">
        <v>1.1E-4</v>
      </c>
      <c r="P203" s="97">
        <v>1.1E-4</v>
      </c>
      <c r="Q203" s="76"/>
      <c r="R203" s="76"/>
      <c r="S203" s="76" t="s">
        <v>580</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25">
      <c r="A204" s="45"/>
      <c r="B204" s="54"/>
      <c r="C204" s="47">
        <f>INT($C$29)+3</f>
        <v>4</v>
      </c>
      <c r="D204" s="73"/>
      <c r="E204" s="70"/>
      <c r="F204" s="70" t="s">
        <v>765</v>
      </c>
      <c r="G204" s="73"/>
      <c r="H204" s="76" t="s">
        <v>766</v>
      </c>
      <c r="I204" s="96" t="s">
        <v>570</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25">
      <c r="A205" s="45"/>
      <c r="B205" s="54"/>
      <c r="C205" s="47">
        <f>INT($C$29)+2</f>
        <v>3</v>
      </c>
      <c r="D205" s="73"/>
      <c r="E205" s="70"/>
      <c r="F205" s="70" t="s">
        <v>767</v>
      </c>
      <c r="G205" s="73"/>
      <c r="H205" s="76" t="s">
        <v>768</v>
      </c>
      <c r="I205" s="96" t="s">
        <v>2335</v>
      </c>
      <c r="J205" s="96"/>
      <c r="K205" s="97">
        <v>2.5999999999999999E-3</v>
      </c>
      <c r="L205" s="97">
        <v>2.5999999999999999E-3</v>
      </c>
      <c r="M205" s="97">
        <v>2.5999999999999999E-3</v>
      </c>
      <c r="N205" s="97">
        <v>2.5999999999999999E-3</v>
      </c>
      <c r="O205" s="97">
        <v>2.5999999999999999E-3</v>
      </c>
      <c r="P205" s="97">
        <v>2.5999999999999999E-3</v>
      </c>
      <c r="Q205" s="76"/>
      <c r="R205" s="76"/>
      <c r="S205" s="76" t="s">
        <v>580</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25">
      <c r="A206" s="45"/>
      <c r="B206" s="54"/>
      <c r="C206" s="47">
        <f>INT($C$29)+2</f>
        <v>3</v>
      </c>
      <c r="D206" s="73"/>
      <c r="E206" s="70"/>
      <c r="F206" s="70" t="s">
        <v>769</v>
      </c>
      <c r="G206" s="73"/>
      <c r="H206" s="76" t="s">
        <v>770</v>
      </c>
      <c r="I206" s="96" t="s">
        <v>771</v>
      </c>
      <c r="J206" s="96"/>
      <c r="K206" s="97">
        <v>40</v>
      </c>
      <c r="L206" s="97">
        <v>40</v>
      </c>
      <c r="M206" s="97">
        <v>5</v>
      </c>
      <c r="N206" s="97">
        <v>5</v>
      </c>
      <c r="O206" s="97">
        <v>5</v>
      </c>
      <c r="P206" s="97">
        <v>5</v>
      </c>
      <c r="Q206" s="76"/>
      <c r="R206" s="76" t="s">
        <v>580</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25">
      <c r="A207" s="45"/>
      <c r="B207" s="54"/>
      <c r="C207" s="47">
        <f>INT($C$29)+2</f>
        <v>3</v>
      </c>
      <c r="D207" s="73"/>
      <c r="E207" s="70"/>
      <c r="F207" s="70" t="s">
        <v>772</v>
      </c>
      <c r="G207" s="73"/>
      <c r="H207" s="76" t="s">
        <v>773</v>
      </c>
      <c r="I207" s="96" t="s">
        <v>774</v>
      </c>
      <c r="J207" s="96"/>
      <c r="K207" s="97">
        <v>100</v>
      </c>
      <c r="L207" s="97">
        <v>100</v>
      </c>
      <c r="M207" s="97">
        <v>100</v>
      </c>
      <c r="N207" s="97">
        <v>100</v>
      </c>
      <c r="O207" s="97">
        <v>100</v>
      </c>
      <c r="P207" s="97">
        <v>100</v>
      </c>
      <c r="Q207" s="76"/>
      <c r="R207" s="76" t="s">
        <v>580</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25">
      <c r="A208" s="45"/>
      <c r="B208" s="54"/>
      <c r="C208" s="47">
        <f t="shared" ref="C208:C210" si="36">INT($C$29)+2</f>
        <v>3</v>
      </c>
      <c r="D208" s="73"/>
      <c r="E208" s="70"/>
      <c r="F208" s="70" t="s">
        <v>775</v>
      </c>
      <c r="G208" s="73"/>
      <c r="H208" s="76" t="s">
        <v>776</v>
      </c>
      <c r="I208" s="96" t="s">
        <v>774</v>
      </c>
      <c r="J208" s="96"/>
      <c r="K208" s="97">
        <v>100</v>
      </c>
      <c r="L208" s="97">
        <v>100</v>
      </c>
      <c r="M208" s="97">
        <v>100</v>
      </c>
      <c r="N208" s="97">
        <v>100</v>
      </c>
      <c r="O208" s="97">
        <v>100</v>
      </c>
      <c r="P208" s="97">
        <v>100</v>
      </c>
      <c r="Q208" s="76"/>
      <c r="R208" s="76" t="s">
        <v>580</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25">
      <c r="A209" s="45"/>
      <c r="B209" s="54"/>
      <c r="C209" s="47">
        <f t="shared" si="36"/>
        <v>3</v>
      </c>
      <c r="D209" s="73"/>
      <c r="E209" s="70"/>
      <c r="F209" s="70" t="s">
        <v>2955</v>
      </c>
      <c r="G209" s="73"/>
      <c r="H209" s="76" t="s">
        <v>2958</v>
      </c>
      <c r="I209" s="96" t="s">
        <v>2959</v>
      </c>
      <c r="J209" s="96"/>
      <c r="K209" s="97">
        <v>0</v>
      </c>
      <c r="L209" s="97">
        <v>0</v>
      </c>
      <c r="M209" s="97">
        <v>0</v>
      </c>
      <c r="N209" s="97">
        <v>0</v>
      </c>
      <c r="O209" s="97">
        <v>0</v>
      </c>
      <c r="P209" s="97">
        <v>0</v>
      </c>
      <c r="Q209" s="76"/>
      <c r="R209" s="76" t="s">
        <v>2948</v>
      </c>
      <c r="S209" s="76" t="s">
        <v>2948</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25">
      <c r="A210" s="45"/>
      <c r="B210" s="54"/>
      <c r="C210" s="47">
        <f t="shared" si="36"/>
        <v>3</v>
      </c>
      <c r="D210" s="73"/>
      <c r="E210" s="70"/>
      <c r="F210" s="70" t="s">
        <v>2956</v>
      </c>
      <c r="G210" s="73"/>
      <c r="H210" s="76" t="s">
        <v>2960</v>
      </c>
      <c r="I210" s="96" t="s">
        <v>2959</v>
      </c>
      <c r="J210" s="96"/>
      <c r="K210" s="97">
        <v>1.9E-2</v>
      </c>
      <c r="L210" s="97">
        <v>1.9E-2</v>
      </c>
      <c r="M210" s="97">
        <v>1.9E-2</v>
      </c>
      <c r="N210" s="97">
        <v>1.9E-2</v>
      </c>
      <c r="O210" s="97">
        <v>1.9E-2</v>
      </c>
      <c r="P210" s="97">
        <v>1.9E-2</v>
      </c>
      <c r="Q210" s="76"/>
      <c r="R210" s="76" t="s">
        <v>2948</v>
      </c>
      <c r="S210" s="76" t="s">
        <v>2948</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25">
      <c r="A211" s="45"/>
      <c r="B211" s="54"/>
      <c r="C211" s="47">
        <f>INT($C$29)+2</f>
        <v>3</v>
      </c>
      <c r="D211" s="73"/>
      <c r="E211" s="70"/>
      <c r="F211" s="70" t="s">
        <v>2957</v>
      </c>
      <c r="G211" s="73"/>
      <c r="H211" s="76" t="s">
        <v>2961</v>
      </c>
      <c r="I211" s="96" t="s">
        <v>2959</v>
      </c>
      <c r="J211" s="96"/>
      <c r="K211" s="97">
        <v>0.185</v>
      </c>
      <c r="L211" s="97">
        <v>0.185</v>
      </c>
      <c r="M211" s="97">
        <v>0.185</v>
      </c>
      <c r="N211" s="97">
        <v>0.185</v>
      </c>
      <c r="O211" s="97">
        <v>0.185</v>
      </c>
      <c r="P211" s="97">
        <v>0.185</v>
      </c>
      <c r="Q211" s="76"/>
      <c r="R211" s="76" t="s">
        <v>2948</v>
      </c>
      <c r="S211" s="76" t="s">
        <v>2948</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25">
      <c r="A212" s="45"/>
      <c r="B212" s="54"/>
      <c r="C212" s="47">
        <f>INT($C$29)+1</f>
        <v>2</v>
      </c>
      <c r="D212" s="73"/>
      <c r="E212" s="70"/>
      <c r="F212" s="263" t="s">
        <v>777</v>
      </c>
      <c r="G212" s="73"/>
      <c r="H212" s="253" t="s">
        <v>778</v>
      </c>
      <c r="I212" s="96"/>
      <c r="J212" s="96" t="s">
        <v>587</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25">
      <c r="A213" s="45"/>
      <c r="B213" s="54"/>
      <c r="C213" s="47">
        <f>INT($C$29)+3</f>
        <v>4</v>
      </c>
      <c r="D213" s="73"/>
      <c r="E213" s="70" t="s">
        <v>779</v>
      </c>
      <c r="F213" s="70" t="s">
        <v>780</v>
      </c>
      <c r="G213" s="73"/>
      <c r="H213" s="76" t="s">
        <v>563</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25">
      <c r="A214" s="45"/>
      <c r="B214" s="54"/>
      <c r="C214" s="47">
        <f t="shared" ref="C214:C220" si="37">INT($C$29)+2</f>
        <v>3</v>
      </c>
      <c r="D214" s="73"/>
      <c r="E214" s="70"/>
      <c r="F214" s="70" t="s">
        <v>781</v>
      </c>
      <c r="G214" s="73"/>
      <c r="H214" s="76" t="s">
        <v>782</v>
      </c>
      <c r="I214" s="96" t="s">
        <v>570</v>
      </c>
      <c r="J214" s="96"/>
      <c r="K214" s="97">
        <v>0.3</v>
      </c>
      <c r="L214" s="97">
        <v>0.3</v>
      </c>
      <c r="M214" s="97">
        <v>0.3</v>
      </c>
      <c r="N214" s="97">
        <v>0.3</v>
      </c>
      <c r="O214" s="97">
        <v>0.3</v>
      </c>
      <c r="P214" s="97">
        <v>0.3</v>
      </c>
      <c r="Q214" s="76"/>
      <c r="R214" s="76" t="s">
        <v>783</v>
      </c>
      <c r="S214" s="76" t="s">
        <v>783</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25">
      <c r="A215" s="45"/>
      <c r="B215" s="54"/>
      <c r="C215" s="47">
        <f t="shared" si="37"/>
        <v>3</v>
      </c>
      <c r="D215" s="73"/>
      <c r="E215" s="70"/>
      <c r="F215" s="70" t="s">
        <v>784</v>
      </c>
      <c r="G215" s="73"/>
      <c r="H215" s="76" t="s">
        <v>785</v>
      </c>
      <c r="I215" s="96" t="s">
        <v>570</v>
      </c>
      <c r="J215" s="96"/>
      <c r="K215" s="97">
        <v>0.25</v>
      </c>
      <c r="L215" s="97">
        <v>0.25</v>
      </c>
      <c r="M215" s="97">
        <v>0.25</v>
      </c>
      <c r="N215" s="97">
        <v>0.25</v>
      </c>
      <c r="O215" s="97">
        <v>0.25</v>
      </c>
      <c r="P215" s="97">
        <v>0.25</v>
      </c>
      <c r="Q215" s="76"/>
      <c r="R215" s="76" t="s">
        <v>783</v>
      </c>
      <c r="S215" s="76" t="s">
        <v>783</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25">
      <c r="A216" s="45"/>
      <c r="B216" s="54"/>
      <c r="C216" s="47">
        <f t="shared" si="37"/>
        <v>3</v>
      </c>
      <c r="D216" s="73"/>
      <c r="E216" s="70"/>
      <c r="F216" s="70" t="s">
        <v>786</v>
      </c>
      <c r="G216" s="73"/>
      <c r="H216" s="76" t="s">
        <v>787</v>
      </c>
      <c r="I216" s="96" t="s">
        <v>570</v>
      </c>
      <c r="J216" s="96"/>
      <c r="K216" s="97">
        <v>0.1</v>
      </c>
      <c r="L216" s="97">
        <v>0.1</v>
      </c>
      <c r="M216" s="97">
        <v>0.1</v>
      </c>
      <c r="N216" s="97">
        <v>0.1</v>
      </c>
      <c r="O216" s="97">
        <v>0.1</v>
      </c>
      <c r="P216" s="97">
        <v>0.1</v>
      </c>
      <c r="Q216" s="76"/>
      <c r="R216" s="76" t="s">
        <v>783</v>
      </c>
      <c r="S216" s="76" t="s">
        <v>783</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25">
      <c r="A217" s="45"/>
      <c r="B217" s="54"/>
      <c r="C217" s="47">
        <f t="shared" si="37"/>
        <v>3</v>
      </c>
      <c r="D217" s="73"/>
      <c r="E217" s="70"/>
      <c r="F217" s="70" t="s">
        <v>788</v>
      </c>
      <c r="G217" s="73"/>
      <c r="H217" s="76" t="s">
        <v>789</v>
      </c>
      <c r="I217" s="96" t="s">
        <v>614</v>
      </c>
      <c r="J217" s="96"/>
      <c r="K217" s="97">
        <v>7.0000000000000001E-3</v>
      </c>
      <c r="L217" s="97">
        <v>7.0000000000000001E-3</v>
      </c>
      <c r="M217" s="97">
        <v>7.0000000000000001E-3</v>
      </c>
      <c r="N217" s="97">
        <v>7.0000000000000001E-3</v>
      </c>
      <c r="O217" s="97">
        <v>7.0000000000000001E-3</v>
      </c>
      <c r="P217" s="97">
        <v>7.0000000000000001E-3</v>
      </c>
      <c r="Q217" s="76"/>
      <c r="R217" s="76" t="s">
        <v>783</v>
      </c>
      <c r="S217" s="76" t="s">
        <v>783</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25">
      <c r="A218" s="45"/>
      <c r="B218" s="54"/>
      <c r="C218" s="47">
        <f t="shared" si="37"/>
        <v>3</v>
      </c>
      <c r="D218" s="73"/>
      <c r="E218" s="70"/>
      <c r="F218" s="70" t="s">
        <v>790</v>
      </c>
      <c r="G218" s="73"/>
      <c r="H218" s="76" t="s">
        <v>791</v>
      </c>
      <c r="I218" s="96" t="s">
        <v>614</v>
      </c>
      <c r="J218" s="96"/>
      <c r="K218" s="97">
        <v>5.0000000000000001E-3</v>
      </c>
      <c r="L218" s="97">
        <v>5.0000000000000001E-3</v>
      </c>
      <c r="M218" s="97">
        <v>5.0000000000000001E-3</v>
      </c>
      <c r="N218" s="97">
        <v>5.0000000000000001E-3</v>
      </c>
      <c r="O218" s="97">
        <v>5.0000000000000001E-3</v>
      </c>
      <c r="P218" s="97">
        <v>5.0000000000000001E-3</v>
      </c>
      <c r="Q218" s="76"/>
      <c r="R218" s="76" t="s">
        <v>783</v>
      </c>
      <c r="S218" s="76" t="s">
        <v>783</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25">
      <c r="A219" s="45"/>
      <c r="B219" s="54"/>
      <c r="C219" s="47">
        <f t="shared" si="37"/>
        <v>3</v>
      </c>
      <c r="D219" s="73"/>
      <c r="E219" s="70"/>
      <c r="F219" s="70" t="s">
        <v>792</v>
      </c>
      <c r="G219" s="73"/>
      <c r="H219" s="76" t="s">
        <v>793</v>
      </c>
      <c r="I219" s="96" t="s">
        <v>570</v>
      </c>
      <c r="J219" s="96"/>
      <c r="K219" s="97">
        <v>0.35</v>
      </c>
      <c r="L219" s="97">
        <v>0.35</v>
      </c>
      <c r="M219" s="97">
        <v>0.35</v>
      </c>
      <c r="N219" s="97">
        <v>0.35</v>
      </c>
      <c r="O219" s="97">
        <v>0.35</v>
      </c>
      <c r="P219" s="97">
        <v>0.35</v>
      </c>
      <c r="Q219" s="76"/>
      <c r="R219" s="76" t="s">
        <v>783</v>
      </c>
      <c r="S219" s="76" t="s">
        <v>783</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25">
      <c r="A220" s="45"/>
      <c r="B220" s="54"/>
      <c r="C220" s="47">
        <f t="shared" si="37"/>
        <v>3</v>
      </c>
      <c r="D220" s="73"/>
      <c r="E220" s="70"/>
      <c r="F220" s="70" t="s">
        <v>794</v>
      </c>
      <c r="G220" s="73"/>
      <c r="H220" s="76" t="s">
        <v>795</v>
      </c>
      <c r="I220" s="96" t="s">
        <v>570</v>
      </c>
      <c r="J220" s="96"/>
      <c r="K220" s="97">
        <v>0.1</v>
      </c>
      <c r="L220" s="97">
        <v>0.1</v>
      </c>
      <c r="M220" s="97">
        <v>0.1</v>
      </c>
      <c r="N220" s="97">
        <v>0.1</v>
      </c>
      <c r="O220" s="97">
        <v>0.1</v>
      </c>
      <c r="P220" s="97">
        <v>0.1</v>
      </c>
      <c r="Q220" s="76"/>
      <c r="R220" s="76" t="s">
        <v>741</v>
      </c>
      <c r="S220" s="76" t="s">
        <v>783</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25">
      <c r="A221" s="45"/>
      <c r="B221" s="54"/>
      <c r="C221" s="47">
        <f>INT($C$29)+1</f>
        <v>2</v>
      </c>
      <c r="D221" s="73"/>
      <c r="E221" s="70"/>
      <c r="F221" s="263" t="s">
        <v>796</v>
      </c>
      <c r="G221" s="73"/>
      <c r="H221" s="253" t="s">
        <v>797</v>
      </c>
      <c r="I221" s="96"/>
      <c r="J221" s="96" t="s">
        <v>587</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25">
      <c r="A222" s="45"/>
      <c r="B222" s="54"/>
      <c r="C222" s="47">
        <f>INT($C$29)+3</f>
        <v>4</v>
      </c>
      <c r="D222" s="73"/>
      <c r="E222" s="70" t="s">
        <v>798</v>
      </c>
      <c r="F222" s="70" t="s">
        <v>799</v>
      </c>
      <c r="G222" s="73"/>
      <c r="H222" s="76" t="s">
        <v>563</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25">
      <c r="A223" s="45"/>
      <c r="B223" s="54"/>
      <c r="C223" s="47">
        <f t="shared" ref="C223:C231" si="39">INT($C$29)+2</f>
        <v>3</v>
      </c>
      <c r="D223" s="73"/>
      <c r="E223" s="70"/>
      <c r="F223" s="70" t="s">
        <v>800</v>
      </c>
      <c r="G223" s="73"/>
      <c r="H223" s="76" t="s">
        <v>801</v>
      </c>
      <c r="I223" s="96" t="s">
        <v>570</v>
      </c>
      <c r="J223" s="96"/>
      <c r="K223" s="97">
        <v>0.05</v>
      </c>
      <c r="L223" s="97">
        <v>0.05</v>
      </c>
      <c r="M223" s="97">
        <v>0.05</v>
      </c>
      <c r="N223" s="97">
        <v>0.05</v>
      </c>
      <c r="O223" s="97">
        <v>0.05</v>
      </c>
      <c r="P223" s="97">
        <v>0.05</v>
      </c>
      <c r="Q223" s="76"/>
      <c r="R223" s="76" t="s">
        <v>802</v>
      </c>
      <c r="S223" s="76" t="s">
        <v>802</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25">
      <c r="A224" s="45"/>
      <c r="B224" s="54"/>
      <c r="C224" s="47">
        <f t="shared" si="39"/>
        <v>3</v>
      </c>
      <c r="D224" s="73"/>
      <c r="E224" s="70"/>
      <c r="F224" s="70" t="s">
        <v>803</v>
      </c>
      <c r="G224" s="73"/>
      <c r="H224" s="76" t="s">
        <v>804</v>
      </c>
      <c r="I224" s="96" t="s">
        <v>570</v>
      </c>
      <c r="J224" s="96"/>
      <c r="K224" s="97">
        <v>0.85</v>
      </c>
      <c r="L224" s="97">
        <v>0.85</v>
      </c>
      <c r="M224" s="97">
        <v>0.85</v>
      </c>
      <c r="N224" s="97">
        <v>0.85</v>
      </c>
      <c r="O224" s="97">
        <v>0.85</v>
      </c>
      <c r="P224" s="97">
        <v>0.85</v>
      </c>
      <c r="Q224" s="76"/>
      <c r="R224" s="76" t="s">
        <v>802</v>
      </c>
      <c r="S224" s="76" t="s">
        <v>802</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25">
      <c r="A225" s="45"/>
      <c r="B225" s="54"/>
      <c r="C225" s="47">
        <f t="shared" si="39"/>
        <v>3</v>
      </c>
      <c r="D225" s="73"/>
      <c r="E225" s="70"/>
      <c r="F225" s="70" t="s">
        <v>805</v>
      </c>
      <c r="G225" s="73"/>
      <c r="H225" s="76" t="s">
        <v>806</v>
      </c>
      <c r="I225" s="96" t="s">
        <v>570</v>
      </c>
      <c r="J225" s="96"/>
      <c r="K225" s="97">
        <v>5.5</v>
      </c>
      <c r="L225" s="97">
        <v>5.5</v>
      </c>
      <c r="M225" s="97">
        <v>5.5</v>
      </c>
      <c r="N225" s="97">
        <v>5.5</v>
      </c>
      <c r="O225" s="97">
        <v>5.5</v>
      </c>
      <c r="P225" s="97">
        <v>5.5</v>
      </c>
      <c r="Q225" s="76"/>
      <c r="R225" s="76" t="s">
        <v>802</v>
      </c>
      <c r="S225" s="76" t="s">
        <v>802</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25">
      <c r="A226" s="45"/>
      <c r="B226" s="54"/>
      <c r="C226" s="47">
        <f t="shared" si="39"/>
        <v>3</v>
      </c>
      <c r="D226" s="73"/>
      <c r="E226" s="70"/>
      <c r="F226" s="70" t="s">
        <v>807</v>
      </c>
      <c r="G226" s="73"/>
      <c r="H226" s="76" t="s">
        <v>808</v>
      </c>
      <c r="I226" s="96" t="s">
        <v>570</v>
      </c>
      <c r="J226" s="96"/>
      <c r="K226" s="97">
        <v>0.17799999999999999</v>
      </c>
      <c r="L226" s="97">
        <v>0.17799999999999999</v>
      </c>
      <c r="M226" s="97">
        <v>0.17799999999999999</v>
      </c>
      <c r="N226" s="97">
        <v>0.17799999999999999</v>
      </c>
      <c r="O226" s="97">
        <v>0.17799999999999999</v>
      </c>
      <c r="P226" s="97">
        <v>0.17799999999999999</v>
      </c>
      <c r="Q226" s="76"/>
      <c r="R226" s="76" t="s">
        <v>802</v>
      </c>
      <c r="S226" s="76" t="s">
        <v>802</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25">
      <c r="A227" s="45"/>
      <c r="B227" s="54"/>
      <c r="C227" s="47">
        <f t="shared" si="39"/>
        <v>3</v>
      </c>
      <c r="D227" s="73"/>
      <c r="E227" s="70"/>
      <c r="F227" s="70" t="s">
        <v>809</v>
      </c>
      <c r="G227" s="73"/>
      <c r="H227" s="76" t="s">
        <v>810</v>
      </c>
      <c r="I227" s="96" t="s">
        <v>642</v>
      </c>
      <c r="J227" s="96"/>
      <c r="K227" s="97">
        <v>0.92</v>
      </c>
      <c r="L227" s="97">
        <v>0.92</v>
      </c>
      <c r="M227" s="97">
        <v>0.92</v>
      </c>
      <c r="N227" s="97">
        <v>0.92</v>
      </c>
      <c r="O227" s="97">
        <v>0.92</v>
      </c>
      <c r="P227" s="97">
        <v>0.92</v>
      </c>
      <c r="Q227" s="76"/>
      <c r="R227" s="76" t="s">
        <v>695</v>
      </c>
      <c r="S227" s="76" t="s">
        <v>695</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25">
      <c r="A228" s="45"/>
      <c r="B228" s="54"/>
      <c r="C228" s="47">
        <f t="shared" si="39"/>
        <v>3</v>
      </c>
      <c r="D228" s="73"/>
      <c r="E228" s="70"/>
      <c r="F228" s="70" t="s">
        <v>811</v>
      </c>
      <c r="G228" s="73"/>
      <c r="H228" s="76" t="s">
        <v>812</v>
      </c>
      <c r="I228" s="96" t="s">
        <v>570</v>
      </c>
      <c r="J228" s="96"/>
      <c r="K228" s="97">
        <v>1</v>
      </c>
      <c r="L228" s="97">
        <v>1</v>
      </c>
      <c r="M228" s="97">
        <v>1</v>
      </c>
      <c r="N228" s="97">
        <v>1</v>
      </c>
      <c r="O228" s="97">
        <v>1</v>
      </c>
      <c r="P228" s="97">
        <v>1</v>
      </c>
      <c r="Q228" s="76"/>
      <c r="R228" s="76" t="s">
        <v>756</v>
      </c>
      <c r="S228" s="76" t="s">
        <v>756</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25">
      <c r="A229" s="45"/>
      <c r="B229" s="54"/>
      <c r="C229" s="47">
        <f t="shared" si="39"/>
        <v>3</v>
      </c>
      <c r="D229" s="73"/>
      <c r="E229" s="70"/>
      <c r="F229" s="70" t="s">
        <v>813</v>
      </c>
      <c r="G229" s="73"/>
      <c r="H229" s="76" t="s">
        <v>814</v>
      </c>
      <c r="I229" s="96" t="s">
        <v>570</v>
      </c>
      <c r="J229" s="96"/>
      <c r="K229" s="97">
        <v>0.6</v>
      </c>
      <c r="L229" s="97">
        <v>0.6</v>
      </c>
      <c r="M229" s="97">
        <v>0.6</v>
      </c>
      <c r="N229" s="97">
        <v>0.6</v>
      </c>
      <c r="O229" s="97">
        <v>0.6</v>
      </c>
      <c r="P229" s="97">
        <v>0.6</v>
      </c>
      <c r="Q229" s="76"/>
      <c r="R229" s="76" t="s">
        <v>756</v>
      </c>
      <c r="S229" s="76" t="s">
        <v>756</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25">
      <c r="A230" s="45"/>
      <c r="B230" s="54"/>
      <c r="C230" s="47">
        <f t="shared" si="39"/>
        <v>3</v>
      </c>
      <c r="D230" s="73"/>
      <c r="E230" s="70"/>
      <c r="F230" s="70" t="s">
        <v>815</v>
      </c>
      <c r="G230" s="73"/>
      <c r="H230" s="76" t="s">
        <v>816</v>
      </c>
      <c r="I230" s="96" t="s">
        <v>570</v>
      </c>
      <c r="J230" s="96"/>
      <c r="K230" s="97">
        <v>0.25</v>
      </c>
      <c r="L230" s="97">
        <v>0.25</v>
      </c>
      <c r="M230" s="97">
        <v>0.25</v>
      </c>
      <c r="N230" s="97">
        <v>0.25</v>
      </c>
      <c r="O230" s="97">
        <v>0.25</v>
      </c>
      <c r="P230" s="97">
        <v>0.25</v>
      </c>
      <c r="Q230" s="76"/>
      <c r="R230" s="76" t="s">
        <v>756</v>
      </c>
      <c r="S230" s="76" t="s">
        <v>756</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25">
      <c r="A231" s="45"/>
      <c r="B231" s="54"/>
      <c r="C231" s="47">
        <f t="shared" si="39"/>
        <v>3</v>
      </c>
      <c r="D231" s="73"/>
      <c r="E231" s="70"/>
      <c r="F231" s="70" t="s">
        <v>817</v>
      </c>
      <c r="G231" s="73"/>
      <c r="H231" s="76" t="s">
        <v>818</v>
      </c>
      <c r="I231" s="96" t="s">
        <v>570</v>
      </c>
      <c r="J231" s="96"/>
      <c r="K231" s="97">
        <v>0.9</v>
      </c>
      <c r="L231" s="97">
        <v>0.9</v>
      </c>
      <c r="M231" s="97">
        <v>0.9</v>
      </c>
      <c r="N231" s="97">
        <v>0.9</v>
      </c>
      <c r="O231" s="97">
        <v>0.9</v>
      </c>
      <c r="P231" s="97">
        <v>0.9</v>
      </c>
      <c r="Q231" s="76"/>
      <c r="R231" s="76" t="s">
        <v>819</v>
      </c>
      <c r="S231" s="76" t="s">
        <v>819</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25">
      <c r="A232" s="45"/>
      <c r="B232" s="54"/>
      <c r="C232" s="47">
        <f>INT($C$29)+1</f>
        <v>2</v>
      </c>
      <c r="D232" s="73"/>
      <c r="E232" s="70"/>
      <c r="F232" s="263" t="s">
        <v>820</v>
      </c>
      <c r="G232" s="73"/>
      <c r="H232" s="253" t="s">
        <v>821</v>
      </c>
      <c r="I232" s="96"/>
      <c r="J232" s="96" t="s">
        <v>587</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25">
      <c r="A233" s="45"/>
      <c r="B233" s="54"/>
      <c r="C233" s="47">
        <f>INT($C$29)+3</f>
        <v>4</v>
      </c>
      <c r="D233" s="73"/>
      <c r="E233" s="70" t="s">
        <v>822</v>
      </c>
      <c r="F233" s="70" t="s">
        <v>823</v>
      </c>
      <c r="G233" s="73"/>
      <c r="H233" s="76" t="s">
        <v>824</v>
      </c>
      <c r="I233" s="96" t="s">
        <v>599</v>
      </c>
      <c r="J233" s="96"/>
      <c r="K233" s="97">
        <v>90</v>
      </c>
      <c r="L233" s="97">
        <v>90</v>
      </c>
      <c r="M233" s="97">
        <v>0</v>
      </c>
      <c r="N233" s="97">
        <v>0</v>
      </c>
      <c r="O233" s="97">
        <v>0</v>
      </c>
      <c r="P233" s="97">
        <v>0</v>
      </c>
      <c r="Q233" s="76"/>
      <c r="R233" s="76" t="s">
        <v>825</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25">
      <c r="A234" s="45"/>
      <c r="B234" s="54"/>
      <c r="C234" s="47">
        <f t="shared" ref="C234:C246" si="42">INT($C$29)+2</f>
        <v>3</v>
      </c>
      <c r="D234" s="73"/>
      <c r="E234" s="70"/>
      <c r="F234" s="70" t="s">
        <v>826</v>
      </c>
      <c r="G234" s="73"/>
      <c r="H234" s="76" t="s">
        <v>827</v>
      </c>
      <c r="I234" s="96" t="s">
        <v>599</v>
      </c>
      <c r="J234" s="96"/>
      <c r="K234" s="97">
        <v>150</v>
      </c>
      <c r="L234" s="97">
        <v>150</v>
      </c>
      <c r="M234" s="97">
        <v>285</v>
      </c>
      <c r="N234" s="97">
        <v>285</v>
      </c>
      <c r="O234" s="97">
        <v>285</v>
      </c>
      <c r="P234" s="97">
        <v>285</v>
      </c>
      <c r="Q234" s="76"/>
      <c r="R234" s="76" t="s">
        <v>828</v>
      </c>
      <c r="S234" s="76" t="s">
        <v>828</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25">
      <c r="A235" s="45"/>
      <c r="B235" s="54"/>
      <c r="C235" s="47">
        <f t="shared" si="42"/>
        <v>3</v>
      </c>
      <c r="D235" s="73"/>
      <c r="E235" s="70"/>
      <c r="F235" s="70" t="s">
        <v>829</v>
      </c>
      <c r="G235" s="73"/>
      <c r="H235" s="76" t="s">
        <v>830</v>
      </c>
      <c r="I235" s="96" t="s">
        <v>570</v>
      </c>
      <c r="J235" s="96"/>
      <c r="K235" s="97">
        <v>1.304</v>
      </c>
      <c r="L235" s="97">
        <v>1.304</v>
      </c>
      <c r="M235" s="97">
        <v>2.2000000000000002</v>
      </c>
      <c r="N235" s="97">
        <v>2.2000000000000002</v>
      </c>
      <c r="O235" s="97">
        <v>2.2000000000000002</v>
      </c>
      <c r="P235" s="97">
        <v>2.2000000000000002</v>
      </c>
      <c r="Q235" s="76"/>
      <c r="R235" s="76" t="s">
        <v>828</v>
      </c>
      <c r="S235" s="76" t="s">
        <v>828</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25">
      <c r="A236" s="45"/>
      <c r="B236" s="54"/>
      <c r="C236" s="47">
        <f t="shared" si="42"/>
        <v>3</v>
      </c>
      <c r="D236" s="73"/>
      <c r="E236" s="70"/>
      <c r="F236" s="70" t="s">
        <v>831</v>
      </c>
      <c r="G236" s="73"/>
      <c r="H236" s="76" t="s">
        <v>830</v>
      </c>
      <c r="I236" s="96" t="s">
        <v>570</v>
      </c>
      <c r="J236" s="96"/>
      <c r="K236" s="97">
        <v>2.625</v>
      </c>
      <c r="L236" s="97">
        <v>2.625</v>
      </c>
      <c r="M236" s="97">
        <v>1.77</v>
      </c>
      <c r="N236" s="97">
        <v>1.77</v>
      </c>
      <c r="O236" s="97">
        <v>1.77</v>
      </c>
      <c r="P236" s="97">
        <v>1.77</v>
      </c>
      <c r="Q236" s="76"/>
      <c r="R236" s="76" t="s">
        <v>828</v>
      </c>
      <c r="S236" s="76" t="s">
        <v>828</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25">
      <c r="A237" s="45"/>
      <c r="B237" s="54"/>
      <c r="C237" s="47">
        <f t="shared" si="42"/>
        <v>3</v>
      </c>
      <c r="D237" s="73"/>
      <c r="E237" s="70"/>
      <c r="F237" s="70" t="s">
        <v>832</v>
      </c>
      <c r="G237" s="73"/>
      <c r="H237" s="76" t="s">
        <v>833</v>
      </c>
      <c r="I237" s="96" t="s">
        <v>570</v>
      </c>
      <c r="J237" s="96"/>
      <c r="K237" s="97">
        <v>0.33</v>
      </c>
      <c r="L237" s="97">
        <v>0.33</v>
      </c>
      <c r="M237" s="97">
        <v>0.33</v>
      </c>
      <c r="N237" s="97">
        <v>0.33</v>
      </c>
      <c r="O237" s="97">
        <v>0.33</v>
      </c>
      <c r="P237" s="97">
        <v>0.33</v>
      </c>
      <c r="Q237" s="76"/>
      <c r="R237" s="76" t="s">
        <v>828</v>
      </c>
      <c r="S237" s="76" t="s">
        <v>828</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25">
      <c r="A238" s="45"/>
      <c r="B238" s="54"/>
      <c r="C238" s="47">
        <f t="shared" si="42"/>
        <v>3</v>
      </c>
      <c r="D238" s="73"/>
      <c r="E238" s="70"/>
      <c r="F238" s="70" t="s">
        <v>834</v>
      </c>
      <c r="G238" s="73"/>
      <c r="H238" s="76" t="s">
        <v>835</v>
      </c>
      <c r="I238" s="96" t="s">
        <v>836</v>
      </c>
      <c r="J238" s="96"/>
      <c r="K238" s="97">
        <v>1.43</v>
      </c>
      <c r="L238" s="97">
        <v>1.43</v>
      </c>
      <c r="M238" s="97">
        <v>1.8</v>
      </c>
      <c r="N238" s="97">
        <v>1.8</v>
      </c>
      <c r="O238" s="97">
        <v>1.8</v>
      </c>
      <c r="P238" s="97">
        <v>1.8</v>
      </c>
      <c r="Q238" s="76"/>
      <c r="R238" s="76" t="s">
        <v>828</v>
      </c>
      <c r="S238" s="76" t="s">
        <v>828</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25">
      <c r="A239" s="45"/>
      <c r="B239" s="54"/>
      <c r="C239" s="47">
        <f t="shared" si="42"/>
        <v>3</v>
      </c>
      <c r="D239" s="73"/>
      <c r="E239" s="70"/>
      <c r="F239" s="70" t="s">
        <v>837</v>
      </c>
      <c r="G239" s="73"/>
      <c r="H239" s="76" t="s">
        <v>838</v>
      </c>
      <c r="I239" s="96" t="s">
        <v>570</v>
      </c>
      <c r="J239" s="96"/>
      <c r="K239" s="97">
        <v>3.38</v>
      </c>
      <c r="L239" s="97">
        <v>3.38</v>
      </c>
      <c r="M239" s="97">
        <v>2.42</v>
      </c>
      <c r="N239" s="97">
        <v>2.42</v>
      </c>
      <c r="O239" s="97">
        <v>2.42</v>
      </c>
      <c r="P239" s="97">
        <v>2.42</v>
      </c>
      <c r="Q239" s="76"/>
      <c r="R239" s="76" t="s">
        <v>828</v>
      </c>
      <c r="S239" s="76" t="s">
        <v>828</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25">
      <c r="A240" s="45"/>
      <c r="B240" s="54"/>
      <c r="C240" s="47">
        <f t="shared" si="42"/>
        <v>3</v>
      </c>
      <c r="D240" s="73"/>
      <c r="E240" s="70"/>
      <c r="F240" s="70" t="s">
        <v>839</v>
      </c>
      <c r="G240" s="73"/>
      <c r="H240" s="76" t="s">
        <v>840</v>
      </c>
      <c r="I240" s="96" t="s">
        <v>570</v>
      </c>
      <c r="J240" s="96"/>
      <c r="K240" s="97">
        <v>0.91</v>
      </c>
      <c r="L240" s="97">
        <v>0.91</v>
      </c>
      <c r="M240" s="97">
        <v>1.1599999999999999</v>
      </c>
      <c r="N240" s="97">
        <v>1.1599999999999999</v>
      </c>
      <c r="O240" s="97">
        <v>1.1599999999999999</v>
      </c>
      <c r="P240" s="97">
        <v>1.1599999999999999</v>
      </c>
      <c r="Q240" s="76"/>
      <c r="R240" s="76" t="s">
        <v>828</v>
      </c>
      <c r="S240" s="76" t="s">
        <v>828</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25">
      <c r="A241" s="45"/>
      <c r="B241" s="54"/>
      <c r="C241" s="47">
        <f t="shared" si="42"/>
        <v>3</v>
      </c>
      <c r="D241" s="73"/>
      <c r="E241" s="70"/>
      <c r="F241" s="70" t="s">
        <v>841</v>
      </c>
      <c r="G241" s="73"/>
      <c r="H241" s="76" t="s">
        <v>842</v>
      </c>
      <c r="I241" s="96" t="s">
        <v>843</v>
      </c>
      <c r="J241" s="96"/>
      <c r="K241" s="97">
        <v>4.33</v>
      </c>
      <c r="L241" s="97">
        <v>4.33</v>
      </c>
      <c r="M241" s="97">
        <v>4.1100000000000003</v>
      </c>
      <c r="N241" s="97">
        <v>4.1100000000000003</v>
      </c>
      <c r="O241" s="97">
        <v>4.1100000000000003</v>
      </c>
      <c r="P241" s="97">
        <v>4.1100000000000003</v>
      </c>
      <c r="Q241" s="76"/>
      <c r="R241" s="76" t="s">
        <v>828</v>
      </c>
      <c r="S241" s="76" t="s">
        <v>828</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25">
      <c r="A242" s="45"/>
      <c r="B242" s="54"/>
      <c r="C242" s="47">
        <f t="shared" si="42"/>
        <v>3</v>
      </c>
      <c r="D242" s="73"/>
      <c r="E242" s="70"/>
      <c r="F242" s="70" t="s">
        <v>844</v>
      </c>
      <c r="G242" s="73"/>
      <c r="H242" s="76" t="s">
        <v>845</v>
      </c>
      <c r="I242" s="96" t="s">
        <v>570</v>
      </c>
      <c r="J242" s="96"/>
      <c r="K242" s="97">
        <v>4.37</v>
      </c>
      <c r="L242" s="97">
        <v>4.37</v>
      </c>
      <c r="M242" s="97">
        <v>343.5</v>
      </c>
      <c r="N242" s="97">
        <v>343.5</v>
      </c>
      <c r="O242" s="97">
        <v>343.5</v>
      </c>
      <c r="P242" s="97">
        <v>343.5</v>
      </c>
      <c r="Q242" s="76"/>
      <c r="R242" s="76" t="s">
        <v>828</v>
      </c>
      <c r="S242" s="76" t="s">
        <v>828</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25">
      <c r="A243" s="45"/>
      <c r="B243" s="54"/>
      <c r="C243" s="47">
        <f t="shared" si="42"/>
        <v>3</v>
      </c>
      <c r="D243" s="73"/>
      <c r="E243" s="70"/>
      <c r="F243" s="70" t="s">
        <v>846</v>
      </c>
      <c r="G243" s="73"/>
      <c r="H243" s="76" t="s">
        <v>847</v>
      </c>
      <c r="I243" s="96" t="s">
        <v>570</v>
      </c>
      <c r="J243" s="96"/>
      <c r="K243" s="97">
        <v>0.96499999999999997</v>
      </c>
      <c r="L243" s="97">
        <v>0.96499999999999997</v>
      </c>
      <c r="M243" s="97">
        <v>1.6400000000000001E-2</v>
      </c>
      <c r="N243" s="97">
        <v>1.6400000000000001E-2</v>
      </c>
      <c r="O243" s="97">
        <v>1.6400000000000001E-2</v>
      </c>
      <c r="P243" s="97">
        <v>1.6400000000000001E-2</v>
      </c>
      <c r="Q243" s="76"/>
      <c r="R243" s="76" t="s">
        <v>828</v>
      </c>
      <c r="S243" s="76" t="s">
        <v>828</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25">
      <c r="A244" s="45"/>
      <c r="B244" s="54"/>
      <c r="C244" s="47">
        <f t="shared" si="42"/>
        <v>3</v>
      </c>
      <c r="D244" s="73"/>
      <c r="E244" s="70"/>
      <c r="F244" s="70" t="s">
        <v>848</v>
      </c>
      <c r="G244" s="73"/>
      <c r="H244" s="76" t="s">
        <v>849</v>
      </c>
      <c r="I244" s="96" t="s">
        <v>836</v>
      </c>
      <c r="J244" s="96"/>
      <c r="K244" s="97">
        <v>0.14499999999999999</v>
      </c>
      <c r="L244" s="97">
        <v>0.14499999999999999</v>
      </c>
      <c r="M244" s="97">
        <v>0.13400000000000001</v>
      </c>
      <c r="N244" s="97">
        <v>0.13400000000000001</v>
      </c>
      <c r="O244" s="97">
        <v>0.13400000000000001</v>
      </c>
      <c r="P244" s="97">
        <v>0.13400000000000001</v>
      </c>
      <c r="Q244" s="76"/>
      <c r="R244" s="76" t="s">
        <v>828</v>
      </c>
      <c r="S244" s="76" t="s">
        <v>828</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25">
      <c r="A245" s="45"/>
      <c r="B245" s="54"/>
      <c r="C245" s="47">
        <f t="shared" si="42"/>
        <v>3</v>
      </c>
      <c r="D245" s="73"/>
      <c r="E245" s="70"/>
      <c r="F245" s="70" t="s">
        <v>850</v>
      </c>
      <c r="G245" s="73"/>
      <c r="H245" s="76" t="s">
        <v>851</v>
      </c>
      <c r="I245" s="96" t="s">
        <v>570</v>
      </c>
      <c r="J245" s="96"/>
      <c r="K245" s="97">
        <v>4.5599999999999996</v>
      </c>
      <c r="L245" s="97">
        <v>4.5599999999999996</v>
      </c>
      <c r="M245" s="97">
        <v>6.22</v>
      </c>
      <c r="N245" s="97">
        <v>6.22</v>
      </c>
      <c r="O245" s="97">
        <v>6.22</v>
      </c>
      <c r="P245" s="97">
        <v>6.22</v>
      </c>
      <c r="Q245" s="76"/>
      <c r="R245" s="76" t="s">
        <v>828</v>
      </c>
      <c r="S245" s="76" t="s">
        <v>828</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25">
      <c r="A246" s="45"/>
      <c r="B246" s="54"/>
      <c r="C246" s="47">
        <f t="shared" si="42"/>
        <v>3</v>
      </c>
      <c r="D246" s="73"/>
      <c r="E246" s="70"/>
      <c r="F246" s="70" t="s">
        <v>852</v>
      </c>
      <c r="G246" s="73"/>
      <c r="H246" s="76" t="s">
        <v>847</v>
      </c>
      <c r="I246" s="96" t="s">
        <v>597</v>
      </c>
      <c r="J246" s="96"/>
      <c r="K246" s="97">
        <v>0.9</v>
      </c>
      <c r="L246" s="97">
        <v>0.9</v>
      </c>
      <c r="M246" s="97">
        <v>0.747</v>
      </c>
      <c r="N246" s="97">
        <v>0.747</v>
      </c>
      <c r="O246" s="97">
        <v>0.747</v>
      </c>
      <c r="P246" s="97">
        <v>0.747</v>
      </c>
      <c r="Q246" s="76"/>
      <c r="R246" s="76" t="s">
        <v>828</v>
      </c>
      <c r="S246" s="76" t="s">
        <v>828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25">
      <c r="A247" s="45"/>
      <c r="B247" s="54"/>
      <c r="C247" s="47">
        <f>INT($C$29)+3</f>
        <v>4</v>
      </c>
      <c r="D247" s="73"/>
      <c r="E247" s="70" t="s">
        <v>853</v>
      </c>
      <c r="F247" s="70" t="s">
        <v>854</v>
      </c>
      <c r="G247" s="73"/>
      <c r="H247" s="76" t="s">
        <v>855</v>
      </c>
      <c r="I247" s="96" t="s">
        <v>570</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25">
      <c r="A248" s="45"/>
      <c r="B248" s="54"/>
      <c r="C248" s="47">
        <f t="shared" ref="C248:C250" si="43">INT($C$29)+3</f>
        <v>4</v>
      </c>
      <c r="D248" s="73"/>
      <c r="E248" s="70" t="s">
        <v>856</v>
      </c>
      <c r="F248" s="70" t="s">
        <v>765</v>
      </c>
      <c r="G248" s="73"/>
      <c r="H248" s="76" t="s">
        <v>857</v>
      </c>
      <c r="I248" s="96" t="s">
        <v>570</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25">
      <c r="A249" s="45"/>
      <c r="B249" s="54"/>
      <c r="C249" s="47">
        <f t="shared" si="43"/>
        <v>4</v>
      </c>
      <c r="D249" s="73"/>
      <c r="E249" s="70"/>
      <c r="F249" s="70" t="s">
        <v>2980</v>
      </c>
      <c r="G249" s="73"/>
      <c r="H249" s="76" t="s">
        <v>2983</v>
      </c>
      <c r="I249" s="96"/>
      <c r="J249" s="96"/>
      <c r="K249" s="97">
        <v>5.9630000000000001</v>
      </c>
      <c r="L249" s="97">
        <v>5.9630000000000001</v>
      </c>
      <c r="M249" s="97"/>
      <c r="N249" s="97"/>
      <c r="O249" s="97"/>
      <c r="P249" s="97"/>
      <c r="Q249" s="76"/>
      <c r="R249" s="76" t="s">
        <v>2986</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25">
      <c r="A250" s="45"/>
      <c r="B250" s="54"/>
      <c r="C250" s="47">
        <f t="shared" si="43"/>
        <v>4</v>
      </c>
      <c r="D250" s="73"/>
      <c r="E250" s="70"/>
      <c r="F250" s="70" t="s">
        <v>2981</v>
      </c>
      <c r="G250" s="73"/>
      <c r="H250" s="76" t="s">
        <v>2984</v>
      </c>
      <c r="I250" s="96"/>
      <c r="J250" s="96"/>
      <c r="K250" s="97">
        <v>11.2</v>
      </c>
      <c r="L250" s="97">
        <v>11.2</v>
      </c>
      <c r="M250" s="97"/>
      <c r="N250" s="97"/>
      <c r="O250" s="97"/>
      <c r="P250" s="97"/>
      <c r="Q250" s="76"/>
      <c r="R250" s="76" t="s">
        <v>2986</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25">
      <c r="A251" s="45"/>
      <c r="B251" s="54"/>
      <c r="C251" s="47">
        <f>INT($C$29)+3</f>
        <v>4</v>
      </c>
      <c r="D251" s="73"/>
      <c r="E251" s="70"/>
      <c r="F251" s="70" t="s">
        <v>2982</v>
      </c>
      <c r="G251" s="73"/>
      <c r="H251" s="76" t="s">
        <v>2985</v>
      </c>
      <c r="I251" s="96"/>
      <c r="J251" s="96"/>
      <c r="K251" s="97">
        <v>9.4500000000000001E-3</v>
      </c>
      <c r="L251" s="97">
        <v>9.4500000000000001E-3</v>
      </c>
      <c r="M251" s="97"/>
      <c r="N251" s="97"/>
      <c r="O251" s="97"/>
      <c r="P251" s="97"/>
      <c r="Q251" s="76"/>
      <c r="R251" s="76" t="s">
        <v>2986</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25">
      <c r="A252" s="45"/>
      <c r="B252" s="54"/>
      <c r="C252" s="47">
        <f>INT($C$29)+3</f>
        <v>4</v>
      </c>
      <c r="D252" s="73"/>
      <c r="E252" s="70"/>
      <c r="F252" s="70" t="s">
        <v>2987</v>
      </c>
      <c r="G252" s="73"/>
      <c r="H252" s="76" t="s">
        <v>2988</v>
      </c>
      <c r="I252" s="96"/>
      <c r="J252" s="96"/>
      <c r="K252" s="97">
        <v>0</v>
      </c>
      <c r="L252" s="97">
        <v>0</v>
      </c>
      <c r="M252" s="97"/>
      <c r="N252" s="97"/>
      <c r="O252" s="97"/>
      <c r="P252" s="97"/>
      <c r="Q252" s="76"/>
      <c r="R252" s="76" t="s">
        <v>2986</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25">
      <c r="A253" s="45"/>
      <c r="B253" s="54"/>
      <c r="C253" s="47">
        <f>INT($C$29)+1</f>
        <v>2</v>
      </c>
      <c r="D253" s="73"/>
      <c r="E253" s="70"/>
      <c r="F253" s="263" t="s">
        <v>858</v>
      </c>
      <c r="G253" s="73"/>
      <c r="H253" s="253" t="s">
        <v>859</v>
      </c>
      <c r="I253" s="96"/>
      <c r="J253" s="96" t="s">
        <v>587</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25">
      <c r="A254" s="45"/>
      <c r="B254" s="54"/>
      <c r="C254" s="47">
        <f>INT($C$29)+3</f>
        <v>4</v>
      </c>
      <c r="D254" s="73"/>
      <c r="E254" s="70" t="s">
        <v>860</v>
      </c>
      <c r="F254" s="70" t="s">
        <v>2683</v>
      </c>
      <c r="G254" s="73"/>
      <c r="H254" s="76" t="s">
        <v>861</v>
      </c>
      <c r="I254" s="96" t="s">
        <v>734</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2682</v>
      </c>
      <c r="AE254" s="76"/>
      <c r="AF254" s="97">
        <v>1</v>
      </c>
      <c r="AG254" s="97">
        <v>1</v>
      </c>
      <c r="AH254" s="73"/>
      <c r="AI254" s="57"/>
      <c r="AJ254" s="45"/>
      <c r="AK254" s="45"/>
      <c r="AL254" s="45"/>
    </row>
    <row r="255" spans="1:38" outlineLevel="2" x14ac:dyDescent="0.25">
      <c r="A255" s="45"/>
      <c r="B255" s="54"/>
      <c r="C255" s="47">
        <f t="shared" ref="C255:C279" si="45">INT($C$29)+2</f>
        <v>3</v>
      </c>
      <c r="D255" s="73"/>
      <c r="E255" s="70"/>
      <c r="F255" s="70" t="s">
        <v>862</v>
      </c>
      <c r="G255" s="73"/>
      <c r="H255" s="76" t="s">
        <v>863</v>
      </c>
      <c r="I255" s="96" t="s">
        <v>599</v>
      </c>
      <c r="J255" s="96"/>
      <c r="K255" s="97">
        <v>2</v>
      </c>
      <c r="L255" s="97">
        <v>2</v>
      </c>
      <c r="M255" s="97">
        <v>4</v>
      </c>
      <c r="N255" s="97">
        <v>4</v>
      </c>
      <c r="O255" s="97">
        <v>4</v>
      </c>
      <c r="P255" s="97">
        <v>4</v>
      </c>
      <c r="Q255" s="76"/>
      <c r="R255" s="76" t="s">
        <v>741</v>
      </c>
      <c r="S255" s="76" t="s">
        <v>864</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25">
      <c r="A256" s="45"/>
      <c r="B256" s="54"/>
      <c r="C256" s="47">
        <f t="shared" si="45"/>
        <v>3</v>
      </c>
      <c r="D256" s="73"/>
      <c r="E256" s="70"/>
      <c r="F256" s="70" t="s">
        <v>865</v>
      </c>
      <c r="G256" s="73"/>
      <c r="H256" s="76" t="s">
        <v>866</v>
      </c>
      <c r="I256" s="96" t="s">
        <v>599</v>
      </c>
      <c r="J256" s="96"/>
      <c r="K256" s="97">
        <v>22</v>
      </c>
      <c r="L256" s="97">
        <v>22</v>
      </c>
      <c r="M256" s="97">
        <v>30</v>
      </c>
      <c r="N256" s="97">
        <v>30</v>
      </c>
      <c r="O256" s="97">
        <v>30</v>
      </c>
      <c r="P256" s="97">
        <v>30</v>
      </c>
      <c r="Q256" s="76"/>
      <c r="R256" s="76" t="s">
        <v>741</v>
      </c>
      <c r="S256" s="76" t="s">
        <v>864</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25">
      <c r="A257" s="45"/>
      <c r="B257" s="54"/>
      <c r="C257" s="47">
        <f t="shared" si="45"/>
        <v>3</v>
      </c>
      <c r="D257" s="73"/>
      <c r="E257" s="70"/>
      <c r="F257" s="70" t="s">
        <v>867</v>
      </c>
      <c r="G257" s="73"/>
      <c r="H257" s="76" t="s">
        <v>868</v>
      </c>
      <c r="I257" s="96" t="s">
        <v>570</v>
      </c>
      <c r="J257" s="96"/>
      <c r="K257" s="97">
        <v>1</v>
      </c>
      <c r="L257" s="97">
        <v>1</v>
      </c>
      <c r="M257" s="97">
        <v>0.6</v>
      </c>
      <c r="N257" s="97">
        <v>0.6</v>
      </c>
      <c r="O257" s="97">
        <v>0.6</v>
      </c>
      <c r="P257" s="97">
        <v>0.6</v>
      </c>
      <c r="Q257" s="76"/>
      <c r="R257" s="76" t="s">
        <v>741</v>
      </c>
      <c r="S257" s="76" t="s">
        <v>864</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25">
      <c r="A258" s="45"/>
      <c r="B258" s="54"/>
      <c r="C258" s="47">
        <f t="shared" si="45"/>
        <v>3</v>
      </c>
      <c r="D258" s="73"/>
      <c r="E258" s="70"/>
      <c r="F258" s="70" t="s">
        <v>869</v>
      </c>
      <c r="G258" s="73"/>
      <c r="H258" s="76" t="s">
        <v>870</v>
      </c>
      <c r="I258" s="96" t="s">
        <v>570</v>
      </c>
      <c r="J258" s="96"/>
      <c r="K258" s="76"/>
      <c r="L258" s="76"/>
      <c r="M258" s="97">
        <v>0.6</v>
      </c>
      <c r="N258" s="97">
        <v>0.6</v>
      </c>
      <c r="O258" s="97">
        <v>0.6</v>
      </c>
      <c r="P258" s="97">
        <v>0.105</v>
      </c>
      <c r="Q258" s="76"/>
      <c r="R258" s="76"/>
      <c r="S258" s="76" t="s">
        <v>864</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25">
      <c r="A259" s="45"/>
      <c r="B259" s="54"/>
      <c r="C259" s="47">
        <f t="shared" si="45"/>
        <v>3</v>
      </c>
      <c r="D259" s="73"/>
      <c r="E259" s="70"/>
      <c r="F259" s="70" t="s">
        <v>871</v>
      </c>
      <c r="G259" s="73"/>
      <c r="H259" s="76" t="s">
        <v>872</v>
      </c>
      <c r="I259" s="96" t="s">
        <v>642</v>
      </c>
      <c r="J259" s="96"/>
      <c r="K259" s="97">
        <v>0.94</v>
      </c>
      <c r="L259" s="97">
        <v>0.94</v>
      </c>
      <c r="M259" s="97">
        <v>0.94</v>
      </c>
      <c r="N259" s="97">
        <v>0.94</v>
      </c>
      <c r="O259" s="97">
        <v>0.94</v>
      </c>
      <c r="P259" s="97">
        <v>0.94</v>
      </c>
      <c r="Q259" s="76"/>
      <c r="R259" s="76" t="s">
        <v>695</v>
      </c>
      <c r="S259" s="76" t="s">
        <v>695</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25">
      <c r="A260" s="45"/>
      <c r="B260" s="54"/>
      <c r="C260" s="47">
        <f t="shared" si="45"/>
        <v>3</v>
      </c>
      <c r="D260" s="73"/>
      <c r="E260" s="70"/>
      <c r="F260" s="70" t="s">
        <v>873</v>
      </c>
      <c r="G260" s="73"/>
      <c r="H260" s="76" t="s">
        <v>874</v>
      </c>
      <c r="I260" s="96" t="s">
        <v>663</v>
      </c>
      <c r="J260" s="96"/>
      <c r="K260" s="97">
        <v>4.7</v>
      </c>
      <c r="L260" s="97">
        <v>4.7</v>
      </c>
      <c r="M260" s="97">
        <v>3.1</v>
      </c>
      <c r="N260" s="97">
        <v>3.1</v>
      </c>
      <c r="O260" s="97">
        <v>3.1</v>
      </c>
      <c r="P260" s="97">
        <v>3.1</v>
      </c>
      <c r="Q260" s="76"/>
      <c r="R260" s="76" t="s">
        <v>875</v>
      </c>
      <c r="S260" s="76" t="s">
        <v>580</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25">
      <c r="A261" s="45"/>
      <c r="B261" s="54"/>
      <c r="C261" s="47">
        <f t="shared" si="45"/>
        <v>3</v>
      </c>
      <c r="D261" s="73"/>
      <c r="E261" s="70"/>
      <c r="F261" s="70" t="s">
        <v>876</v>
      </c>
      <c r="G261" s="73"/>
      <c r="H261" s="76" t="s">
        <v>877</v>
      </c>
      <c r="I261" s="96" t="s">
        <v>570</v>
      </c>
      <c r="J261" s="96"/>
      <c r="K261" s="97">
        <v>1.17</v>
      </c>
      <c r="L261" s="97">
        <v>1.17</v>
      </c>
      <c r="M261" s="97">
        <v>1.17</v>
      </c>
      <c r="N261" s="97">
        <v>1.17</v>
      </c>
      <c r="O261" s="97">
        <v>1.17</v>
      </c>
      <c r="P261" s="97">
        <v>1.17</v>
      </c>
      <c r="Q261" s="76"/>
      <c r="R261" s="76" t="s">
        <v>741</v>
      </c>
      <c r="S261" s="76" t="s">
        <v>618</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25">
      <c r="A262" s="45"/>
      <c r="B262" s="54"/>
      <c r="C262" s="47">
        <f t="shared" si="45"/>
        <v>3</v>
      </c>
      <c r="D262" s="73"/>
      <c r="E262" s="70"/>
      <c r="F262" s="70" t="s">
        <v>878</v>
      </c>
      <c r="G262" s="73"/>
      <c r="H262" s="76" t="s">
        <v>624</v>
      </c>
      <c r="I262" s="96" t="s">
        <v>570</v>
      </c>
      <c r="J262" s="96"/>
      <c r="K262" s="97">
        <v>0.77</v>
      </c>
      <c r="L262" s="97">
        <v>0.77</v>
      </c>
      <c r="M262" s="76"/>
      <c r="N262" s="76"/>
      <c r="O262" s="76"/>
      <c r="P262" s="76"/>
      <c r="Q262" s="76"/>
      <c r="R262" s="76" t="s">
        <v>741</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25">
      <c r="A263" s="45"/>
      <c r="B263" s="54"/>
      <c r="C263" s="47">
        <f t="shared" si="45"/>
        <v>3</v>
      </c>
      <c r="D263" s="73"/>
      <c r="E263" s="70"/>
      <c r="F263" s="70" t="s">
        <v>879</v>
      </c>
      <c r="G263" s="73"/>
      <c r="H263" s="76" t="s">
        <v>624</v>
      </c>
      <c r="I263" s="96" t="s">
        <v>570</v>
      </c>
      <c r="J263" s="96"/>
      <c r="K263" s="97">
        <v>0</v>
      </c>
      <c r="L263" s="97">
        <v>0</v>
      </c>
      <c r="M263" s="76"/>
      <c r="N263" s="76"/>
      <c r="O263" s="76"/>
      <c r="P263" s="76"/>
      <c r="Q263" s="76"/>
      <c r="R263" s="76" t="s">
        <v>741</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25">
      <c r="A264" s="45"/>
      <c r="B264" s="54"/>
      <c r="C264" s="47">
        <f t="shared" si="45"/>
        <v>3</v>
      </c>
      <c r="D264" s="73"/>
      <c r="E264" s="70"/>
      <c r="F264" s="70" t="s">
        <v>880</v>
      </c>
      <c r="G264" s="73"/>
      <c r="H264" s="76" t="s">
        <v>624</v>
      </c>
      <c r="I264" s="96" t="s">
        <v>570</v>
      </c>
      <c r="J264" s="96"/>
      <c r="K264" s="97">
        <v>0.4</v>
      </c>
      <c r="L264" s="97">
        <v>0.4</v>
      </c>
      <c r="M264" s="97">
        <v>0.04</v>
      </c>
      <c r="N264" s="97">
        <v>0.04</v>
      </c>
      <c r="O264" s="97">
        <v>0.04</v>
      </c>
      <c r="P264" s="97">
        <v>0.04</v>
      </c>
      <c r="Q264" s="76"/>
      <c r="R264" s="76" t="s">
        <v>741</v>
      </c>
      <c r="S264" s="76" t="s">
        <v>618</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25">
      <c r="A265" s="45"/>
      <c r="B265" s="54"/>
      <c r="C265" s="47">
        <f t="shared" si="45"/>
        <v>3</v>
      </c>
      <c r="D265" s="73"/>
      <c r="E265" s="70"/>
      <c r="F265" s="70" t="s">
        <v>881</v>
      </c>
      <c r="G265" s="73"/>
      <c r="H265" s="76" t="s">
        <v>624</v>
      </c>
      <c r="I265" s="96" t="s">
        <v>570</v>
      </c>
      <c r="J265" s="96"/>
      <c r="K265" s="97">
        <v>30</v>
      </c>
      <c r="L265" s="97">
        <v>30</v>
      </c>
      <c r="M265" s="97">
        <v>90</v>
      </c>
      <c r="N265" s="97">
        <v>90</v>
      </c>
      <c r="O265" s="97">
        <v>90</v>
      </c>
      <c r="P265" s="97">
        <v>90</v>
      </c>
      <c r="Q265" s="76"/>
      <c r="R265" s="76" t="s">
        <v>618</v>
      </c>
      <c r="S265" s="76" t="s">
        <v>618</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25">
      <c r="A266" s="45"/>
      <c r="B266" s="54"/>
      <c r="C266" s="47">
        <f t="shared" si="45"/>
        <v>3</v>
      </c>
      <c r="D266" s="73"/>
      <c r="E266" s="70"/>
      <c r="F266" s="70" t="s">
        <v>882</v>
      </c>
      <c r="G266" s="73"/>
      <c r="H266" s="76" t="s">
        <v>883</v>
      </c>
      <c r="I266" s="96" t="s">
        <v>884</v>
      </c>
      <c r="J266" s="96"/>
      <c r="K266" s="97">
        <v>0.3</v>
      </c>
      <c r="L266" s="97">
        <v>0.3</v>
      </c>
      <c r="M266" s="97">
        <v>0.42</v>
      </c>
      <c r="N266" s="97">
        <v>0.42</v>
      </c>
      <c r="O266" s="97">
        <v>0.42</v>
      </c>
      <c r="P266" s="97">
        <v>0.42</v>
      </c>
      <c r="Q266" s="76"/>
      <c r="R266" s="76" t="s">
        <v>618</v>
      </c>
      <c r="S266" s="76" t="s">
        <v>618</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25">
      <c r="A267" s="45"/>
      <c r="B267" s="54"/>
      <c r="C267" s="47">
        <f t="shared" si="45"/>
        <v>3</v>
      </c>
      <c r="D267" s="73"/>
      <c r="E267" s="70"/>
      <c r="F267" s="70" t="s">
        <v>885</v>
      </c>
      <c r="G267" s="73"/>
      <c r="H267" s="76" t="s">
        <v>886</v>
      </c>
      <c r="I267" s="96" t="s">
        <v>884</v>
      </c>
      <c r="J267" s="96"/>
      <c r="K267" s="97">
        <v>0.41</v>
      </c>
      <c r="L267" s="97">
        <v>0.41</v>
      </c>
      <c r="M267" s="97">
        <v>0.57999999999999996</v>
      </c>
      <c r="N267" s="97">
        <v>0.57999999999999996</v>
      </c>
      <c r="O267" s="97">
        <v>0.57999999999999996</v>
      </c>
      <c r="P267" s="97">
        <v>0.57999999999999996</v>
      </c>
      <c r="Q267" s="76"/>
      <c r="R267" s="76" t="s">
        <v>887</v>
      </c>
      <c r="S267" s="76" t="s">
        <v>887</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25">
      <c r="A268" s="45"/>
      <c r="B268" s="54"/>
      <c r="C268" s="47">
        <f t="shared" si="45"/>
        <v>3</v>
      </c>
      <c r="D268" s="73"/>
      <c r="E268" s="70"/>
      <c r="F268" s="70" t="s">
        <v>888</v>
      </c>
      <c r="G268" s="73"/>
      <c r="H268" s="76" t="s">
        <v>889</v>
      </c>
      <c r="I268" s="96" t="s">
        <v>599</v>
      </c>
      <c r="J268" s="96"/>
      <c r="K268" s="97">
        <v>7.0999999999999994E-2</v>
      </c>
      <c r="L268" s="97">
        <v>7.0999999999999994E-2</v>
      </c>
      <c r="M268" s="97">
        <v>3.5999999999999997E-2</v>
      </c>
      <c r="N268" s="97">
        <v>3.5999999999999997E-2</v>
      </c>
      <c r="O268" s="97">
        <v>3.5999999999999997E-2</v>
      </c>
      <c r="P268" s="97">
        <v>3.5999999999999997E-2</v>
      </c>
      <c r="Q268" s="76"/>
      <c r="R268" s="76" t="s">
        <v>887</v>
      </c>
      <c r="S268" s="76" t="s">
        <v>887</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25">
      <c r="A269" s="45"/>
      <c r="B269" s="54"/>
      <c r="C269" s="47">
        <f t="shared" si="45"/>
        <v>3</v>
      </c>
      <c r="D269" s="73"/>
      <c r="E269" s="70"/>
      <c r="F269" s="70" t="s">
        <v>890</v>
      </c>
      <c r="G269" s="73"/>
      <c r="H269" s="76" t="s">
        <v>891</v>
      </c>
      <c r="I269" s="96" t="s">
        <v>642</v>
      </c>
      <c r="J269" s="96"/>
      <c r="K269" s="97">
        <v>4.4999999999999998E-2</v>
      </c>
      <c r="L269" s="97">
        <v>4.4999999999999998E-2</v>
      </c>
      <c r="M269" s="97">
        <v>3.2000000000000001E-2</v>
      </c>
      <c r="N269" s="97">
        <v>3.2000000000000001E-2</v>
      </c>
      <c r="O269" s="97">
        <v>3.2000000000000001E-2</v>
      </c>
      <c r="P269" s="97">
        <v>3.2000000000000001E-2</v>
      </c>
      <c r="Q269" s="76"/>
      <c r="R269" s="76" t="s">
        <v>875</v>
      </c>
      <c r="S269" s="76" t="s">
        <v>887</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25">
      <c r="A270" s="45"/>
      <c r="B270" s="54"/>
      <c r="C270" s="47">
        <f t="shared" si="45"/>
        <v>3</v>
      </c>
      <c r="D270" s="73"/>
      <c r="E270" s="70"/>
      <c r="F270" s="70" t="s">
        <v>892</v>
      </c>
      <c r="G270" s="73"/>
      <c r="H270" s="76" t="s">
        <v>893</v>
      </c>
      <c r="I270" s="96" t="s">
        <v>570</v>
      </c>
      <c r="J270" s="96"/>
      <c r="K270" s="97">
        <v>0.7</v>
      </c>
      <c r="L270" s="97">
        <v>0.7</v>
      </c>
      <c r="M270" s="97">
        <v>0.7</v>
      </c>
      <c r="N270" s="97">
        <v>0.7</v>
      </c>
      <c r="O270" s="97">
        <v>0.7</v>
      </c>
      <c r="P270" s="97">
        <v>0.7</v>
      </c>
      <c r="Q270" s="76"/>
      <c r="R270" s="76" t="s">
        <v>741</v>
      </c>
      <c r="S270" s="76" t="s">
        <v>618</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25">
      <c r="A271" s="45"/>
      <c r="B271" s="54"/>
      <c r="C271" s="47">
        <f t="shared" si="45"/>
        <v>3</v>
      </c>
      <c r="D271" s="73"/>
      <c r="E271" s="70"/>
      <c r="F271" s="70" t="s">
        <v>894</v>
      </c>
      <c r="G271" s="73"/>
      <c r="H271" s="76" t="s">
        <v>895</v>
      </c>
      <c r="I271" s="96" t="s">
        <v>570</v>
      </c>
      <c r="J271" s="96"/>
      <c r="K271" s="97">
        <v>0.01</v>
      </c>
      <c r="L271" s="97">
        <v>0.01</v>
      </c>
      <c r="M271" s="97">
        <v>0.01</v>
      </c>
      <c r="N271" s="97">
        <v>0.01</v>
      </c>
      <c r="O271" s="97">
        <v>0.01</v>
      </c>
      <c r="P271" s="97">
        <v>0.01</v>
      </c>
      <c r="Q271" s="76"/>
      <c r="R271" s="76" t="s">
        <v>741</v>
      </c>
      <c r="S271" s="76" t="s">
        <v>618</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25">
      <c r="A272" s="45"/>
      <c r="B272" s="54"/>
      <c r="C272" s="47">
        <f t="shared" si="45"/>
        <v>3</v>
      </c>
      <c r="D272" s="73"/>
      <c r="E272" s="70"/>
      <c r="F272" s="70" t="s">
        <v>896</v>
      </c>
      <c r="G272" s="73"/>
      <c r="H272" s="76" t="s">
        <v>895</v>
      </c>
      <c r="I272" s="96" t="s">
        <v>570</v>
      </c>
      <c r="J272" s="96"/>
      <c r="K272" s="97">
        <v>0.1</v>
      </c>
      <c r="L272" s="97">
        <v>0.1</v>
      </c>
      <c r="M272" s="97">
        <v>0.1</v>
      </c>
      <c r="N272" s="97">
        <v>0.1</v>
      </c>
      <c r="O272" s="97">
        <v>0.1</v>
      </c>
      <c r="P272" s="97">
        <v>0.1</v>
      </c>
      <c r="Q272" s="76"/>
      <c r="R272" s="76" t="s">
        <v>741</v>
      </c>
      <c r="S272" s="76" t="s">
        <v>618</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25">
      <c r="A273" s="45"/>
      <c r="B273" s="54"/>
      <c r="C273" s="47">
        <f t="shared" si="45"/>
        <v>3</v>
      </c>
      <c r="D273" s="73"/>
      <c r="E273" s="70"/>
      <c r="F273" s="70" t="s">
        <v>897</v>
      </c>
      <c r="G273" s="73"/>
      <c r="H273" s="76" t="s">
        <v>898</v>
      </c>
      <c r="I273" s="96" t="s">
        <v>570</v>
      </c>
      <c r="J273" s="96"/>
      <c r="K273" s="97">
        <v>1.6</v>
      </c>
      <c r="L273" s="97">
        <v>1.6</v>
      </c>
      <c r="M273" s="97">
        <v>1.6</v>
      </c>
      <c r="N273" s="97">
        <v>1.6</v>
      </c>
      <c r="O273" s="97">
        <v>1.6</v>
      </c>
      <c r="P273" s="97">
        <v>1.6</v>
      </c>
      <c r="Q273" s="76"/>
      <c r="R273" s="76" t="s">
        <v>741</v>
      </c>
      <c r="S273" s="76" t="s">
        <v>618</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25">
      <c r="A274" s="45"/>
      <c r="B274" s="54"/>
      <c r="C274" s="47">
        <f t="shared" si="45"/>
        <v>3</v>
      </c>
      <c r="D274" s="73"/>
      <c r="E274" s="70"/>
      <c r="F274" s="70" t="s">
        <v>899</v>
      </c>
      <c r="G274" s="73"/>
      <c r="H274" s="76" t="s">
        <v>900</v>
      </c>
      <c r="I274" s="96" t="s">
        <v>570</v>
      </c>
      <c r="J274" s="96"/>
      <c r="K274" s="97">
        <v>4</v>
      </c>
      <c r="L274" s="97">
        <v>4</v>
      </c>
      <c r="M274" s="97">
        <v>4</v>
      </c>
      <c r="N274" s="97">
        <v>4</v>
      </c>
      <c r="O274" s="97">
        <v>4</v>
      </c>
      <c r="P274" s="97">
        <v>4</v>
      </c>
      <c r="Q274" s="76"/>
      <c r="R274" s="76" t="s">
        <v>741</v>
      </c>
      <c r="S274" s="76" t="s">
        <v>618</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25">
      <c r="A275" s="45"/>
      <c r="B275" s="54"/>
      <c r="C275" s="47">
        <f t="shared" si="45"/>
        <v>3</v>
      </c>
      <c r="D275" s="73"/>
      <c r="E275" s="70"/>
      <c r="F275" s="70" t="s">
        <v>901</v>
      </c>
      <c r="G275" s="73"/>
      <c r="H275" s="76" t="s">
        <v>902</v>
      </c>
      <c r="I275" s="96" t="s">
        <v>570</v>
      </c>
      <c r="J275" s="96"/>
      <c r="K275" s="97">
        <v>8.0000000000000002E-3</v>
      </c>
      <c r="L275" s="97">
        <v>8.0000000000000002E-3</v>
      </c>
      <c r="M275" s="97">
        <v>4.0000000000000001E-3</v>
      </c>
      <c r="N275" s="97">
        <v>4.0000000000000001E-3</v>
      </c>
      <c r="O275" s="97">
        <v>4.0000000000000001E-3</v>
      </c>
      <c r="P275" s="97">
        <v>2.7000000000000001E-3</v>
      </c>
      <c r="Q275" s="76"/>
      <c r="R275" s="76" t="s">
        <v>741</v>
      </c>
      <c r="S275" s="76" t="s">
        <v>618</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25">
      <c r="A276" s="45"/>
      <c r="B276" s="54"/>
      <c r="C276" s="47">
        <f t="shared" si="45"/>
        <v>3</v>
      </c>
      <c r="D276" s="73"/>
      <c r="E276" s="70"/>
      <c r="F276" s="70" t="s">
        <v>903</v>
      </c>
      <c r="G276" s="73"/>
      <c r="H276" s="76" t="s">
        <v>902</v>
      </c>
      <c r="I276" s="96" t="s">
        <v>570</v>
      </c>
      <c r="J276" s="96"/>
      <c r="K276" s="97">
        <v>1.2E-2</v>
      </c>
      <c r="L276" s="97">
        <v>1.2E-2</v>
      </c>
      <c r="M276" s="97">
        <v>6.0000000000000001E-3</v>
      </c>
      <c r="N276" s="97">
        <v>6.0000000000000001E-3</v>
      </c>
      <c r="O276" s="97">
        <v>6.0000000000000001E-3</v>
      </c>
      <c r="P276" s="97">
        <v>4.0000000000000001E-3</v>
      </c>
      <c r="Q276" s="76"/>
      <c r="R276" s="76" t="s">
        <v>741</v>
      </c>
      <c r="S276" s="76" t="s">
        <v>618</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25">
      <c r="A277" s="45"/>
      <c r="B277" s="54"/>
      <c r="C277" s="47">
        <f t="shared" si="45"/>
        <v>3</v>
      </c>
      <c r="D277" s="73"/>
      <c r="E277" s="70"/>
      <c r="F277" s="70" t="s">
        <v>904</v>
      </c>
      <c r="G277" s="73"/>
      <c r="H277" s="76" t="s">
        <v>905</v>
      </c>
      <c r="I277" s="96" t="s">
        <v>570</v>
      </c>
      <c r="J277" s="96"/>
      <c r="K277" s="97">
        <v>3</v>
      </c>
      <c r="L277" s="97">
        <v>3</v>
      </c>
      <c r="M277" s="97">
        <v>3</v>
      </c>
      <c r="N277" s="97">
        <v>3</v>
      </c>
      <c r="O277" s="97">
        <v>3</v>
      </c>
      <c r="P277" s="97">
        <v>3</v>
      </c>
      <c r="Q277" s="76"/>
      <c r="R277" s="76" t="s">
        <v>741</v>
      </c>
      <c r="S277" s="76" t="s">
        <v>618</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25">
      <c r="A278" s="45"/>
      <c r="B278" s="54"/>
      <c r="C278" s="47">
        <f t="shared" si="45"/>
        <v>3</v>
      </c>
      <c r="D278" s="73"/>
      <c r="E278" s="70"/>
      <c r="F278" s="70" t="s">
        <v>906</v>
      </c>
      <c r="G278" s="73"/>
      <c r="H278" s="76" t="s">
        <v>905</v>
      </c>
      <c r="I278" s="96" t="s">
        <v>570</v>
      </c>
      <c r="J278" s="96"/>
      <c r="K278" s="97">
        <v>0.6</v>
      </c>
      <c r="L278" s="97">
        <v>0.6</v>
      </c>
      <c r="M278" s="97">
        <v>0.6</v>
      </c>
      <c r="N278" s="97">
        <v>0.6</v>
      </c>
      <c r="O278" s="97">
        <v>0.6</v>
      </c>
      <c r="P278" s="97">
        <v>0.6</v>
      </c>
      <c r="Q278" s="76"/>
      <c r="R278" s="76" t="s">
        <v>907</v>
      </c>
      <c r="S278" s="76" t="s">
        <v>618</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25">
      <c r="A279" s="45"/>
      <c r="B279" s="54"/>
      <c r="C279" s="47">
        <f t="shared" si="45"/>
        <v>3</v>
      </c>
      <c r="D279" s="73"/>
      <c r="E279" s="70"/>
      <c r="F279" s="70" t="s">
        <v>908</v>
      </c>
      <c r="G279" s="73"/>
      <c r="H279" s="76" t="s">
        <v>909</v>
      </c>
      <c r="I279" s="96" t="s">
        <v>570</v>
      </c>
      <c r="J279" s="96"/>
      <c r="K279" s="97">
        <v>0.17</v>
      </c>
      <c r="L279" s="97">
        <v>0.17</v>
      </c>
      <c r="M279" s="97">
        <v>0.13</v>
      </c>
      <c r="N279" s="97">
        <v>0.13</v>
      </c>
      <c r="O279" s="97">
        <v>0.13</v>
      </c>
      <c r="P279" s="97">
        <v>0.13</v>
      </c>
      <c r="Q279" s="76"/>
      <c r="R279" s="76" t="s">
        <v>910</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25">
      <c r="A280" s="45"/>
      <c r="B280" s="54"/>
      <c r="C280" s="47">
        <f>INT($C$29)+1</f>
        <v>2</v>
      </c>
      <c r="D280" s="73"/>
      <c r="E280" s="70"/>
      <c r="F280" s="263" t="s">
        <v>494</v>
      </c>
      <c r="G280" s="73"/>
      <c r="H280" s="253" t="s">
        <v>911</v>
      </c>
      <c r="I280" s="96"/>
      <c r="J280" s="96" t="s">
        <v>587</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25">
      <c r="A281" s="45"/>
      <c r="B281" s="54"/>
      <c r="C281" s="47">
        <f>INT($C$29)+3</f>
        <v>4</v>
      </c>
      <c r="D281" s="73"/>
      <c r="E281" s="70" t="s">
        <v>912</v>
      </c>
      <c r="F281" s="70" t="s">
        <v>913</v>
      </c>
      <c r="G281" s="73"/>
      <c r="H281" s="76" t="s">
        <v>563</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25">
      <c r="A282" s="45"/>
      <c r="B282" s="54"/>
      <c r="C282" s="47">
        <f t="shared" ref="C282:C294" si="48">INT($C$29)+2</f>
        <v>3</v>
      </c>
      <c r="D282" s="73"/>
      <c r="E282" s="70"/>
      <c r="F282" s="70" t="s">
        <v>914</v>
      </c>
      <c r="G282" s="73"/>
      <c r="H282" s="76" t="s">
        <v>2333</v>
      </c>
      <c r="I282" s="96" t="s">
        <v>915</v>
      </c>
      <c r="J282" s="96"/>
      <c r="K282" s="97">
        <f>23*0.85</f>
        <v>19.55</v>
      </c>
      <c r="L282" s="97">
        <f>22*0.85</f>
        <v>18.7</v>
      </c>
      <c r="M282" s="76"/>
      <c r="N282" s="76"/>
      <c r="O282" s="76"/>
      <c r="P282" s="76"/>
      <c r="Q282" s="76"/>
      <c r="R282" s="76" t="s">
        <v>916</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25">
      <c r="A283" s="45"/>
      <c r="B283" s="54"/>
      <c r="C283" s="47">
        <f t="shared" si="48"/>
        <v>3</v>
      </c>
      <c r="D283" s="73"/>
      <c r="E283" s="70"/>
      <c r="F283" s="70" t="s">
        <v>917</v>
      </c>
      <c r="G283" s="73"/>
      <c r="H283" s="76" t="s">
        <v>918</v>
      </c>
      <c r="I283" s="96" t="s">
        <v>919</v>
      </c>
      <c r="J283" s="96"/>
      <c r="K283" s="97">
        <v>4.0000000000000001E-3</v>
      </c>
      <c r="L283" s="97">
        <v>4.0000000000000001E-3</v>
      </c>
      <c r="M283" s="76"/>
      <c r="N283" s="76"/>
      <c r="O283" s="76"/>
      <c r="P283" s="76"/>
      <c r="Q283" s="76"/>
      <c r="R283" s="76" t="s">
        <v>580</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25">
      <c r="A284" s="45"/>
      <c r="B284" s="54"/>
      <c r="C284" s="47">
        <f t="shared" si="48"/>
        <v>3</v>
      </c>
      <c r="D284" s="73"/>
      <c r="E284" s="70"/>
      <c r="F284" s="70" t="s">
        <v>920</v>
      </c>
      <c r="G284" s="73"/>
      <c r="H284" s="76" t="s">
        <v>2334</v>
      </c>
      <c r="I284" s="96" t="s">
        <v>642</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2307</v>
      </c>
      <c r="AE284" s="76"/>
      <c r="AF284" s="97">
        <v>1</v>
      </c>
      <c r="AG284" s="97">
        <v>1</v>
      </c>
      <c r="AH284" s="73"/>
      <c r="AI284" s="57"/>
      <c r="AJ284" s="45"/>
      <c r="AK284" s="45"/>
      <c r="AL284" s="45"/>
    </row>
    <row r="285" spans="1:38" outlineLevel="2" x14ac:dyDescent="0.25">
      <c r="A285" s="45"/>
      <c r="B285" s="54"/>
      <c r="C285" s="47">
        <f t="shared" si="48"/>
        <v>3</v>
      </c>
      <c r="D285" s="73"/>
      <c r="E285" s="70"/>
      <c r="F285" s="70" t="s">
        <v>921</v>
      </c>
      <c r="G285" s="73"/>
      <c r="H285" s="76" t="s">
        <v>922</v>
      </c>
      <c r="I285" s="96" t="s">
        <v>642</v>
      </c>
      <c r="J285" s="96"/>
      <c r="K285" s="97">
        <v>0.04</v>
      </c>
      <c r="L285" s="97">
        <v>0.04</v>
      </c>
      <c r="M285" s="76"/>
      <c r="N285" s="76"/>
      <c r="O285" s="76"/>
      <c r="P285" s="76"/>
      <c r="Q285" s="76"/>
      <c r="R285" s="76" t="s">
        <v>923</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25">
      <c r="A286" s="45"/>
      <c r="B286" s="54"/>
      <c r="C286" s="47">
        <f t="shared" si="48"/>
        <v>3</v>
      </c>
      <c r="D286" s="73"/>
      <c r="E286" s="70"/>
      <c r="F286" s="70" t="s">
        <v>924</v>
      </c>
      <c r="G286" s="73"/>
      <c r="H286" s="76" t="s">
        <v>925</v>
      </c>
      <c r="I286" s="96" t="s">
        <v>597</v>
      </c>
      <c r="J286" s="96"/>
      <c r="K286" s="97">
        <v>0.25</v>
      </c>
      <c r="L286" s="97">
        <v>0.25</v>
      </c>
      <c r="M286" s="76"/>
      <c r="N286" s="76"/>
      <c r="O286" s="76"/>
      <c r="P286" s="76"/>
      <c r="Q286" s="76"/>
      <c r="R286" s="76" t="s">
        <v>926</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25">
      <c r="A287" s="45"/>
      <c r="B287" s="54"/>
      <c r="C287" s="47">
        <f t="shared" si="48"/>
        <v>3</v>
      </c>
      <c r="D287" s="73"/>
      <c r="E287" s="70"/>
      <c r="F287" s="70" t="s">
        <v>927</v>
      </c>
      <c r="G287" s="73"/>
      <c r="H287" s="76" t="s">
        <v>928</v>
      </c>
      <c r="I287" s="96" t="s">
        <v>929</v>
      </c>
      <c r="J287" s="96"/>
      <c r="K287" s="76"/>
      <c r="L287" s="76"/>
      <c r="M287" s="76"/>
      <c r="N287" s="76"/>
      <c r="O287" s="76"/>
      <c r="P287" s="76"/>
      <c r="Q287" s="76"/>
      <c r="R287" s="76" t="s">
        <v>930</v>
      </c>
      <c r="S287" s="76"/>
      <c r="T287" s="76"/>
      <c r="U287" s="97">
        <v>0.03</v>
      </c>
      <c r="V287" s="97">
        <v>0.03</v>
      </c>
      <c r="W287" s="97">
        <v>0.03</v>
      </c>
      <c r="X287" s="97">
        <v>0.2</v>
      </c>
      <c r="Y287" s="97">
        <v>0.06</v>
      </c>
      <c r="Z287" s="97">
        <v>0.06</v>
      </c>
      <c r="AA287" s="97">
        <v>0.11</v>
      </c>
      <c r="AB287" s="97">
        <v>0.11</v>
      </c>
      <c r="AC287" s="76"/>
      <c r="AD287" s="97" t="s">
        <v>930</v>
      </c>
      <c r="AE287" s="76"/>
      <c r="AF287" s="97">
        <v>1</v>
      </c>
      <c r="AG287" s="97">
        <v>1</v>
      </c>
      <c r="AH287" s="73"/>
      <c r="AI287" s="57"/>
      <c r="AJ287" s="45"/>
      <c r="AK287" s="45"/>
      <c r="AL287" s="45"/>
    </row>
    <row r="288" spans="1:38" outlineLevel="2" x14ac:dyDescent="0.25">
      <c r="A288" s="45"/>
      <c r="B288" s="54"/>
      <c r="C288" s="47">
        <f t="shared" si="48"/>
        <v>3</v>
      </c>
      <c r="D288" s="73"/>
      <c r="E288" s="70"/>
      <c r="F288" s="70" t="s">
        <v>931</v>
      </c>
      <c r="G288" s="73"/>
      <c r="H288" s="76" t="s">
        <v>932</v>
      </c>
      <c r="I288" s="96" t="s">
        <v>592</v>
      </c>
      <c r="J288" s="96"/>
      <c r="K288" s="97">
        <v>1.35</v>
      </c>
      <c r="L288" s="97">
        <v>1.35</v>
      </c>
      <c r="M288" s="76"/>
      <c r="N288" s="76"/>
      <c r="O288" s="76"/>
      <c r="P288" s="76"/>
      <c r="Q288" s="76"/>
      <c r="R288" s="76" t="s">
        <v>933</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25">
      <c r="A289" s="45"/>
      <c r="B289" s="54"/>
      <c r="C289" s="47">
        <f t="shared" si="48"/>
        <v>3</v>
      </c>
      <c r="D289" s="73"/>
      <c r="E289" s="70"/>
      <c r="F289" s="70" t="s">
        <v>934</v>
      </c>
      <c r="G289" s="73"/>
      <c r="H289" s="76" t="s">
        <v>935</v>
      </c>
      <c r="I289" s="96" t="s">
        <v>694</v>
      </c>
      <c r="J289" s="96"/>
      <c r="K289" s="97">
        <v>1.6E-2</v>
      </c>
      <c r="L289" s="97">
        <v>1.6E-2</v>
      </c>
      <c r="M289" s="76"/>
      <c r="N289" s="76"/>
      <c r="O289" s="76"/>
      <c r="P289" s="76"/>
      <c r="Q289" s="76"/>
      <c r="R289" s="76" t="s">
        <v>936</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25">
      <c r="A290" s="45"/>
      <c r="B290" s="54"/>
      <c r="C290" s="47">
        <f t="shared" si="48"/>
        <v>3</v>
      </c>
      <c r="D290" s="73"/>
      <c r="E290" s="70"/>
      <c r="F290" s="70" t="s">
        <v>937</v>
      </c>
      <c r="G290" s="73"/>
      <c r="H290" s="76" t="s">
        <v>938</v>
      </c>
      <c r="I290" s="96" t="s">
        <v>642</v>
      </c>
      <c r="J290" s="96"/>
      <c r="K290" s="97">
        <v>1</v>
      </c>
      <c r="L290" s="97">
        <v>1</v>
      </c>
      <c r="M290" s="76"/>
      <c r="N290" s="76"/>
      <c r="O290" s="76"/>
      <c r="P290" s="76"/>
      <c r="Q290" s="76"/>
      <c r="R290" s="76" t="s">
        <v>655</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25">
      <c r="A291" s="45"/>
      <c r="B291" s="54"/>
      <c r="C291" s="47">
        <f t="shared" si="48"/>
        <v>3</v>
      </c>
      <c r="D291" s="73"/>
      <c r="E291" s="70"/>
      <c r="F291" s="70" t="s">
        <v>939</v>
      </c>
      <c r="G291" s="73"/>
      <c r="H291" s="76" t="s">
        <v>940</v>
      </c>
      <c r="I291" s="96" t="s">
        <v>941</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25">
      <c r="A292" s="45"/>
      <c r="B292" s="54"/>
      <c r="C292" s="47">
        <f t="shared" si="48"/>
        <v>3</v>
      </c>
      <c r="D292" s="73"/>
      <c r="E292" s="70"/>
      <c r="F292" s="70" t="s">
        <v>942</v>
      </c>
      <c r="G292" s="73"/>
      <c r="H292" s="76" t="s">
        <v>943</v>
      </c>
      <c r="I292" s="96" t="s">
        <v>944</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25">
      <c r="A293" s="45"/>
      <c r="B293" s="54"/>
      <c r="C293" s="47">
        <f t="shared" si="48"/>
        <v>3</v>
      </c>
      <c r="D293" s="73"/>
      <c r="E293" s="70"/>
      <c r="F293" s="70" t="s">
        <v>945</v>
      </c>
      <c r="G293" s="73"/>
      <c r="H293" s="76" t="s">
        <v>2421</v>
      </c>
      <c r="I293" s="96" t="s">
        <v>2990</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2422</v>
      </c>
      <c r="AE293" s="76"/>
      <c r="AF293" s="97">
        <v>1</v>
      </c>
      <c r="AG293" s="97">
        <v>1</v>
      </c>
      <c r="AH293" s="73"/>
      <c r="AI293" s="57"/>
      <c r="AJ293" s="45"/>
      <c r="AK293" s="45"/>
      <c r="AL293" s="45"/>
    </row>
    <row r="294" spans="1:38" outlineLevel="2" x14ac:dyDescent="0.25">
      <c r="A294" s="45"/>
      <c r="B294" s="54"/>
      <c r="C294" s="47">
        <f t="shared" si="48"/>
        <v>3</v>
      </c>
      <c r="D294" s="73"/>
      <c r="E294" s="70"/>
      <c r="F294" s="70" t="s">
        <v>946</v>
      </c>
      <c r="G294" s="73"/>
      <c r="H294" s="76" t="s">
        <v>947</v>
      </c>
      <c r="I294" s="96" t="s">
        <v>570</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679</v>
      </c>
      <c r="AE294" s="76"/>
      <c r="AF294" s="97">
        <v>1</v>
      </c>
      <c r="AG294" s="97">
        <v>1</v>
      </c>
      <c r="AH294" s="73"/>
      <c r="AI294" s="57"/>
      <c r="AJ294" s="45"/>
      <c r="AK294" s="45"/>
      <c r="AL294" s="45"/>
    </row>
    <row r="295" spans="1:38" outlineLevel="2" x14ac:dyDescent="0.25">
      <c r="A295" s="45"/>
      <c r="B295" s="54"/>
      <c r="C295" s="47">
        <f>INT($C$29)+2</f>
        <v>3</v>
      </c>
      <c r="D295" s="73"/>
      <c r="E295" s="70"/>
      <c r="F295" s="70" t="s">
        <v>948</v>
      </c>
      <c r="G295" s="73"/>
      <c r="H295" s="76" t="s">
        <v>949</v>
      </c>
      <c r="I295" s="96" t="s">
        <v>950</v>
      </c>
      <c r="J295" s="96"/>
      <c r="K295" s="97">
        <v>0.2</v>
      </c>
      <c r="L295" s="97">
        <v>0.2</v>
      </c>
      <c r="M295" s="76"/>
      <c r="N295" s="76"/>
      <c r="O295" s="76"/>
      <c r="P295" s="76"/>
      <c r="Q295" s="76"/>
      <c r="R295" s="76" t="s">
        <v>679</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25">
      <c r="A296" s="45"/>
      <c r="B296" s="54"/>
      <c r="C296" s="47">
        <f>INT($C$29)+2</f>
        <v>3</v>
      </c>
      <c r="D296" s="73"/>
      <c r="E296" s="70"/>
      <c r="F296" s="70" t="s">
        <v>951</v>
      </c>
      <c r="G296" s="73"/>
      <c r="H296" s="76" t="s">
        <v>952</v>
      </c>
      <c r="I296" s="96" t="s">
        <v>953</v>
      </c>
      <c r="J296" s="96"/>
      <c r="K296" s="97">
        <f>1/1.17</f>
        <v>0.85470085470085477</v>
      </c>
      <c r="L296" s="97">
        <f>1/1.17</f>
        <v>0.85470085470085477</v>
      </c>
      <c r="M296" s="76"/>
      <c r="N296" s="76"/>
      <c r="O296" s="76"/>
      <c r="P296" s="76"/>
      <c r="Q296" s="76"/>
      <c r="R296" s="76" t="s">
        <v>954</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25">
      <c r="A297" s="45"/>
      <c r="B297" s="54"/>
      <c r="C297" s="47">
        <f t="shared" ref="C297:C299" si="54">INT($C$29)+2</f>
        <v>3</v>
      </c>
      <c r="D297" s="73"/>
      <c r="E297" s="70"/>
      <c r="F297" s="70" t="s">
        <v>955</v>
      </c>
      <c r="G297" s="73"/>
      <c r="H297" s="76" t="s">
        <v>956</v>
      </c>
      <c r="I297" s="96" t="s">
        <v>957</v>
      </c>
      <c r="J297" s="96"/>
      <c r="K297" s="97">
        <v>51</v>
      </c>
      <c r="L297" s="97">
        <v>51</v>
      </c>
      <c r="M297" s="76"/>
      <c r="N297" s="76"/>
      <c r="O297" s="76"/>
      <c r="P297" s="76"/>
      <c r="Q297" s="76"/>
      <c r="R297" s="76" t="s">
        <v>958</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25">
      <c r="A298" s="45"/>
      <c r="B298" s="54"/>
      <c r="C298" s="47">
        <f t="shared" si="54"/>
        <v>3</v>
      </c>
      <c r="D298" s="73"/>
      <c r="E298" s="70"/>
      <c r="F298" s="70" t="s">
        <v>2373</v>
      </c>
      <c r="G298" s="73"/>
      <c r="H298" s="76" t="s">
        <v>2377</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2376</v>
      </c>
      <c r="AE298" s="76"/>
      <c r="AF298" s="97">
        <v>1</v>
      </c>
      <c r="AG298" s="97">
        <v>1</v>
      </c>
      <c r="AH298" s="73"/>
      <c r="AI298" s="57"/>
      <c r="AJ298" s="45"/>
      <c r="AK298" s="45"/>
      <c r="AL298" s="45"/>
    </row>
    <row r="299" spans="1:38" outlineLevel="2" x14ac:dyDescent="0.25">
      <c r="A299" s="45"/>
      <c r="B299" s="54"/>
      <c r="C299" s="47">
        <f t="shared" si="54"/>
        <v>3</v>
      </c>
      <c r="D299" s="73"/>
      <c r="E299" s="70"/>
      <c r="F299" s="70" t="s">
        <v>2374</v>
      </c>
      <c r="G299" s="73"/>
      <c r="H299" s="76" t="s">
        <v>2375</v>
      </c>
      <c r="I299" s="96" t="s">
        <v>728</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2376</v>
      </c>
      <c r="AE299" s="76"/>
      <c r="AF299" s="97">
        <v>1</v>
      </c>
      <c r="AG299" s="97">
        <v>1</v>
      </c>
      <c r="AH299" s="73"/>
      <c r="AI299" s="57"/>
      <c r="AJ299" s="45"/>
      <c r="AK299" s="45"/>
      <c r="AL299" s="45"/>
    </row>
    <row r="300" spans="1:38" outlineLevel="2" x14ac:dyDescent="0.25">
      <c r="A300" s="45"/>
      <c r="B300" s="54"/>
      <c r="C300" s="47">
        <f>INT($C$29)+2</f>
        <v>3</v>
      </c>
      <c r="D300" s="73"/>
      <c r="E300" s="70"/>
      <c r="F300" s="70" t="s">
        <v>2378</v>
      </c>
      <c r="G300" s="73"/>
      <c r="H300" s="76" t="s">
        <v>2379</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25">
      <c r="A301" s="45"/>
      <c r="B301" s="54"/>
      <c r="C301" s="47">
        <f>INT($C$29)+2</f>
        <v>3</v>
      </c>
      <c r="D301" s="73"/>
      <c r="E301" s="70"/>
      <c r="F301" s="70" t="s">
        <v>2976</v>
      </c>
      <c r="G301" s="73"/>
      <c r="H301" s="76" t="s">
        <v>2977</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25">
      <c r="A302" s="45"/>
      <c r="B302" s="54"/>
      <c r="C302" s="47">
        <f>INT($C$29)+2</f>
        <v>3</v>
      </c>
      <c r="D302" s="73"/>
      <c r="E302" s="70"/>
      <c r="F302" s="70" t="s">
        <v>2989</v>
      </c>
      <c r="G302" s="73"/>
      <c r="H302" s="76" t="s">
        <v>2421</v>
      </c>
      <c r="I302" s="96" t="s">
        <v>2990</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2991</v>
      </c>
      <c r="AE302" s="76"/>
      <c r="AF302" s="97">
        <v>1</v>
      </c>
      <c r="AG302" s="97">
        <v>1</v>
      </c>
      <c r="AH302" s="73"/>
      <c r="AI302" s="57"/>
      <c r="AJ302" s="45"/>
      <c r="AK302" s="45"/>
      <c r="AL302" s="45"/>
    </row>
    <row r="303" spans="1:38" outlineLevel="1" x14ac:dyDescent="0.25">
      <c r="A303" s="45"/>
      <c r="B303" s="54"/>
      <c r="C303" s="47">
        <f>INT($C$29)+1</f>
        <v>2</v>
      </c>
      <c r="D303" s="73"/>
      <c r="E303" s="70"/>
      <c r="F303" s="263" t="s">
        <v>959</v>
      </c>
      <c r="G303" s="73"/>
      <c r="H303" s="253" t="s">
        <v>960</v>
      </c>
      <c r="I303" s="96"/>
      <c r="J303" s="96" t="s">
        <v>587</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25">
      <c r="A304" s="45"/>
      <c r="B304" s="54"/>
      <c r="C304" s="47">
        <f>INT($C$29)+3</f>
        <v>4</v>
      </c>
      <c r="D304" s="73"/>
      <c r="E304" s="70" t="s">
        <v>961</v>
      </c>
      <c r="F304" s="70" t="s">
        <v>962</v>
      </c>
      <c r="G304" s="73"/>
      <c r="H304" s="76" t="s">
        <v>563</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25">
      <c r="A305" s="45"/>
      <c r="B305" s="54"/>
      <c r="C305" s="47">
        <f t="shared" ref="C305:C320" si="70">INT($C$29)+2</f>
        <v>3</v>
      </c>
      <c r="D305" s="73"/>
      <c r="E305" s="70"/>
      <c r="F305" s="70" t="s">
        <v>963</v>
      </c>
      <c r="G305" s="73"/>
      <c r="H305" s="76" t="s">
        <v>964</v>
      </c>
      <c r="I305" s="96" t="s">
        <v>965</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25">
      <c r="A306" s="45"/>
      <c r="B306" s="54"/>
      <c r="C306" s="47">
        <f t="shared" si="70"/>
        <v>3</v>
      </c>
      <c r="D306" s="73"/>
      <c r="E306" s="70"/>
      <c r="F306" s="70" t="s">
        <v>966</v>
      </c>
      <c r="G306" s="73"/>
      <c r="H306" s="76" t="s">
        <v>967</v>
      </c>
      <c r="I306" s="96" t="s">
        <v>968</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25">
      <c r="A307" s="45"/>
      <c r="B307" s="54"/>
      <c r="C307" s="47">
        <f t="shared" si="70"/>
        <v>3</v>
      </c>
      <c r="D307" s="73"/>
      <c r="E307" s="70"/>
      <c r="F307" s="70" t="s">
        <v>969</v>
      </c>
      <c r="G307" s="73"/>
      <c r="H307" s="76" t="s">
        <v>970</v>
      </c>
      <c r="I307" s="96" t="s">
        <v>971</v>
      </c>
      <c r="J307" s="96"/>
      <c r="K307" s="97">
        <v>1.3</v>
      </c>
      <c r="L307" s="97">
        <v>1.3</v>
      </c>
      <c r="M307" s="97">
        <v>1.6</v>
      </c>
      <c r="N307" s="97">
        <v>1.6</v>
      </c>
      <c r="O307" s="97">
        <v>1.6</v>
      </c>
      <c r="P307" s="97">
        <v>1.6</v>
      </c>
      <c r="Q307" s="76"/>
      <c r="R307" s="76" t="s">
        <v>580</v>
      </c>
      <c r="S307" s="76" t="s">
        <v>580</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25">
      <c r="A308" s="45"/>
      <c r="B308" s="54"/>
      <c r="C308" s="47">
        <f t="shared" si="70"/>
        <v>3</v>
      </c>
      <c r="D308" s="73"/>
      <c r="E308" s="70"/>
      <c r="F308" s="70" t="s">
        <v>972</v>
      </c>
      <c r="G308" s="73"/>
      <c r="H308" s="76" t="s">
        <v>973</v>
      </c>
      <c r="I308" s="96" t="s">
        <v>570</v>
      </c>
      <c r="J308" s="96"/>
      <c r="K308" s="97">
        <v>0.5</v>
      </c>
      <c r="L308" s="97">
        <v>0.5</v>
      </c>
      <c r="M308" s="97">
        <v>0.5</v>
      </c>
      <c r="N308" s="97">
        <v>0.5</v>
      </c>
      <c r="O308" s="97">
        <v>0.5</v>
      </c>
      <c r="P308" s="97">
        <v>0.5</v>
      </c>
      <c r="Q308" s="76"/>
      <c r="R308" s="76" t="s">
        <v>580</v>
      </c>
      <c r="S308" s="76" t="s">
        <v>580</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25">
      <c r="A309" s="45"/>
      <c r="B309" s="54"/>
      <c r="C309" s="47">
        <f t="shared" si="70"/>
        <v>3</v>
      </c>
      <c r="D309" s="73"/>
      <c r="E309" s="70"/>
      <c r="F309" s="70" t="s">
        <v>974</v>
      </c>
      <c r="G309" s="73"/>
      <c r="H309" s="76" t="s">
        <v>975</v>
      </c>
      <c r="I309" s="96" t="s">
        <v>642</v>
      </c>
      <c r="J309" s="96"/>
      <c r="K309" s="97">
        <v>0.7</v>
      </c>
      <c r="L309" s="97">
        <v>0.7</v>
      </c>
      <c r="M309" s="97">
        <v>0.7</v>
      </c>
      <c r="N309" s="97">
        <v>0.7</v>
      </c>
      <c r="O309" s="97">
        <v>0.7</v>
      </c>
      <c r="P309" s="97">
        <v>0.7</v>
      </c>
      <c r="Q309" s="76"/>
      <c r="R309" s="76" t="s">
        <v>580</v>
      </c>
      <c r="S309" s="76" t="s">
        <v>580</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25">
      <c r="A310" s="45"/>
      <c r="B310" s="54"/>
      <c r="C310" s="47">
        <f t="shared" si="70"/>
        <v>3</v>
      </c>
      <c r="D310" s="73"/>
      <c r="E310" s="70"/>
      <c r="F310" s="70" t="s">
        <v>976</v>
      </c>
      <c r="G310" s="73"/>
      <c r="H310" s="76" t="s">
        <v>977</v>
      </c>
      <c r="I310" s="96" t="s">
        <v>978</v>
      </c>
      <c r="J310" s="96"/>
      <c r="K310" s="97">
        <v>0.15</v>
      </c>
      <c r="L310" s="97">
        <v>0.15</v>
      </c>
      <c r="M310" s="97">
        <v>0.15</v>
      </c>
      <c r="N310" s="97">
        <v>0.15</v>
      </c>
      <c r="O310" s="97">
        <v>0.15</v>
      </c>
      <c r="P310" s="97">
        <v>0.15</v>
      </c>
      <c r="Q310" s="76"/>
      <c r="R310" s="76" t="s">
        <v>580</v>
      </c>
      <c r="S310" s="76" t="s">
        <v>580</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25">
      <c r="A311" s="45"/>
      <c r="B311" s="54"/>
      <c r="C311" s="47">
        <f t="shared" si="70"/>
        <v>3</v>
      </c>
      <c r="D311" s="73"/>
      <c r="E311" s="70"/>
      <c r="F311" s="70" t="s">
        <v>979</v>
      </c>
      <c r="G311" s="73"/>
      <c r="H311" s="76" t="s">
        <v>980</v>
      </c>
      <c r="I311" s="96" t="s">
        <v>570</v>
      </c>
      <c r="J311" s="96"/>
      <c r="K311" s="97">
        <v>0.48099999999999998</v>
      </c>
      <c r="L311" s="97">
        <v>0.48099999999999998</v>
      </c>
      <c r="M311" s="97">
        <v>0.48099999999999998</v>
      </c>
      <c r="N311" s="97">
        <v>0.48099999999999998</v>
      </c>
      <c r="O311" s="97">
        <v>0.48099999999999998</v>
      </c>
      <c r="P311" s="97">
        <v>0.48099999999999998</v>
      </c>
      <c r="Q311" s="76"/>
      <c r="R311" s="76" t="s">
        <v>580</v>
      </c>
      <c r="S311" s="76" t="s">
        <v>580</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25">
      <c r="A312" s="45"/>
      <c r="B312" s="54"/>
      <c r="C312" s="47">
        <f t="shared" si="70"/>
        <v>3</v>
      </c>
      <c r="D312" s="73"/>
      <c r="E312" s="70"/>
      <c r="F312" s="70" t="s">
        <v>981</v>
      </c>
      <c r="G312" s="73"/>
      <c r="H312" s="76" t="s">
        <v>977</v>
      </c>
      <c r="I312" s="96" t="s">
        <v>570</v>
      </c>
      <c r="J312" s="96"/>
      <c r="K312" s="97">
        <v>0.61899999999999999</v>
      </c>
      <c r="L312" s="97">
        <v>0.61899999999999999</v>
      </c>
      <c r="M312" s="97">
        <v>0.61899999999999999</v>
      </c>
      <c r="N312" s="97">
        <v>0.61899999999999999</v>
      </c>
      <c r="O312" s="97">
        <v>0.61899999999999999</v>
      </c>
      <c r="P312" s="97">
        <v>0.61899999999999999</v>
      </c>
      <c r="Q312" s="76"/>
      <c r="R312" s="76" t="s">
        <v>580</v>
      </c>
      <c r="S312" s="76" t="s">
        <v>580</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25">
      <c r="A313" s="45"/>
      <c r="B313" s="54"/>
      <c r="C313" s="47">
        <f t="shared" si="70"/>
        <v>3</v>
      </c>
      <c r="D313" s="73"/>
      <c r="E313" s="70"/>
      <c r="F313" s="70" t="s">
        <v>982</v>
      </c>
      <c r="G313" s="73"/>
      <c r="H313" s="76" t="s">
        <v>983</v>
      </c>
      <c r="I313" s="96" t="s">
        <v>971</v>
      </c>
      <c r="J313" s="96"/>
      <c r="K313" s="97">
        <v>1.41</v>
      </c>
      <c r="L313" s="97">
        <v>1.41</v>
      </c>
      <c r="M313" s="97">
        <v>1.1000000000000001</v>
      </c>
      <c r="N313" s="97">
        <v>1.1000000000000001</v>
      </c>
      <c r="O313" s="97">
        <v>1.1000000000000001</v>
      </c>
      <c r="P313" s="97">
        <v>1.1000000000000001</v>
      </c>
      <c r="Q313" s="76"/>
      <c r="R313" s="76" t="s">
        <v>580</v>
      </c>
      <c r="S313" s="76" t="s">
        <v>580</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25">
      <c r="A314" s="45"/>
      <c r="B314" s="54"/>
      <c r="C314" s="47">
        <f t="shared" si="70"/>
        <v>3</v>
      </c>
      <c r="D314" s="73"/>
      <c r="E314" s="70"/>
      <c r="F314" s="70" t="s">
        <v>984</v>
      </c>
      <c r="G314" s="73"/>
      <c r="H314" s="76" t="s">
        <v>977</v>
      </c>
      <c r="I314" s="96" t="s">
        <v>570</v>
      </c>
      <c r="J314" s="96"/>
      <c r="K314" s="97">
        <v>0.32200000000000001</v>
      </c>
      <c r="L314" s="97">
        <v>0.32200000000000001</v>
      </c>
      <c r="M314" s="97">
        <v>0.32200000000000001</v>
      </c>
      <c r="N314" s="97">
        <v>0.32200000000000001</v>
      </c>
      <c r="O314" s="97">
        <v>0.32200000000000001</v>
      </c>
      <c r="P314" s="97">
        <v>0.32200000000000001</v>
      </c>
      <c r="Q314" s="76"/>
      <c r="R314" s="76" t="s">
        <v>985</v>
      </c>
      <c r="S314" s="76" t="s">
        <v>580</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25">
      <c r="A315" s="45"/>
      <c r="B315" s="54"/>
      <c r="C315" s="47">
        <f t="shared" si="70"/>
        <v>3</v>
      </c>
      <c r="D315" s="73"/>
      <c r="E315" s="70"/>
      <c r="F315" s="70" t="s">
        <v>986</v>
      </c>
      <c r="G315" s="73"/>
      <c r="H315" s="76" t="s">
        <v>987</v>
      </c>
      <c r="I315" s="96" t="s">
        <v>605</v>
      </c>
      <c r="J315" s="96"/>
      <c r="K315" s="97">
        <v>39</v>
      </c>
      <c r="L315" s="97">
        <v>39</v>
      </c>
      <c r="M315" s="97">
        <v>39</v>
      </c>
      <c r="N315" s="97">
        <v>39</v>
      </c>
      <c r="O315" s="97">
        <v>39</v>
      </c>
      <c r="P315" s="97">
        <v>39</v>
      </c>
      <c r="Q315" s="76"/>
      <c r="R315" s="76" t="s">
        <v>580</v>
      </c>
      <c r="S315" s="76" t="s">
        <v>580</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25">
      <c r="A316" s="45"/>
      <c r="B316" s="54"/>
      <c r="C316" s="47">
        <f t="shared" si="70"/>
        <v>3</v>
      </c>
      <c r="D316" s="73"/>
      <c r="E316" s="70"/>
      <c r="F316" s="70" t="s">
        <v>988</v>
      </c>
      <c r="G316" s="73"/>
      <c r="H316" s="76" t="s">
        <v>2992</v>
      </c>
      <c r="I316" s="96" t="s">
        <v>989</v>
      </c>
      <c r="J316" s="96"/>
      <c r="K316" s="97">
        <v>1.3</v>
      </c>
      <c r="L316" s="97">
        <v>1.3</v>
      </c>
      <c r="M316" s="97">
        <v>1.5</v>
      </c>
      <c r="N316" s="97">
        <v>1.5</v>
      </c>
      <c r="O316" s="97">
        <v>1.5</v>
      </c>
      <c r="P316" s="97">
        <v>1.5</v>
      </c>
      <c r="Q316" s="76"/>
      <c r="R316" s="76" t="s">
        <v>580</v>
      </c>
      <c r="S316" s="76" t="s">
        <v>580</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25">
      <c r="A317" s="45"/>
      <c r="B317" s="54"/>
      <c r="C317" s="47">
        <f t="shared" si="70"/>
        <v>3</v>
      </c>
      <c r="D317" s="73"/>
      <c r="E317" s="70"/>
      <c r="F317" s="70" t="s">
        <v>990</v>
      </c>
      <c r="G317" s="73"/>
      <c r="H317" s="76" t="s">
        <v>991</v>
      </c>
      <c r="I317" s="96" t="s">
        <v>605</v>
      </c>
      <c r="J317" s="96"/>
      <c r="K317" s="97">
        <v>5</v>
      </c>
      <c r="L317" s="97">
        <v>5</v>
      </c>
      <c r="M317" s="97">
        <v>5</v>
      </c>
      <c r="N317" s="97">
        <v>5</v>
      </c>
      <c r="O317" s="97">
        <v>5</v>
      </c>
      <c r="P317" s="97">
        <v>5</v>
      </c>
      <c r="Q317" s="76"/>
      <c r="R317" s="76" t="s">
        <v>580</v>
      </c>
      <c r="S317" s="76" t="s">
        <v>580</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25">
      <c r="A318" s="45"/>
      <c r="B318" s="54"/>
      <c r="C318" s="47">
        <f t="shared" si="70"/>
        <v>3</v>
      </c>
      <c r="D318" s="73"/>
      <c r="E318" s="70"/>
      <c r="F318" s="70" t="s">
        <v>992</v>
      </c>
      <c r="G318" s="73"/>
      <c r="H318" s="76" t="s">
        <v>993</v>
      </c>
      <c r="I318" s="96" t="s">
        <v>994</v>
      </c>
      <c r="J318" s="96"/>
      <c r="K318" s="97">
        <v>0.15</v>
      </c>
      <c r="L318" s="97">
        <v>0.15</v>
      </c>
      <c r="M318" s="97">
        <v>0.15</v>
      </c>
      <c r="N318" s="97">
        <v>0.15</v>
      </c>
      <c r="O318" s="97">
        <v>0.15</v>
      </c>
      <c r="P318" s="97">
        <v>0.15</v>
      </c>
      <c r="Q318" s="76"/>
      <c r="R318" s="76" t="s">
        <v>580</v>
      </c>
      <c r="S318" s="76" t="s">
        <v>580</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25">
      <c r="A319" s="45"/>
      <c r="B319" s="54"/>
      <c r="C319" s="47">
        <f t="shared" si="70"/>
        <v>3</v>
      </c>
      <c r="D319" s="73"/>
      <c r="E319" s="70"/>
      <c r="F319" s="70" t="s">
        <v>995</v>
      </c>
      <c r="G319" s="73"/>
      <c r="H319" s="76" t="s">
        <v>993</v>
      </c>
      <c r="I319" s="96" t="s">
        <v>605</v>
      </c>
      <c r="J319" s="96"/>
      <c r="K319" s="97">
        <v>10</v>
      </c>
      <c r="L319" s="97">
        <v>10</v>
      </c>
      <c r="M319" s="97">
        <v>10</v>
      </c>
      <c r="N319" s="97">
        <v>10</v>
      </c>
      <c r="O319" s="97">
        <v>10</v>
      </c>
      <c r="P319" s="97">
        <v>10</v>
      </c>
      <c r="Q319" s="76"/>
      <c r="R319" s="76" t="s">
        <v>580</v>
      </c>
      <c r="S319" s="76" t="s">
        <v>580</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25">
      <c r="A320" s="45"/>
      <c r="B320" s="54"/>
      <c r="C320" s="47">
        <f t="shared" si="70"/>
        <v>3</v>
      </c>
      <c r="D320" s="73"/>
      <c r="E320" s="70"/>
      <c r="F320" s="70" t="s">
        <v>996</v>
      </c>
      <c r="G320" s="73"/>
      <c r="H320" s="76" t="s">
        <v>997</v>
      </c>
      <c r="I320" s="96" t="s">
        <v>998</v>
      </c>
      <c r="J320" s="96"/>
      <c r="K320" s="97">
        <v>0.38</v>
      </c>
      <c r="L320" s="97">
        <v>0.38</v>
      </c>
      <c r="M320" s="97">
        <v>0.38</v>
      </c>
      <c r="N320" s="97">
        <v>0.38</v>
      </c>
      <c r="O320" s="97">
        <v>0.38</v>
      </c>
      <c r="P320" s="97">
        <v>0.38</v>
      </c>
      <c r="Q320" s="76"/>
      <c r="R320" s="76" t="s">
        <v>580</v>
      </c>
      <c r="S320" s="76" t="s">
        <v>580</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25">
      <c r="A321" s="45"/>
      <c r="B321" s="54"/>
      <c r="C321" s="47">
        <f>INT($C$29)+1</f>
        <v>2</v>
      </c>
      <c r="D321" s="73"/>
      <c r="E321" s="70"/>
      <c r="F321" s="263" t="s">
        <v>999</v>
      </c>
      <c r="G321" s="73"/>
      <c r="H321" s="253" t="s">
        <v>1000</v>
      </c>
      <c r="I321" s="96"/>
      <c r="J321" s="96" t="s">
        <v>587</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25">
      <c r="A322" s="45"/>
      <c r="B322" s="54"/>
      <c r="C322" s="47">
        <f>INT($C$29)+3</f>
        <v>4</v>
      </c>
      <c r="D322" s="73"/>
      <c r="E322" s="70" t="s">
        <v>1001</v>
      </c>
      <c r="F322" s="70" t="s">
        <v>1002</v>
      </c>
      <c r="G322" s="73"/>
      <c r="H322" s="76" t="s">
        <v>563</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25">
      <c r="A323" s="45"/>
      <c r="B323" s="54"/>
      <c r="C323" s="47">
        <f t="shared" ref="C323:C359" si="72">INT($C$29)+2</f>
        <v>3</v>
      </c>
      <c r="D323" s="73"/>
      <c r="E323" s="70"/>
      <c r="F323" s="70" t="s">
        <v>1003</v>
      </c>
      <c r="G323" s="73"/>
      <c r="H323" s="76" t="s">
        <v>1004</v>
      </c>
      <c r="I323" s="96" t="s">
        <v>642</v>
      </c>
      <c r="J323" s="96"/>
      <c r="K323" s="97">
        <v>0.6</v>
      </c>
      <c r="L323" s="97">
        <v>0.6</v>
      </c>
      <c r="M323" s="97">
        <v>0.6</v>
      </c>
      <c r="N323" s="97">
        <v>0.6</v>
      </c>
      <c r="O323" s="97">
        <v>0.6</v>
      </c>
      <c r="P323" s="97">
        <v>0.6</v>
      </c>
      <c r="Q323" s="76"/>
      <c r="R323" s="76" t="s">
        <v>580</v>
      </c>
      <c r="S323" s="76" t="s">
        <v>580</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25">
      <c r="A324" s="45"/>
      <c r="B324" s="54"/>
      <c r="C324" s="47">
        <f t="shared" si="72"/>
        <v>3</v>
      </c>
      <c r="D324" s="73"/>
      <c r="E324" s="70"/>
      <c r="F324" s="70" t="s">
        <v>1005</v>
      </c>
      <c r="G324" s="73"/>
      <c r="H324" s="76" t="s">
        <v>1006</v>
      </c>
      <c r="I324" s="96" t="s">
        <v>642</v>
      </c>
      <c r="J324" s="96"/>
      <c r="K324" s="97">
        <v>0.7</v>
      </c>
      <c r="L324" s="97">
        <v>0.7</v>
      </c>
      <c r="M324" s="97">
        <v>0.7</v>
      </c>
      <c r="N324" s="97">
        <v>0.7</v>
      </c>
      <c r="O324" s="97">
        <v>0.7</v>
      </c>
      <c r="P324" s="97">
        <v>0.7</v>
      </c>
      <c r="Q324" s="76"/>
      <c r="R324" s="76" t="s">
        <v>580</v>
      </c>
      <c r="S324" s="76" t="s">
        <v>580</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25">
      <c r="A325" s="45"/>
      <c r="B325" s="54"/>
      <c r="C325" s="47">
        <f t="shared" si="72"/>
        <v>3</v>
      </c>
      <c r="D325" s="73"/>
      <c r="E325" s="70"/>
      <c r="F325" s="70" t="s">
        <v>1007</v>
      </c>
      <c r="G325" s="73"/>
      <c r="H325" s="76" t="s">
        <v>1008</v>
      </c>
      <c r="I325" s="96" t="s">
        <v>642</v>
      </c>
      <c r="J325" s="96"/>
      <c r="K325" s="97">
        <v>0.8</v>
      </c>
      <c r="L325" s="97">
        <v>0.8</v>
      </c>
      <c r="M325" s="97">
        <v>0.8</v>
      </c>
      <c r="N325" s="97">
        <v>0.8</v>
      </c>
      <c r="O325" s="97">
        <v>0.8</v>
      </c>
      <c r="P325" s="97">
        <v>0.8</v>
      </c>
      <c r="Q325" s="76"/>
      <c r="R325" s="76" t="s">
        <v>580</v>
      </c>
      <c r="S325" s="76" t="s">
        <v>580</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25">
      <c r="A326" s="45"/>
      <c r="B326" s="54"/>
      <c r="C326" s="47">
        <f t="shared" si="72"/>
        <v>3</v>
      </c>
      <c r="D326" s="73"/>
      <c r="E326" s="70"/>
      <c r="F326" s="70" t="s">
        <v>1009</v>
      </c>
      <c r="G326" s="73"/>
      <c r="H326" s="76" t="s">
        <v>1010</v>
      </c>
      <c r="I326" s="96" t="s">
        <v>570</v>
      </c>
      <c r="J326" s="96"/>
      <c r="K326" s="97">
        <v>6</v>
      </c>
      <c r="L326" s="97">
        <v>6</v>
      </c>
      <c r="M326" s="97">
        <v>6</v>
      </c>
      <c r="N326" s="97">
        <v>6</v>
      </c>
      <c r="O326" s="97">
        <v>6</v>
      </c>
      <c r="P326" s="97">
        <v>6</v>
      </c>
      <c r="Q326" s="76"/>
      <c r="R326" s="76" t="s">
        <v>580</v>
      </c>
      <c r="S326" s="76" t="s">
        <v>580</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25">
      <c r="A327" s="45"/>
      <c r="B327" s="54"/>
      <c r="C327" s="47">
        <f t="shared" si="72"/>
        <v>3</v>
      </c>
      <c r="D327" s="73"/>
      <c r="E327" s="70"/>
      <c r="F327" s="70" t="s">
        <v>1011</v>
      </c>
      <c r="G327" s="73"/>
      <c r="H327" s="76" t="s">
        <v>1012</v>
      </c>
      <c r="I327" s="96" t="s">
        <v>570</v>
      </c>
      <c r="J327" s="96"/>
      <c r="K327" s="97">
        <v>0.4</v>
      </c>
      <c r="L327" s="97">
        <v>0.4</v>
      </c>
      <c r="M327" s="97">
        <v>0.4</v>
      </c>
      <c r="N327" s="97">
        <v>0.4</v>
      </c>
      <c r="O327" s="97">
        <v>0.4</v>
      </c>
      <c r="P327" s="97">
        <v>0.4</v>
      </c>
      <c r="Q327" s="76"/>
      <c r="R327" s="76" t="s">
        <v>580</v>
      </c>
      <c r="S327" s="76" t="s">
        <v>580</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25">
      <c r="A328" s="45"/>
      <c r="B328" s="54"/>
      <c r="C328" s="47">
        <f t="shared" si="72"/>
        <v>3</v>
      </c>
      <c r="D328" s="73"/>
      <c r="E328" s="70"/>
      <c r="F328" s="70" t="s">
        <v>1013</v>
      </c>
      <c r="G328" s="73"/>
      <c r="H328" s="76" t="s">
        <v>1014</v>
      </c>
      <c r="I328" s="96" t="s">
        <v>663</v>
      </c>
      <c r="J328" s="96"/>
      <c r="K328" s="97">
        <v>0.9</v>
      </c>
      <c r="L328" s="97">
        <v>0.9</v>
      </c>
      <c r="M328" s="97">
        <v>0.9</v>
      </c>
      <c r="N328" s="97">
        <v>0.9</v>
      </c>
      <c r="O328" s="97">
        <v>0.9</v>
      </c>
      <c r="P328" s="97">
        <v>0.9</v>
      </c>
      <c r="Q328" s="76"/>
      <c r="R328" s="76" t="s">
        <v>580</v>
      </c>
      <c r="S328" s="76" t="s">
        <v>580</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25">
      <c r="A329" s="45"/>
      <c r="B329" s="54"/>
      <c r="C329" s="47">
        <f t="shared" si="72"/>
        <v>3</v>
      </c>
      <c r="D329" s="73"/>
      <c r="E329" s="70"/>
      <c r="F329" s="70" t="s">
        <v>1015</v>
      </c>
      <c r="G329" s="73"/>
      <c r="H329" s="76" t="s">
        <v>1016</v>
      </c>
      <c r="I329" s="96" t="s">
        <v>663</v>
      </c>
      <c r="J329" s="96"/>
      <c r="K329" s="97">
        <v>0.97</v>
      </c>
      <c r="L329" s="97">
        <v>0.97</v>
      </c>
      <c r="M329" s="97">
        <v>0.97</v>
      </c>
      <c r="N329" s="97">
        <v>0.97</v>
      </c>
      <c r="O329" s="97">
        <v>0.97</v>
      </c>
      <c r="P329" s="97">
        <v>0.97</v>
      </c>
      <c r="Q329" s="76"/>
      <c r="R329" s="76" t="s">
        <v>580</v>
      </c>
      <c r="S329" s="76" t="s">
        <v>580</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25">
      <c r="A330" s="45"/>
      <c r="B330" s="54"/>
      <c r="C330" s="47">
        <f t="shared" si="72"/>
        <v>3</v>
      </c>
      <c r="D330" s="73"/>
      <c r="E330" s="70"/>
      <c r="F330" s="70" t="s">
        <v>1017</v>
      </c>
      <c r="G330" s="73"/>
      <c r="H330" s="76" t="s">
        <v>1018</v>
      </c>
      <c r="I330" s="96" t="s">
        <v>592</v>
      </c>
      <c r="J330" s="96"/>
      <c r="K330" s="97">
        <v>27</v>
      </c>
      <c r="L330" s="97">
        <v>27</v>
      </c>
      <c r="M330" s="97">
        <v>27</v>
      </c>
      <c r="N330" s="97">
        <v>23.2</v>
      </c>
      <c r="O330" s="97">
        <v>23.2</v>
      </c>
      <c r="P330" s="97">
        <v>27</v>
      </c>
      <c r="Q330" s="76"/>
      <c r="R330" s="76" t="s">
        <v>580</v>
      </c>
      <c r="S330" s="76" t="s">
        <v>580</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2462</v>
      </c>
      <c r="AE330" s="76"/>
      <c r="AF330" s="97">
        <v>1</v>
      </c>
      <c r="AG330" s="97">
        <v>1</v>
      </c>
      <c r="AH330" s="73"/>
      <c r="AI330" s="57"/>
      <c r="AJ330" s="45"/>
      <c r="AK330" s="45"/>
      <c r="AL330" s="45"/>
    </row>
    <row r="331" spans="1:38" outlineLevel="2" x14ac:dyDescent="0.25">
      <c r="A331" s="45"/>
      <c r="B331" s="54"/>
      <c r="C331" s="47">
        <f t="shared" si="72"/>
        <v>3</v>
      </c>
      <c r="D331" s="73"/>
      <c r="E331" s="70"/>
      <c r="F331" s="70" t="s">
        <v>1019</v>
      </c>
      <c r="G331" s="73"/>
      <c r="H331" s="76" t="s">
        <v>1020</v>
      </c>
      <c r="I331" s="96" t="s">
        <v>663</v>
      </c>
      <c r="J331" s="96"/>
      <c r="K331" s="97">
        <v>20.3</v>
      </c>
      <c r="L331" s="97">
        <v>20.3</v>
      </c>
      <c r="M331" s="97">
        <v>20.3</v>
      </c>
      <c r="N331" s="97">
        <v>16.5</v>
      </c>
      <c r="O331" s="97">
        <v>16.5</v>
      </c>
      <c r="P331" s="97">
        <v>20.3</v>
      </c>
      <c r="Q331" s="76"/>
      <c r="R331" s="76" t="s">
        <v>580</v>
      </c>
      <c r="S331" s="76" t="s">
        <v>580</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2462</v>
      </c>
      <c r="AE331" s="76"/>
      <c r="AF331" s="97">
        <v>1</v>
      </c>
      <c r="AG331" s="97">
        <v>1</v>
      </c>
      <c r="AH331" s="73"/>
      <c r="AI331" s="57"/>
      <c r="AJ331" s="45"/>
      <c r="AK331" s="45"/>
      <c r="AL331" s="45"/>
    </row>
    <row r="332" spans="1:38" outlineLevel="2" x14ac:dyDescent="0.25">
      <c r="A332" s="45"/>
      <c r="B332" s="54"/>
      <c r="C332" s="47">
        <f t="shared" si="72"/>
        <v>3</v>
      </c>
      <c r="D332" s="73"/>
      <c r="E332" s="70"/>
      <c r="F332" s="70" t="s">
        <v>1021</v>
      </c>
      <c r="G332" s="73"/>
      <c r="H332" s="76" t="s">
        <v>1022</v>
      </c>
      <c r="I332" s="96" t="s">
        <v>592</v>
      </c>
      <c r="J332" s="96"/>
      <c r="K332" s="97">
        <v>2</v>
      </c>
      <c r="L332" s="97">
        <v>2</v>
      </c>
      <c r="M332" s="97">
        <v>2</v>
      </c>
      <c r="N332" s="97">
        <v>2</v>
      </c>
      <c r="O332" s="97">
        <v>2</v>
      </c>
      <c r="P332" s="97">
        <v>2</v>
      </c>
      <c r="Q332" s="76"/>
      <c r="R332" s="76" t="s">
        <v>580</v>
      </c>
      <c r="S332" s="76" t="s">
        <v>580</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25">
      <c r="A333" s="45"/>
      <c r="B333" s="54"/>
      <c r="C333" s="47">
        <f t="shared" si="72"/>
        <v>3</v>
      </c>
      <c r="D333" s="73"/>
      <c r="E333" s="70"/>
      <c r="F333" s="70" t="s">
        <v>1023</v>
      </c>
      <c r="G333" s="73"/>
      <c r="H333" s="76" t="s">
        <v>1024</v>
      </c>
      <c r="I333" s="96" t="s">
        <v>570</v>
      </c>
      <c r="J333" s="96"/>
      <c r="K333" s="97">
        <v>13.8</v>
      </c>
      <c r="L333" s="97">
        <v>13.8</v>
      </c>
      <c r="M333" s="97">
        <v>13.8</v>
      </c>
      <c r="N333" s="97">
        <v>13.8</v>
      </c>
      <c r="O333" s="97">
        <v>13.8</v>
      </c>
      <c r="P333" s="97">
        <v>13.8</v>
      </c>
      <c r="Q333" s="76"/>
      <c r="R333" s="76" t="s">
        <v>618</v>
      </c>
      <c r="S333" s="76" t="s">
        <v>618</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25">
      <c r="A334" s="45"/>
      <c r="B334" s="54"/>
      <c r="C334" s="47">
        <f t="shared" si="72"/>
        <v>3</v>
      </c>
      <c r="D334" s="73"/>
      <c r="E334" s="70"/>
      <c r="F334" s="70" t="s">
        <v>1025</v>
      </c>
      <c r="G334" s="73"/>
      <c r="H334" s="76" t="s">
        <v>1026</v>
      </c>
      <c r="I334" s="96" t="s">
        <v>570</v>
      </c>
      <c r="J334" s="96"/>
      <c r="K334" s="97">
        <v>7.1999999999999995E-2</v>
      </c>
      <c r="L334" s="97">
        <v>7.1999999999999995E-2</v>
      </c>
      <c r="M334" s="97">
        <v>7.1999999999999995E-2</v>
      </c>
      <c r="N334" s="97">
        <v>9.1999999999999998E-2</v>
      </c>
      <c r="O334" s="97">
        <v>9.1999999999999998E-2</v>
      </c>
      <c r="P334" s="97">
        <v>7.1999999999999995E-2</v>
      </c>
      <c r="Q334" s="76"/>
      <c r="R334" s="76" t="s">
        <v>618</v>
      </c>
      <c r="S334" s="76" t="s">
        <v>618</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25">
      <c r="A335" s="45"/>
      <c r="B335" s="54"/>
      <c r="C335" s="47">
        <f t="shared" si="72"/>
        <v>3</v>
      </c>
      <c r="D335" s="73"/>
      <c r="E335" s="70"/>
      <c r="F335" s="70" t="s">
        <v>1027</v>
      </c>
      <c r="G335" s="73"/>
      <c r="H335" s="76" t="s">
        <v>1028</v>
      </c>
      <c r="I335" s="96" t="s">
        <v>570</v>
      </c>
      <c r="J335" s="96"/>
      <c r="K335" s="97">
        <v>0.14000000000000001</v>
      </c>
      <c r="L335" s="97">
        <v>0.14000000000000001</v>
      </c>
      <c r="M335" s="97">
        <v>0.14000000000000001</v>
      </c>
      <c r="N335" s="97">
        <v>0.12</v>
      </c>
      <c r="O335" s="97">
        <v>0.12</v>
      </c>
      <c r="P335" s="97">
        <v>0.14000000000000001</v>
      </c>
      <c r="Q335" s="76"/>
      <c r="R335" s="76" t="s">
        <v>580</v>
      </c>
      <c r="S335" s="76" t="s">
        <v>580</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25">
      <c r="A336" s="45"/>
      <c r="B336" s="54"/>
      <c r="C336" s="47">
        <f t="shared" si="72"/>
        <v>3</v>
      </c>
      <c r="D336" s="73"/>
      <c r="E336" s="70"/>
      <c r="F336" s="70" t="s">
        <v>1029</v>
      </c>
      <c r="G336" s="73"/>
      <c r="H336" s="76" t="s">
        <v>1030</v>
      </c>
      <c r="I336" s="96" t="s">
        <v>570</v>
      </c>
      <c r="J336" s="96"/>
      <c r="K336" s="97">
        <v>8.0000000000000002E-3</v>
      </c>
      <c r="L336" s="97">
        <v>8.0000000000000002E-3</v>
      </c>
      <c r="M336" s="97">
        <v>8.0000000000000002E-3</v>
      </c>
      <c r="N336" s="97">
        <v>8.0000000000000002E-3</v>
      </c>
      <c r="O336" s="97">
        <v>8.0000000000000002E-3</v>
      </c>
      <c r="P336" s="97">
        <v>8.0000000000000002E-3</v>
      </c>
      <c r="Q336" s="76"/>
      <c r="R336" s="76" t="s">
        <v>580</v>
      </c>
      <c r="S336" s="76" t="s">
        <v>580</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25">
      <c r="A337" s="45"/>
      <c r="B337" s="54"/>
      <c r="C337" s="47">
        <f t="shared" si="72"/>
        <v>3</v>
      </c>
      <c r="D337" s="73"/>
      <c r="E337" s="70"/>
      <c r="F337" s="70" t="s">
        <v>1031</v>
      </c>
      <c r="G337" s="73"/>
      <c r="H337" s="76" t="s">
        <v>1032</v>
      </c>
      <c r="I337" s="96" t="s">
        <v>570</v>
      </c>
      <c r="J337" s="96"/>
      <c r="K337" s="97">
        <v>0.115</v>
      </c>
      <c r="L337" s="97">
        <v>0.115</v>
      </c>
      <c r="M337" s="97">
        <v>0.115</v>
      </c>
      <c r="N337" s="97">
        <v>0.115</v>
      </c>
      <c r="O337" s="97">
        <v>0.115</v>
      </c>
      <c r="P337" s="97">
        <v>0.115</v>
      </c>
      <c r="Q337" s="76"/>
      <c r="R337" s="76" t="s">
        <v>580</v>
      </c>
      <c r="S337" s="76" t="s">
        <v>580</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25">
      <c r="A338" s="45"/>
      <c r="B338" s="54"/>
      <c r="C338" s="47">
        <f>INT($C$29)+3</f>
        <v>4</v>
      </c>
      <c r="D338" s="73"/>
      <c r="E338" s="70"/>
      <c r="F338" s="70" t="s">
        <v>1033</v>
      </c>
      <c r="G338" s="73"/>
      <c r="H338" s="76" t="s">
        <v>624</v>
      </c>
      <c r="I338" s="96" t="s">
        <v>570</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25">
      <c r="A339" s="45"/>
      <c r="B339" s="54"/>
      <c r="C339" s="47">
        <f>INT($C$29)+3</f>
        <v>4</v>
      </c>
      <c r="D339" s="73"/>
      <c r="E339" s="70"/>
      <c r="F339" s="70" t="s">
        <v>1034</v>
      </c>
      <c r="G339" s="73"/>
      <c r="H339" s="76" t="s">
        <v>624</v>
      </c>
      <c r="I339" s="96" t="s">
        <v>570</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25">
      <c r="A340" s="45"/>
      <c r="B340" s="54"/>
      <c r="C340" s="47">
        <f t="shared" si="72"/>
        <v>3</v>
      </c>
      <c r="D340" s="73"/>
      <c r="E340" s="70"/>
      <c r="F340" s="70" t="s">
        <v>1035</v>
      </c>
      <c r="G340" s="73"/>
      <c r="H340" s="76" t="s">
        <v>1036</v>
      </c>
      <c r="I340" s="96" t="s">
        <v>570</v>
      </c>
      <c r="J340" s="96"/>
      <c r="K340" s="97">
        <v>1.0900000000000001</v>
      </c>
      <c r="L340" s="97">
        <v>1.0900000000000001</v>
      </c>
      <c r="M340" s="97">
        <v>1.0900000000000001</v>
      </c>
      <c r="N340" s="97">
        <v>1.0900000000000001</v>
      </c>
      <c r="O340" s="97">
        <v>1.0900000000000001</v>
      </c>
      <c r="P340" s="97">
        <v>1.0900000000000001</v>
      </c>
      <c r="Q340" s="76"/>
      <c r="R340" s="76" t="s">
        <v>580</v>
      </c>
      <c r="S340" s="76" t="s">
        <v>580</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25">
      <c r="A341" s="45"/>
      <c r="B341" s="54"/>
      <c r="C341" s="47">
        <f t="shared" si="72"/>
        <v>3</v>
      </c>
      <c r="D341" s="73"/>
      <c r="E341" s="70"/>
      <c r="F341" s="70" t="s">
        <v>1037</v>
      </c>
      <c r="G341" s="73"/>
      <c r="H341" s="76" t="s">
        <v>624</v>
      </c>
      <c r="I341" s="96" t="s">
        <v>570</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25">
      <c r="A342" s="45"/>
      <c r="B342" s="54"/>
      <c r="C342" s="47">
        <f t="shared" si="72"/>
        <v>3</v>
      </c>
      <c r="D342" s="73"/>
      <c r="E342" s="70"/>
      <c r="F342" s="70" t="s">
        <v>1041</v>
      </c>
      <c r="G342" s="73"/>
      <c r="H342" s="76" t="s">
        <v>1047</v>
      </c>
      <c r="I342" s="96" t="s">
        <v>2324</v>
      </c>
      <c r="J342" s="96"/>
      <c r="K342" s="97">
        <v>39.6</v>
      </c>
      <c r="L342" s="97">
        <v>39.6</v>
      </c>
      <c r="M342" s="97">
        <v>39.6</v>
      </c>
      <c r="N342" s="97">
        <v>39.6</v>
      </c>
      <c r="O342" s="97">
        <v>39.6</v>
      </c>
      <c r="P342" s="97">
        <v>39.6</v>
      </c>
      <c r="Q342" s="76"/>
      <c r="R342" s="76" t="s">
        <v>2325</v>
      </c>
      <c r="S342" s="76" t="s">
        <v>2325</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25">
      <c r="A343" s="45"/>
      <c r="B343" s="54"/>
      <c r="C343" s="47">
        <f t="shared" si="72"/>
        <v>3</v>
      </c>
      <c r="D343" s="73"/>
      <c r="E343" s="70"/>
      <c r="F343" s="70" t="s">
        <v>1045</v>
      </c>
      <c r="G343" s="73"/>
      <c r="H343" s="76" t="s">
        <v>2924</v>
      </c>
      <c r="I343" s="96" t="s">
        <v>2324</v>
      </c>
      <c r="J343" s="96"/>
      <c r="K343" s="97">
        <v>23.8</v>
      </c>
      <c r="L343" s="97">
        <v>23.8</v>
      </c>
      <c r="M343" s="97">
        <v>23.8</v>
      </c>
      <c r="N343" s="97">
        <v>23.8</v>
      </c>
      <c r="O343" s="97">
        <v>23.8</v>
      </c>
      <c r="P343" s="97">
        <v>23.8</v>
      </c>
      <c r="Q343" s="76"/>
      <c r="R343" s="76" t="s">
        <v>2325</v>
      </c>
      <c r="S343" s="76" t="s">
        <v>2325</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25">
      <c r="A344" s="45"/>
      <c r="B344" s="54"/>
      <c r="C344" s="47">
        <f t="shared" si="72"/>
        <v>3</v>
      </c>
      <c r="D344" s="73"/>
      <c r="E344" s="70"/>
      <c r="F344" s="70" t="s">
        <v>1046</v>
      </c>
      <c r="G344" s="73"/>
      <c r="H344" s="76" t="s">
        <v>2925</v>
      </c>
      <c r="I344" s="96" t="s">
        <v>2324</v>
      </c>
      <c r="J344" s="96"/>
      <c r="K344" s="97">
        <v>23.8</v>
      </c>
      <c r="L344" s="97">
        <v>23.8</v>
      </c>
      <c r="M344" s="97">
        <v>23.8</v>
      </c>
      <c r="N344" s="97">
        <v>23.8</v>
      </c>
      <c r="O344" s="97">
        <v>23.8</v>
      </c>
      <c r="P344" s="97">
        <v>23.8</v>
      </c>
      <c r="Q344" s="76"/>
      <c r="R344" s="76" t="s">
        <v>2325</v>
      </c>
      <c r="S344" s="76" t="s">
        <v>2325</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25">
      <c r="A345" s="45"/>
      <c r="B345" s="54"/>
      <c r="C345" s="47">
        <f t="shared" si="72"/>
        <v>3</v>
      </c>
      <c r="D345" s="73"/>
      <c r="E345" s="70"/>
      <c r="F345" s="70" t="s">
        <v>2918</v>
      </c>
      <c r="G345" s="73"/>
      <c r="H345" s="76" t="s">
        <v>2926</v>
      </c>
      <c r="I345" s="96" t="s">
        <v>2324</v>
      </c>
      <c r="J345" s="96"/>
      <c r="K345" s="97">
        <v>23.8</v>
      </c>
      <c r="L345" s="97">
        <v>23.8</v>
      </c>
      <c r="M345" s="97"/>
      <c r="N345" s="97"/>
      <c r="O345" s="97"/>
      <c r="P345" s="97"/>
      <c r="Q345" s="76"/>
      <c r="R345" s="76" t="s">
        <v>2325</v>
      </c>
      <c r="S345" s="76" t="s">
        <v>2325</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25">
      <c r="A346" s="45"/>
      <c r="B346" s="54"/>
      <c r="C346" s="47">
        <f t="shared" si="72"/>
        <v>3</v>
      </c>
      <c r="D346" s="73"/>
      <c r="E346" s="70"/>
      <c r="F346" s="70" t="s">
        <v>2919</v>
      </c>
      <c r="G346" s="73"/>
      <c r="H346" s="76" t="s">
        <v>2935</v>
      </c>
      <c r="I346" s="96" t="s">
        <v>570</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25">
      <c r="A347" s="45"/>
      <c r="B347" s="54"/>
      <c r="C347" s="47">
        <f t="shared" si="72"/>
        <v>3</v>
      </c>
      <c r="D347" s="73"/>
      <c r="E347" s="70"/>
      <c r="F347" s="70" t="s">
        <v>2920</v>
      </c>
      <c r="G347" s="73"/>
      <c r="H347" s="76" t="s">
        <v>2936</v>
      </c>
      <c r="I347" s="96" t="s">
        <v>570</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25">
      <c r="A348" s="45"/>
      <c r="B348" s="54"/>
      <c r="C348" s="47">
        <f t="shared" si="72"/>
        <v>3</v>
      </c>
      <c r="D348" s="73"/>
      <c r="E348" s="70"/>
      <c r="F348" s="70" t="s">
        <v>2921</v>
      </c>
      <c r="G348" s="73"/>
      <c r="H348" s="76" t="s">
        <v>1042</v>
      </c>
      <c r="I348" s="96" t="s">
        <v>570</v>
      </c>
      <c r="J348" s="96"/>
      <c r="K348" s="97">
        <v>0.9</v>
      </c>
      <c r="L348" s="97">
        <v>0.9</v>
      </c>
      <c r="M348" s="97">
        <v>0.9</v>
      </c>
      <c r="N348" s="97">
        <v>0.9</v>
      </c>
      <c r="O348" s="97">
        <v>0.9</v>
      </c>
      <c r="P348" s="97">
        <v>0.9</v>
      </c>
      <c r="Q348" s="76"/>
      <c r="R348" s="76" t="s">
        <v>1043</v>
      </c>
      <c r="S348" s="76" t="s">
        <v>1044</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25">
      <c r="A349" s="45"/>
      <c r="B349" s="54"/>
      <c r="C349" s="47">
        <f t="shared" si="72"/>
        <v>3</v>
      </c>
      <c r="D349" s="73"/>
      <c r="E349" s="70"/>
      <c r="F349" s="70" t="s">
        <v>2922</v>
      </c>
      <c r="G349" s="73"/>
      <c r="H349" s="76" t="s">
        <v>1038</v>
      </c>
      <c r="I349" s="96" t="s">
        <v>570</v>
      </c>
      <c r="J349" s="96"/>
      <c r="K349" s="97">
        <v>0.21</v>
      </c>
      <c r="L349" s="97">
        <v>0.21</v>
      </c>
      <c r="M349" s="97">
        <v>0.21</v>
      </c>
      <c r="N349" s="97">
        <v>0.21</v>
      </c>
      <c r="O349" s="97">
        <v>0.21</v>
      </c>
      <c r="P349" s="97">
        <v>0.21</v>
      </c>
      <c r="Q349" s="76"/>
      <c r="R349" s="76" t="s">
        <v>1039</v>
      </c>
      <c r="S349" s="76" t="s">
        <v>1040</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25">
      <c r="A350" s="45"/>
      <c r="B350" s="54"/>
      <c r="C350" s="47">
        <f t="shared" si="72"/>
        <v>3</v>
      </c>
      <c r="D350" s="73"/>
      <c r="E350" s="70"/>
      <c r="F350" s="70" t="s">
        <v>2923</v>
      </c>
      <c r="G350" s="73"/>
      <c r="H350" s="76" t="s">
        <v>2928</v>
      </c>
      <c r="I350" s="96" t="s">
        <v>570</v>
      </c>
      <c r="J350" s="96"/>
      <c r="K350" s="97">
        <v>0.157</v>
      </c>
      <c r="L350" s="97">
        <v>0.157</v>
      </c>
      <c r="M350" s="97">
        <v>0.157</v>
      </c>
      <c r="N350" s="97">
        <v>0.157</v>
      </c>
      <c r="O350" s="97">
        <v>0.157</v>
      </c>
      <c r="P350" s="97">
        <v>0.157</v>
      </c>
      <c r="Q350" s="76"/>
      <c r="R350" s="76" t="s">
        <v>2929</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25">
      <c r="A351" s="45"/>
      <c r="B351" s="54"/>
      <c r="C351" s="47">
        <f t="shared" si="72"/>
        <v>3</v>
      </c>
      <c r="D351" s="73"/>
      <c r="E351" s="70"/>
      <c r="F351" s="70" t="s">
        <v>2934</v>
      </c>
      <c r="G351" s="73"/>
      <c r="H351" s="76" t="s">
        <v>2927</v>
      </c>
      <c r="I351" s="96" t="s">
        <v>570</v>
      </c>
      <c r="J351" s="96"/>
      <c r="K351" s="97">
        <v>0.85</v>
      </c>
      <c r="L351" s="97">
        <v>0.85</v>
      </c>
      <c r="M351" s="97"/>
      <c r="N351" s="97"/>
      <c r="O351" s="97"/>
      <c r="P351" s="97"/>
      <c r="Q351" s="76"/>
      <c r="R351" s="76" t="s">
        <v>2933</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25">
      <c r="A352" s="45"/>
      <c r="B352" s="54"/>
      <c r="C352" s="47">
        <f t="shared" si="72"/>
        <v>3</v>
      </c>
      <c r="D352" s="73"/>
      <c r="E352" s="70"/>
      <c r="F352" s="70" t="s">
        <v>2962</v>
      </c>
      <c r="G352" s="73"/>
      <c r="H352" s="76" t="s">
        <v>2935</v>
      </c>
      <c r="I352" s="96" t="s">
        <v>570</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25">
      <c r="A353" s="45"/>
      <c r="B353" s="54"/>
      <c r="C353" s="47">
        <f t="shared" si="72"/>
        <v>3</v>
      </c>
      <c r="D353" s="73"/>
      <c r="E353" s="70"/>
      <c r="F353" s="70" t="s">
        <v>2963</v>
      </c>
      <c r="G353" s="73"/>
      <c r="H353" s="76" t="s">
        <v>2936</v>
      </c>
      <c r="I353" s="96" t="s">
        <v>570</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25">
      <c r="A354" s="45"/>
      <c r="B354" s="54"/>
      <c r="C354" s="47">
        <f t="shared" si="72"/>
        <v>3</v>
      </c>
      <c r="D354" s="73"/>
      <c r="E354" s="70"/>
      <c r="F354" s="70" t="s">
        <v>2964</v>
      </c>
      <c r="G354" s="73"/>
      <c r="H354" s="76" t="s">
        <v>2972</v>
      </c>
      <c r="I354" s="96" t="s">
        <v>570</v>
      </c>
      <c r="J354" s="96"/>
      <c r="K354" s="97">
        <v>0.22600000000000001</v>
      </c>
      <c r="L354" s="97">
        <v>0.22600000000000001</v>
      </c>
      <c r="M354" s="97">
        <v>0.22600000000000001</v>
      </c>
      <c r="N354" s="97">
        <v>0.22600000000000001</v>
      </c>
      <c r="O354" s="97">
        <v>0.22600000000000001</v>
      </c>
      <c r="P354" s="97">
        <v>0.22600000000000001</v>
      </c>
      <c r="Q354" s="76"/>
      <c r="R354" s="76" t="s">
        <v>2948</v>
      </c>
      <c r="S354" s="76" t="s">
        <v>2948</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25">
      <c r="A355" s="45"/>
      <c r="B355" s="54"/>
      <c r="C355" s="47">
        <f t="shared" si="72"/>
        <v>3</v>
      </c>
      <c r="D355" s="73"/>
      <c r="E355" s="70"/>
      <c r="F355" s="70" t="s">
        <v>2965</v>
      </c>
      <c r="G355" s="73"/>
      <c r="H355" s="76" t="s">
        <v>2970</v>
      </c>
      <c r="I355" s="96" t="s">
        <v>570</v>
      </c>
      <c r="J355" s="96"/>
      <c r="K355" s="97">
        <v>0.05</v>
      </c>
      <c r="L355" s="97">
        <v>0.05</v>
      </c>
      <c r="M355" s="97">
        <v>0.05</v>
      </c>
      <c r="N355" s="97">
        <v>0.05</v>
      </c>
      <c r="O355" s="97">
        <v>0.05</v>
      </c>
      <c r="P355" s="97">
        <v>0.05</v>
      </c>
      <c r="Q355" s="76"/>
      <c r="R355" s="76" t="s">
        <v>2948</v>
      </c>
      <c r="S355" s="76" t="s">
        <v>2948</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25">
      <c r="A356" s="45"/>
      <c r="B356" s="54"/>
      <c r="C356" s="47">
        <f t="shared" si="72"/>
        <v>3</v>
      </c>
      <c r="D356" s="73"/>
      <c r="E356" s="70"/>
      <c r="F356" s="70" t="s">
        <v>2966</v>
      </c>
      <c r="G356" s="73"/>
      <c r="H356" s="76" t="s">
        <v>2971</v>
      </c>
      <c r="I356" s="96" t="s">
        <v>570</v>
      </c>
      <c r="J356" s="96"/>
      <c r="K356" s="97">
        <v>0.24859999999999999</v>
      </c>
      <c r="L356" s="97">
        <v>0.24859999999999999</v>
      </c>
      <c r="M356" s="97">
        <v>0.24859999999999999</v>
      </c>
      <c r="N356" s="97">
        <v>0.24859999999999999</v>
      </c>
      <c r="O356" s="97">
        <v>0.24859999999999999</v>
      </c>
      <c r="P356" s="97">
        <v>0.24859999999999999</v>
      </c>
      <c r="Q356" s="76"/>
      <c r="R356" s="76" t="s">
        <v>2948</v>
      </c>
      <c r="S356" s="76" t="s">
        <v>2948</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25">
      <c r="A357" s="45"/>
      <c r="B357" s="54"/>
      <c r="C357" s="47">
        <f t="shared" si="72"/>
        <v>3</v>
      </c>
      <c r="D357" s="73"/>
      <c r="E357" s="70"/>
      <c r="F357" s="70" t="s">
        <v>2967</v>
      </c>
      <c r="G357" s="73"/>
      <c r="H357" s="76" t="s">
        <v>2973</v>
      </c>
      <c r="I357" s="96" t="s">
        <v>570</v>
      </c>
      <c r="J357" s="96"/>
      <c r="K357" s="97">
        <v>0.67600000000000005</v>
      </c>
      <c r="L357" s="97">
        <v>0.67600000000000005</v>
      </c>
      <c r="M357" s="97">
        <v>0.67600000000000005</v>
      </c>
      <c r="N357" s="97">
        <v>0.67600000000000005</v>
      </c>
      <c r="O357" s="97">
        <v>0.67600000000000005</v>
      </c>
      <c r="P357" s="97">
        <v>0.67600000000000005</v>
      </c>
      <c r="Q357" s="76"/>
      <c r="R357" s="76" t="s">
        <v>2948</v>
      </c>
      <c r="S357" s="76" t="s">
        <v>2948</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25">
      <c r="A358" s="45"/>
      <c r="B358" s="54"/>
      <c r="C358" s="47">
        <f t="shared" si="72"/>
        <v>3</v>
      </c>
      <c r="D358" s="73"/>
      <c r="E358" s="70"/>
      <c r="F358" s="70" t="s">
        <v>2968</v>
      </c>
      <c r="G358" s="73"/>
      <c r="H358" s="76" t="s">
        <v>2974</v>
      </c>
      <c r="I358" s="96" t="s">
        <v>570</v>
      </c>
      <c r="J358" s="96"/>
      <c r="K358" s="97">
        <v>2.0609999999999999</v>
      </c>
      <c r="L358" s="97">
        <v>2.0609999999999999</v>
      </c>
      <c r="M358" s="97">
        <v>2.0609999999999999</v>
      </c>
      <c r="N358" s="97">
        <v>2.0609999999999999</v>
      </c>
      <c r="O358" s="97">
        <v>2.0609999999999999</v>
      </c>
      <c r="P358" s="97">
        <v>2.0609999999999999</v>
      </c>
      <c r="Q358" s="76"/>
      <c r="R358" s="76" t="s">
        <v>2948</v>
      </c>
      <c r="S358" s="76" t="s">
        <v>2948</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25">
      <c r="A359" s="45"/>
      <c r="B359" s="54"/>
      <c r="C359" s="47">
        <f t="shared" si="72"/>
        <v>3</v>
      </c>
      <c r="D359" s="73"/>
      <c r="E359" s="70"/>
      <c r="F359" s="70" t="s">
        <v>2969</v>
      </c>
      <c r="G359" s="73"/>
      <c r="H359" s="76" t="s">
        <v>2975</v>
      </c>
      <c r="I359" s="96" t="s">
        <v>570</v>
      </c>
      <c r="J359" s="96"/>
      <c r="K359" s="97">
        <v>-0.53</v>
      </c>
      <c r="L359" s="97">
        <v>-0.53</v>
      </c>
      <c r="M359" s="97">
        <v>-0.53</v>
      </c>
      <c r="N359" s="97">
        <v>-0.53</v>
      </c>
      <c r="O359" s="97">
        <v>-0.53</v>
      </c>
      <c r="P359" s="97">
        <v>-0.53</v>
      </c>
      <c r="Q359" s="76"/>
      <c r="R359" s="76" t="s">
        <v>2948</v>
      </c>
      <c r="S359" s="76" t="s">
        <v>2948</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25">
      <c r="A360" s="45"/>
      <c r="B360" s="54"/>
      <c r="C360" s="47">
        <f>INT($C$29)+1</f>
        <v>2</v>
      </c>
      <c r="D360" s="73"/>
      <c r="E360" s="70"/>
      <c r="F360" s="263" t="s">
        <v>1048</v>
      </c>
      <c r="G360" s="73"/>
      <c r="H360" s="253" t="s">
        <v>1049</v>
      </c>
      <c r="I360" s="96"/>
      <c r="J360" s="96" t="s">
        <v>587</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25">
      <c r="A361" s="45"/>
      <c r="B361" s="54"/>
      <c r="C361" s="47">
        <f>INT($C$29)+3</f>
        <v>4</v>
      </c>
      <c r="D361" s="73"/>
      <c r="E361" s="70" t="s">
        <v>1050</v>
      </c>
      <c r="F361" s="70" t="s">
        <v>1051</v>
      </c>
      <c r="G361" s="73"/>
      <c r="H361" s="76" t="s">
        <v>563</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25">
      <c r="A362" s="45"/>
      <c r="B362" s="54"/>
      <c r="C362" s="47">
        <f>INT($C$29)+2</f>
        <v>3</v>
      </c>
      <c r="D362" s="73"/>
      <c r="E362" s="70"/>
      <c r="F362" s="70" t="s">
        <v>1052</v>
      </c>
      <c r="G362" s="73"/>
      <c r="H362" s="76" t="s">
        <v>2463</v>
      </c>
      <c r="I362" s="96" t="s">
        <v>663</v>
      </c>
      <c r="J362" s="96"/>
      <c r="K362" s="97">
        <v>1.84E-2</v>
      </c>
      <c r="L362" s="97">
        <v>1.84E-2</v>
      </c>
      <c r="M362" s="97">
        <v>1.84E-2</v>
      </c>
      <c r="N362" s="97">
        <v>1.84E-2</v>
      </c>
      <c r="O362" s="97">
        <v>1.84E-2</v>
      </c>
      <c r="P362" s="97">
        <v>1.84E-2</v>
      </c>
      <c r="Q362" s="76"/>
      <c r="R362" s="76" t="s">
        <v>1053</v>
      </c>
      <c r="S362" s="76" t="s">
        <v>1053</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25">
      <c r="A363" s="45"/>
      <c r="B363" s="54"/>
      <c r="C363" s="47">
        <f>INT($C$29)+2</f>
        <v>3</v>
      </c>
      <c r="D363" s="73"/>
      <c r="E363" s="70"/>
      <c r="F363" s="70" t="s">
        <v>1054</v>
      </c>
      <c r="G363" s="73"/>
      <c r="H363" s="76" t="s">
        <v>2467</v>
      </c>
      <c r="I363" s="96" t="s">
        <v>570</v>
      </c>
      <c r="J363" s="96"/>
      <c r="K363" s="97">
        <v>13</v>
      </c>
      <c r="L363" s="97">
        <v>13</v>
      </c>
      <c r="M363" s="97">
        <v>13</v>
      </c>
      <c r="N363" s="97">
        <v>13</v>
      </c>
      <c r="O363" s="97">
        <v>13</v>
      </c>
      <c r="P363" s="97">
        <v>13</v>
      </c>
      <c r="Q363" s="76"/>
      <c r="R363" s="76" t="s">
        <v>1053</v>
      </c>
      <c r="S363" s="76" t="s">
        <v>1053</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25">
      <c r="A364" s="45"/>
      <c r="B364" s="54"/>
      <c r="C364" s="47">
        <f>INT($C$29)+2</f>
        <v>3</v>
      </c>
      <c r="D364" s="73"/>
      <c r="E364" s="70"/>
      <c r="F364" s="70" t="s">
        <v>1055</v>
      </c>
      <c r="G364" s="73"/>
      <c r="H364" s="76" t="s">
        <v>2464</v>
      </c>
      <c r="I364" s="96" t="s">
        <v>694</v>
      </c>
      <c r="J364" s="96"/>
      <c r="K364" s="97">
        <v>7.52</v>
      </c>
      <c r="L364" s="97">
        <v>7.52</v>
      </c>
      <c r="M364" s="97">
        <v>7.52</v>
      </c>
      <c r="N364" s="97">
        <v>7.52</v>
      </c>
      <c r="O364" s="97">
        <v>7.52</v>
      </c>
      <c r="P364" s="97">
        <v>7.52</v>
      </c>
      <c r="Q364" s="76"/>
      <c r="R364" s="76" t="s">
        <v>1053</v>
      </c>
      <c r="S364" s="76" t="s">
        <v>1053</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25">
      <c r="A365" s="45"/>
      <c r="B365" s="54"/>
      <c r="C365" s="47">
        <f>INT($C$29)+2</f>
        <v>3</v>
      </c>
      <c r="D365" s="73"/>
      <c r="E365" s="70"/>
      <c r="F365" s="70" t="s">
        <v>1056</v>
      </c>
      <c r="G365" s="73"/>
      <c r="H365" s="76" t="s">
        <v>2465</v>
      </c>
      <c r="I365" s="96" t="s">
        <v>570</v>
      </c>
      <c r="J365" s="96"/>
      <c r="K365" s="97">
        <v>23.7</v>
      </c>
      <c r="L365" s="97">
        <v>23.7</v>
      </c>
      <c r="M365" s="97">
        <v>23.7</v>
      </c>
      <c r="N365" s="97">
        <v>23.7</v>
      </c>
      <c r="O365" s="97">
        <v>23.7</v>
      </c>
      <c r="P365" s="97">
        <v>23.7</v>
      </c>
      <c r="Q365" s="76"/>
      <c r="R365" s="76" t="s">
        <v>1053</v>
      </c>
      <c r="S365" s="76" t="s">
        <v>1053</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25">
      <c r="A366" s="45"/>
      <c r="B366" s="54"/>
      <c r="C366" s="47">
        <f>INT($C$29)+2</f>
        <v>3</v>
      </c>
      <c r="D366" s="73"/>
      <c r="E366" s="70"/>
      <c r="F366" s="70" t="s">
        <v>1057</v>
      </c>
      <c r="G366" s="73"/>
      <c r="H366" s="76" t="s">
        <v>2466</v>
      </c>
      <c r="I366" s="96" t="s">
        <v>694</v>
      </c>
      <c r="J366" s="96"/>
      <c r="K366" s="97">
        <v>3.36</v>
      </c>
      <c r="L366" s="97">
        <v>3.36</v>
      </c>
      <c r="M366" s="97">
        <v>3.36</v>
      </c>
      <c r="N366" s="97">
        <v>3.36</v>
      </c>
      <c r="O366" s="97">
        <v>3.36</v>
      </c>
      <c r="P366" s="97">
        <v>3.36</v>
      </c>
      <c r="Q366" s="76"/>
      <c r="R366" s="76" t="s">
        <v>1053</v>
      </c>
      <c r="S366" s="76" t="s">
        <v>1053</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25">
      <c r="A367" s="45"/>
      <c r="B367" s="54"/>
      <c r="C367" s="47">
        <f>INT($C$29)+1</f>
        <v>2</v>
      </c>
      <c r="D367" s="73"/>
      <c r="E367" s="70"/>
      <c r="F367" s="263" t="s">
        <v>467</v>
      </c>
      <c r="G367" s="73"/>
      <c r="H367" s="253" t="s">
        <v>1058</v>
      </c>
      <c r="I367" s="96"/>
      <c r="J367" s="96" t="s">
        <v>587</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25">
      <c r="A368" s="45"/>
      <c r="B368" s="54"/>
      <c r="C368" s="47">
        <f>INT($C$29)+2</f>
        <v>3</v>
      </c>
      <c r="D368" s="73"/>
      <c r="E368" s="70" t="s">
        <v>1059</v>
      </c>
      <c r="F368" s="70" t="s">
        <v>1060</v>
      </c>
      <c r="G368" s="73"/>
      <c r="H368" s="76" t="s">
        <v>563</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25">
      <c r="A369" s="45"/>
      <c r="B369" s="54"/>
      <c r="C369" s="47">
        <f>INT($C$29)+3</f>
        <v>4</v>
      </c>
      <c r="D369" s="73"/>
      <c r="E369" s="70"/>
      <c r="F369" s="70" t="s">
        <v>2681</v>
      </c>
      <c r="G369" s="73"/>
      <c r="H369" s="76" t="s">
        <v>2470</v>
      </c>
      <c r="I369" s="96" t="s">
        <v>570</v>
      </c>
      <c r="J369" s="96"/>
      <c r="K369" s="97">
        <v>9.375E-2</v>
      </c>
      <c r="L369" s="97">
        <v>0.20499999999999999</v>
      </c>
      <c r="M369" s="97">
        <v>0</v>
      </c>
      <c r="N369" s="97">
        <v>0</v>
      </c>
      <c r="O369" s="97">
        <v>0</v>
      </c>
      <c r="P369" s="97">
        <v>0</v>
      </c>
      <c r="Q369" s="76"/>
      <c r="R369" s="97" t="s">
        <v>2675</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25">
      <c r="A370" s="45"/>
      <c r="B370" s="54"/>
      <c r="C370" s="47">
        <f>INT($C$29)+3</f>
        <v>4</v>
      </c>
      <c r="D370" s="73"/>
      <c r="E370" s="70"/>
      <c r="F370" s="70" t="s">
        <v>1061</v>
      </c>
      <c r="G370" s="73"/>
      <c r="H370" s="76" t="s">
        <v>1062</v>
      </c>
      <c r="I370" s="96" t="s">
        <v>570</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INT($C$29)+3</f>
        <v>4</v>
      </c>
      <c r="D371" s="73"/>
      <c r="E371" s="70"/>
      <c r="F371" s="70" t="s">
        <v>1063</v>
      </c>
      <c r="G371" s="73"/>
      <c r="H371" s="76" t="s">
        <v>1064</v>
      </c>
      <c r="I371" s="96" t="s">
        <v>570</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25">
      <c r="A372" s="45"/>
      <c r="B372" s="54"/>
      <c r="C372" s="47">
        <f t="shared" ref="C372:C378" si="80">INT($C$29)+2</f>
        <v>3</v>
      </c>
      <c r="D372" s="73"/>
      <c r="E372" s="70"/>
      <c r="F372" s="70" t="s">
        <v>1065</v>
      </c>
      <c r="G372" s="73"/>
      <c r="H372" s="76" t="s">
        <v>1066</v>
      </c>
      <c r="I372" s="96" t="s">
        <v>599</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25">
      <c r="A373" s="45"/>
      <c r="B373" s="54"/>
      <c r="C373" s="47">
        <f t="shared" si="80"/>
        <v>3</v>
      </c>
      <c r="D373" s="73"/>
      <c r="E373" s="70"/>
      <c r="F373" s="70" t="s">
        <v>1067</v>
      </c>
      <c r="G373" s="73"/>
      <c r="H373" s="76" t="s">
        <v>1068</v>
      </c>
      <c r="I373" s="96" t="s">
        <v>642</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521</v>
      </c>
      <c r="AE373" s="76"/>
      <c r="AF373" s="97">
        <v>1</v>
      </c>
      <c r="AG373" s="97">
        <v>1</v>
      </c>
      <c r="AH373" s="73"/>
      <c r="AI373" s="57"/>
      <c r="AJ373" s="45"/>
      <c r="AK373" s="45"/>
      <c r="AL373" s="45"/>
    </row>
    <row r="374" spans="1:38" outlineLevel="1" x14ac:dyDescent="0.25">
      <c r="A374" s="45"/>
      <c r="B374" s="54"/>
      <c r="C374" s="47">
        <f>INT($C$29)+1</f>
        <v>2</v>
      </c>
      <c r="D374" s="73"/>
      <c r="E374" s="70"/>
      <c r="F374" s="263" t="s">
        <v>1069</v>
      </c>
      <c r="G374" s="73"/>
      <c r="H374" s="253" t="s">
        <v>1070</v>
      </c>
      <c r="I374" s="96"/>
      <c r="J374" s="96" t="s">
        <v>587</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25">
      <c r="A375" s="45"/>
      <c r="B375" s="54"/>
      <c r="C375" s="47">
        <f>INT($C$29)+3</f>
        <v>4</v>
      </c>
      <c r="D375" s="73"/>
      <c r="E375" s="70" t="s">
        <v>1071</v>
      </c>
      <c r="F375" s="70" t="s">
        <v>1072</v>
      </c>
      <c r="G375" s="73"/>
      <c r="H375" s="76" t="s">
        <v>563</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25">
      <c r="A376" s="45"/>
      <c r="B376" s="54"/>
      <c r="C376" s="47">
        <f t="shared" si="80"/>
        <v>3</v>
      </c>
      <c r="D376" s="73"/>
      <c r="E376" s="70"/>
      <c r="F376" s="70" t="s">
        <v>1073</v>
      </c>
      <c r="G376" s="73"/>
      <c r="H376" s="76" t="s">
        <v>1074</v>
      </c>
      <c r="I376" s="96" t="s">
        <v>2319</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2851</v>
      </c>
      <c r="S376" s="76" t="s">
        <v>618</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25">
      <c r="A377" s="45"/>
      <c r="B377" s="54"/>
      <c r="C377" s="47">
        <f t="shared" si="80"/>
        <v>3</v>
      </c>
      <c r="D377" s="73"/>
      <c r="E377" s="70"/>
      <c r="F377" s="70" t="s">
        <v>1075</v>
      </c>
      <c r="G377" s="73"/>
      <c r="H377" s="76" t="s">
        <v>1076</v>
      </c>
      <c r="I377" s="96" t="s">
        <v>570</v>
      </c>
      <c r="J377" s="96"/>
      <c r="K377" s="97">
        <v>0.3</v>
      </c>
      <c r="L377" s="97">
        <v>0.3</v>
      </c>
      <c r="M377" s="97">
        <v>0.3</v>
      </c>
      <c r="N377" s="97">
        <v>0.3</v>
      </c>
      <c r="O377" s="97">
        <v>0.3</v>
      </c>
      <c r="P377" s="97">
        <v>0.3</v>
      </c>
      <c r="Q377" s="76"/>
      <c r="R377" s="76" t="s">
        <v>618</v>
      </c>
      <c r="S377" s="76" t="s">
        <v>618</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25">
      <c r="A378" s="45"/>
      <c r="B378" s="54"/>
      <c r="C378" s="47">
        <f t="shared" si="80"/>
        <v>3</v>
      </c>
      <c r="D378" s="73"/>
      <c r="E378" s="70"/>
      <c r="F378" s="70" t="s">
        <v>1077</v>
      </c>
      <c r="G378" s="73"/>
      <c r="H378" s="76" t="s">
        <v>1078</v>
      </c>
      <c r="I378" s="96" t="s">
        <v>570</v>
      </c>
      <c r="J378" s="96"/>
      <c r="K378" s="97">
        <v>0.6</v>
      </c>
      <c r="L378" s="97">
        <v>0.6</v>
      </c>
      <c r="M378" s="97">
        <v>0.6</v>
      </c>
      <c r="N378" s="97">
        <v>0.6</v>
      </c>
      <c r="O378" s="97">
        <v>0.6</v>
      </c>
      <c r="P378" s="97">
        <v>0.6</v>
      </c>
      <c r="Q378" s="76"/>
      <c r="R378" s="76" t="s">
        <v>618</v>
      </c>
      <c r="S378" s="76" t="s">
        <v>618</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25">
      <c r="A379" s="45"/>
      <c r="B379" s="54"/>
      <c r="C379" s="47">
        <f>INT($C$29)+3</f>
        <v>4</v>
      </c>
      <c r="D379" s="73"/>
      <c r="E379" s="70"/>
      <c r="F379" s="70" t="s">
        <v>1079</v>
      </c>
      <c r="G379" s="73"/>
      <c r="H379" s="76" t="s">
        <v>1080</v>
      </c>
      <c r="I379" s="96" t="s">
        <v>570</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INT($C$29)+3</f>
        <v>4</v>
      </c>
      <c r="D380" s="73"/>
      <c r="E380" s="70"/>
      <c r="F380" s="70" t="s">
        <v>1081</v>
      </c>
      <c r="G380" s="73"/>
      <c r="H380" s="76" t="s">
        <v>1082</v>
      </c>
      <c r="I380" s="96" t="s">
        <v>570</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INT($C$29)+2</f>
        <v>3</v>
      </c>
      <c r="D381" s="73"/>
      <c r="E381" s="70"/>
      <c r="F381" s="70" t="s">
        <v>1083</v>
      </c>
      <c r="G381" s="73"/>
      <c r="H381" s="76" t="s">
        <v>1084</v>
      </c>
      <c r="I381" s="96" t="s">
        <v>570</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INT($C$29)+2</f>
        <v>3</v>
      </c>
      <c r="D382" s="73"/>
      <c r="E382" s="70"/>
      <c r="F382" s="70" t="s">
        <v>1085</v>
      </c>
      <c r="G382" s="73"/>
      <c r="H382" s="76" t="s">
        <v>1086</v>
      </c>
      <c r="I382" s="96" t="s">
        <v>570</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25">
      <c r="A383" s="45"/>
      <c r="B383" s="54"/>
      <c r="C383" s="47">
        <f>INT($C$29)+2</f>
        <v>3</v>
      </c>
      <c r="D383" s="73"/>
      <c r="E383" s="70"/>
      <c r="F383" s="70" t="s">
        <v>1087</v>
      </c>
      <c r="G383" s="73"/>
      <c r="H383" s="76" t="s">
        <v>1088</v>
      </c>
      <c r="I383" s="96" t="s">
        <v>570</v>
      </c>
      <c r="J383" s="96"/>
      <c r="K383" s="76"/>
      <c r="L383" s="76"/>
      <c r="M383" s="97">
        <v>-40</v>
      </c>
      <c r="N383" s="97">
        <v>-40</v>
      </c>
      <c r="O383" s="97">
        <v>-40</v>
      </c>
      <c r="P383" s="97">
        <v>-40</v>
      </c>
      <c r="Q383" s="76"/>
      <c r="R383" s="76"/>
      <c r="S383" s="76" t="s">
        <v>627</v>
      </c>
      <c r="T383" s="76"/>
      <c r="U383" s="97">
        <v>-9.9499999999999993</v>
      </c>
      <c r="V383" s="97">
        <v>-9.9499999999999993</v>
      </c>
      <c r="W383" s="97">
        <v>-9.9499999999999993</v>
      </c>
      <c r="X383" s="97">
        <v>-8.9</v>
      </c>
      <c r="Y383" s="97">
        <v>-8.9</v>
      </c>
      <c r="Z383" s="97">
        <v>-8.9</v>
      </c>
      <c r="AA383" s="97">
        <v>-8.9</v>
      </c>
      <c r="AB383" s="97">
        <v>-8.9</v>
      </c>
      <c r="AC383" s="76"/>
      <c r="AD383" s="97" t="s">
        <v>1089</v>
      </c>
      <c r="AE383" s="76"/>
      <c r="AF383" s="97">
        <v>1</v>
      </c>
      <c r="AG383" s="97">
        <v>1</v>
      </c>
      <c r="AH383" s="73"/>
      <c r="AI383" s="57"/>
      <c r="AJ383" s="45"/>
      <c r="AK383" s="45"/>
      <c r="AL383" s="45"/>
    </row>
    <row r="384" spans="1:38" outlineLevel="2" x14ac:dyDescent="0.25">
      <c r="A384" s="45"/>
      <c r="B384" s="54"/>
      <c r="C384" s="47">
        <f>INT($C$29)+2</f>
        <v>3</v>
      </c>
      <c r="D384" s="73"/>
      <c r="E384" s="70"/>
      <c r="F384" s="70" t="s">
        <v>1090</v>
      </c>
      <c r="G384" s="73"/>
      <c r="H384" s="76" t="s">
        <v>1091</v>
      </c>
      <c r="I384" s="96" t="s">
        <v>570</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1089</v>
      </c>
      <c r="AE384" s="76"/>
      <c r="AF384" s="97">
        <v>1</v>
      </c>
      <c r="AG384" s="97">
        <v>1</v>
      </c>
      <c r="AH384" s="73"/>
      <c r="AI384" s="57"/>
      <c r="AJ384" s="45"/>
      <c r="AK384" s="45"/>
      <c r="AL384" s="45"/>
    </row>
    <row r="385" spans="1:38" outlineLevel="2" collapsed="1" x14ac:dyDescent="0.25">
      <c r="A385" s="45"/>
      <c r="B385" s="54"/>
      <c r="C385" s="47">
        <f>INT($C$29)+2</f>
        <v>3</v>
      </c>
      <c r="D385" s="73"/>
      <c r="E385" s="70"/>
      <c r="F385" s="70" t="s">
        <v>1092</v>
      </c>
      <c r="G385" s="73"/>
      <c r="H385" s="76" t="s">
        <v>1093</v>
      </c>
      <c r="I385" s="96" t="s">
        <v>570</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1089</v>
      </c>
      <c r="AE385" s="76"/>
      <c r="AF385" s="97">
        <v>1</v>
      </c>
      <c r="AG385" s="97">
        <v>1</v>
      </c>
      <c r="AH385" s="73"/>
      <c r="AI385" s="57"/>
      <c r="AJ385" s="45"/>
      <c r="AK385" s="45"/>
      <c r="AL385" s="45"/>
    </row>
    <row r="386" spans="1:38" hidden="1" outlineLevel="3" x14ac:dyDescent="0.25">
      <c r="A386" s="45"/>
      <c r="B386" s="54"/>
      <c r="C386" s="47">
        <f>INT($C$29)+3</f>
        <v>4</v>
      </c>
      <c r="D386" s="73"/>
      <c r="E386" s="70"/>
      <c r="F386" s="70" t="s">
        <v>1094</v>
      </c>
      <c r="G386" s="73"/>
      <c r="H386" s="76" t="s">
        <v>1095</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25">
      <c r="A387" s="45"/>
      <c r="B387" s="54"/>
      <c r="C387" s="47">
        <f t="shared" ref="C387:C401" si="83">INT($C$29)+2</f>
        <v>3</v>
      </c>
      <c r="D387" s="73"/>
      <c r="E387" s="70"/>
      <c r="F387" s="70" t="s">
        <v>1096</v>
      </c>
      <c r="G387" s="73"/>
      <c r="H387" s="76" t="s">
        <v>1097</v>
      </c>
      <c r="I387" s="96" t="s">
        <v>570</v>
      </c>
      <c r="J387" s="96"/>
      <c r="K387" s="97">
        <v>0.1</v>
      </c>
      <c r="L387" s="97">
        <v>0.1</v>
      </c>
      <c r="M387" s="97">
        <v>0.1</v>
      </c>
      <c r="N387" s="97">
        <v>0.1</v>
      </c>
      <c r="O387" s="97">
        <v>0.1</v>
      </c>
      <c r="P387" s="97">
        <v>0.1</v>
      </c>
      <c r="Q387" s="76"/>
      <c r="R387" s="76" t="s">
        <v>1098</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25">
      <c r="A388" s="45"/>
      <c r="B388" s="54"/>
      <c r="C388" s="47">
        <f t="shared" si="83"/>
        <v>3</v>
      </c>
      <c r="D388" s="73"/>
      <c r="E388" s="70"/>
      <c r="F388" s="70" t="s">
        <v>1099</v>
      </c>
      <c r="G388" s="73"/>
      <c r="H388" s="391" t="s">
        <v>2852</v>
      </c>
      <c r="I388" s="96" t="s">
        <v>570</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1100</v>
      </c>
      <c r="AE388" s="76"/>
      <c r="AF388" s="97">
        <v>1</v>
      </c>
      <c r="AG388" s="97">
        <v>1</v>
      </c>
      <c r="AH388" s="73"/>
      <c r="AI388" s="57"/>
      <c r="AJ388" s="45"/>
      <c r="AK388" s="45"/>
      <c r="AL388" s="45"/>
    </row>
    <row r="389" spans="1:38" outlineLevel="2" x14ac:dyDescent="0.25">
      <c r="A389" s="45"/>
      <c r="B389" s="54"/>
      <c r="C389" s="47">
        <f t="shared" si="83"/>
        <v>3</v>
      </c>
      <c r="D389" s="73"/>
      <c r="E389" s="70"/>
      <c r="F389" s="70" t="s">
        <v>1101</v>
      </c>
      <c r="G389" s="73"/>
      <c r="H389" s="76" t="s">
        <v>1102</v>
      </c>
      <c r="I389" s="96" t="s">
        <v>570</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25">
      <c r="A390" s="45"/>
      <c r="B390" s="54"/>
      <c r="C390" s="47">
        <f t="shared" si="83"/>
        <v>3</v>
      </c>
      <c r="D390" s="73"/>
      <c r="E390" s="70"/>
      <c r="F390" s="70" t="s">
        <v>1103</v>
      </c>
      <c r="G390" s="73"/>
      <c r="H390" s="76" t="s">
        <v>1104</v>
      </c>
      <c r="I390" s="96" t="s">
        <v>570</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25">
      <c r="A391" s="45"/>
      <c r="B391" s="54"/>
      <c r="C391" s="47">
        <f t="shared" si="83"/>
        <v>3</v>
      </c>
      <c r="D391" s="73"/>
      <c r="E391" s="70"/>
      <c r="F391" s="70" t="s">
        <v>1105</v>
      </c>
      <c r="G391" s="73"/>
      <c r="H391" s="76" t="s">
        <v>1106</v>
      </c>
      <c r="I391" s="96" t="s">
        <v>570</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25">
      <c r="A392" s="45"/>
      <c r="B392" s="54"/>
      <c r="C392" s="47">
        <f t="shared" si="83"/>
        <v>3</v>
      </c>
      <c r="D392" s="73"/>
      <c r="E392" s="70"/>
      <c r="F392" s="70" t="s">
        <v>1107</v>
      </c>
      <c r="G392" s="73"/>
      <c r="H392" s="76" t="s">
        <v>1108</v>
      </c>
      <c r="I392" s="96" t="s">
        <v>570</v>
      </c>
      <c r="J392" s="96"/>
      <c r="K392" s="97">
        <v>0.5</v>
      </c>
      <c r="L392" s="97">
        <v>0.5</v>
      </c>
      <c r="M392" s="97"/>
      <c r="N392" s="97"/>
      <c r="O392" s="97"/>
      <c r="P392" s="97"/>
      <c r="Q392" s="76"/>
      <c r="R392" s="76" t="s">
        <v>521</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25">
      <c r="A393" s="45"/>
      <c r="B393" s="54"/>
      <c r="C393" s="47">
        <f t="shared" si="83"/>
        <v>3</v>
      </c>
      <c r="D393" s="73"/>
      <c r="E393" s="70"/>
      <c r="F393" s="70" t="s">
        <v>1109</v>
      </c>
      <c r="G393" s="73"/>
      <c r="H393" s="76" t="s">
        <v>1110</v>
      </c>
      <c r="I393" s="96" t="s">
        <v>570</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25">
      <c r="A394" s="45"/>
      <c r="B394" s="54"/>
      <c r="C394" s="47">
        <f t="shared" si="83"/>
        <v>3</v>
      </c>
      <c r="D394" s="73"/>
      <c r="E394" s="70"/>
      <c r="F394" s="70" t="s">
        <v>1111</v>
      </c>
      <c r="G394" s="73"/>
      <c r="H394" s="76" t="s">
        <v>1112</v>
      </c>
      <c r="I394" s="96" t="s">
        <v>570</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25">
      <c r="A395" s="45"/>
      <c r="B395" s="54"/>
      <c r="C395" s="47">
        <f t="shared" si="83"/>
        <v>3</v>
      </c>
      <c r="D395" s="73"/>
      <c r="E395" s="70"/>
      <c r="F395" s="70" t="s">
        <v>1113</v>
      </c>
      <c r="G395" s="73"/>
      <c r="H395" s="76" t="s">
        <v>1114</v>
      </c>
      <c r="I395" s="96" t="s">
        <v>570</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25">
      <c r="A396" s="45"/>
      <c r="B396" s="54"/>
      <c r="C396" s="47">
        <f t="shared" si="83"/>
        <v>3</v>
      </c>
      <c r="D396" s="73"/>
      <c r="E396" s="70"/>
      <c r="F396" s="70" t="s">
        <v>1115</v>
      </c>
      <c r="G396" s="73"/>
      <c r="H396" s="76" t="s">
        <v>1116</v>
      </c>
      <c r="I396" s="96" t="s">
        <v>570</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25">
      <c r="A397" s="45"/>
      <c r="B397" s="54"/>
      <c r="C397" s="47">
        <f t="shared" si="83"/>
        <v>3</v>
      </c>
      <c r="D397" s="73"/>
      <c r="E397" s="70"/>
      <c r="F397" s="70" t="s">
        <v>2311</v>
      </c>
      <c r="G397" s="73"/>
      <c r="H397" s="76" t="s">
        <v>2316</v>
      </c>
      <c r="I397" s="96" t="s">
        <v>2319</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1100</v>
      </c>
      <c r="AE397" s="76"/>
      <c r="AF397" s="97">
        <v>1</v>
      </c>
      <c r="AG397" s="97">
        <v>1</v>
      </c>
      <c r="AH397" s="73"/>
      <c r="AI397" s="57"/>
      <c r="AJ397" s="45"/>
      <c r="AK397" s="45"/>
      <c r="AL397" s="45"/>
    </row>
    <row r="398" spans="1:38" outlineLevel="2" x14ac:dyDescent="0.25">
      <c r="A398" s="45"/>
      <c r="B398" s="54"/>
      <c r="C398" s="47">
        <f t="shared" si="83"/>
        <v>3</v>
      </c>
      <c r="D398" s="73"/>
      <c r="E398" s="70"/>
      <c r="F398" s="70" t="s">
        <v>2312</v>
      </c>
      <c r="G398" s="73"/>
      <c r="H398" s="76" t="s">
        <v>2320</v>
      </c>
      <c r="I398" s="96" t="s">
        <v>570</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521</v>
      </c>
      <c r="AE398" s="76"/>
      <c r="AF398" s="97">
        <v>1</v>
      </c>
      <c r="AG398" s="97">
        <v>1</v>
      </c>
      <c r="AH398" s="73"/>
      <c r="AI398" s="57"/>
      <c r="AJ398" s="45"/>
      <c r="AK398" s="45"/>
      <c r="AL398" s="45"/>
    </row>
    <row r="399" spans="1:38" outlineLevel="2" x14ac:dyDescent="0.25">
      <c r="A399" s="45"/>
      <c r="B399" s="54"/>
      <c r="C399" s="47">
        <f t="shared" si="83"/>
        <v>3</v>
      </c>
      <c r="D399" s="73"/>
      <c r="E399" s="70"/>
      <c r="F399" s="70" t="s">
        <v>2313</v>
      </c>
      <c r="G399" s="73"/>
      <c r="H399" s="76" t="s">
        <v>2317</v>
      </c>
      <c r="I399" s="96" t="s">
        <v>570</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521</v>
      </c>
      <c r="AE399" s="76"/>
      <c r="AF399" s="97">
        <v>1</v>
      </c>
      <c r="AG399" s="97">
        <v>1</v>
      </c>
      <c r="AH399" s="73"/>
      <c r="AI399" s="57"/>
      <c r="AJ399" s="45"/>
      <c r="AK399" s="45"/>
      <c r="AL399" s="45"/>
    </row>
    <row r="400" spans="1:38" outlineLevel="2" x14ac:dyDescent="0.25">
      <c r="A400" s="45"/>
      <c r="B400" s="54"/>
      <c r="C400" s="47">
        <f t="shared" si="83"/>
        <v>3</v>
      </c>
      <c r="D400" s="73"/>
      <c r="E400" s="70"/>
      <c r="F400" s="70" t="s">
        <v>2314</v>
      </c>
      <c r="G400" s="73"/>
      <c r="H400" s="76" t="s">
        <v>2321</v>
      </c>
      <c r="I400" s="96" t="s">
        <v>2322</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521</v>
      </c>
      <c r="AE400" s="76"/>
      <c r="AF400" s="97">
        <v>1</v>
      </c>
      <c r="AG400" s="97">
        <v>1</v>
      </c>
      <c r="AH400" s="73"/>
      <c r="AI400" s="57"/>
      <c r="AJ400" s="45"/>
      <c r="AK400" s="45"/>
      <c r="AL400" s="45"/>
    </row>
    <row r="401" spans="1:38" outlineLevel="2" x14ac:dyDescent="0.25">
      <c r="A401" s="45"/>
      <c r="B401" s="54"/>
      <c r="C401" s="47">
        <f t="shared" si="83"/>
        <v>3</v>
      </c>
      <c r="D401" s="73"/>
      <c r="E401" s="70"/>
      <c r="F401" s="70" t="s">
        <v>2315</v>
      </c>
      <c r="G401" s="73"/>
      <c r="H401" s="76" t="s">
        <v>2318</v>
      </c>
      <c r="I401" s="96" t="s">
        <v>2322</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521</v>
      </c>
      <c r="AE401" s="76"/>
      <c r="AF401" s="97">
        <v>1</v>
      </c>
      <c r="AG401" s="97">
        <v>1</v>
      </c>
      <c r="AH401" s="73"/>
      <c r="AI401" s="57"/>
      <c r="AJ401" s="45"/>
      <c r="AK401" s="45"/>
      <c r="AL401" s="45"/>
    </row>
    <row r="402" spans="1:38" outlineLevel="1" x14ac:dyDescent="0.25">
      <c r="A402" s="45"/>
      <c r="B402" s="54"/>
      <c r="C402" s="47">
        <f>INT($C$29)+1</f>
        <v>2</v>
      </c>
      <c r="D402" s="73"/>
      <c r="E402" s="70"/>
      <c r="F402" s="263" t="s">
        <v>1117</v>
      </c>
      <c r="G402" s="73"/>
      <c r="H402" s="253" t="s">
        <v>1118</v>
      </c>
      <c r="I402" s="136"/>
      <c r="J402" s="136" t="s">
        <v>1119</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25">
      <c r="A403" s="45"/>
      <c r="B403" s="54"/>
      <c r="C403" s="47">
        <f t="shared" ref="C403:C466" si="88">INT($C$29)+2</f>
        <v>3</v>
      </c>
      <c r="D403" s="73"/>
      <c r="E403" s="70"/>
      <c r="F403" s="70" t="s">
        <v>1120</v>
      </c>
      <c r="G403" s="73"/>
      <c r="H403" s="76" t="s">
        <v>672</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88"/>
        <v>3</v>
      </c>
      <c r="D404" s="73"/>
      <c r="E404" s="70"/>
      <c r="F404" s="70" t="s">
        <v>1121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88"/>
        <v>3</v>
      </c>
      <c r="D405" s="73"/>
      <c r="E405" s="70"/>
      <c r="F405" s="70" t="s">
        <v>1122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88"/>
        <v>3</v>
      </c>
      <c r="D406" s="73"/>
      <c r="E406" s="70"/>
      <c r="F406" s="70" t="s">
        <v>1123</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88"/>
        <v>3</v>
      </c>
      <c r="D407" s="73"/>
      <c r="E407" s="70"/>
      <c r="F407" s="70" t="s">
        <v>1124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88"/>
        <v>3</v>
      </c>
      <c r="D408" s="73"/>
      <c r="E408" s="70"/>
      <c r="F408" s="70" t="s">
        <v>1125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88"/>
        <v>3</v>
      </c>
      <c r="D409" s="73"/>
      <c r="E409" s="70"/>
      <c r="F409" s="70" t="s">
        <v>1126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88"/>
        <v>3</v>
      </c>
      <c r="D410" s="73"/>
      <c r="E410" s="70"/>
      <c r="F410" s="70" t="s">
        <v>1127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88"/>
        <v>3</v>
      </c>
      <c r="D411" s="73"/>
      <c r="E411" s="70"/>
      <c r="F411" s="70" t="s">
        <v>1128</v>
      </c>
      <c r="G411" s="73"/>
      <c r="H411" s="76" t="s">
        <v>672</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88"/>
        <v>3</v>
      </c>
      <c r="D412" s="73"/>
      <c r="E412" s="70"/>
      <c r="F412" s="70" t="s">
        <v>1129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88"/>
        <v>3</v>
      </c>
      <c r="D413" s="73"/>
      <c r="E413" s="70"/>
      <c r="F413" s="70" t="s">
        <v>1130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88"/>
        <v>3</v>
      </c>
      <c r="D414" s="73"/>
      <c r="E414" s="70"/>
      <c r="F414" s="70" t="s">
        <v>1131</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88"/>
        <v>3</v>
      </c>
      <c r="D415" s="73"/>
      <c r="E415" s="70"/>
      <c r="F415" s="70" t="s">
        <v>1132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88"/>
        <v>3</v>
      </c>
      <c r="D416" s="73"/>
      <c r="E416" s="70"/>
      <c r="F416" s="70" t="s">
        <v>1133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88"/>
        <v>3</v>
      </c>
      <c r="D417" s="73"/>
      <c r="E417" s="70"/>
      <c r="F417" s="70" t="s">
        <v>1134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88"/>
        <v>3</v>
      </c>
      <c r="D418" s="73"/>
      <c r="E418" s="70"/>
      <c r="F418" s="70" t="s">
        <v>1135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25">
      <c r="A419" s="45"/>
      <c r="B419" s="54"/>
      <c r="C419" s="47">
        <f t="shared" si="88"/>
        <v>3</v>
      </c>
      <c r="D419" s="73"/>
      <c r="E419" s="70"/>
      <c r="F419" s="70" t="s">
        <v>1136</v>
      </c>
      <c r="G419" s="73"/>
      <c r="H419" s="76" t="s">
        <v>2347</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25">
      <c r="A420" s="45"/>
      <c r="B420" s="54"/>
      <c r="C420" s="47">
        <f t="shared" si="88"/>
        <v>3</v>
      </c>
      <c r="D420" s="73"/>
      <c r="E420" s="70"/>
      <c r="F420" s="70" t="s">
        <v>1137</v>
      </c>
      <c r="G420" s="73"/>
      <c r="H420" s="76" t="s">
        <v>2678</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2354</v>
      </c>
      <c r="AE420" s="76"/>
      <c r="AF420" s="97">
        <v>1</v>
      </c>
      <c r="AG420" s="97">
        <v>1</v>
      </c>
      <c r="AH420" s="73"/>
      <c r="AI420" s="57"/>
      <c r="AJ420" s="45"/>
      <c r="AK420" s="45"/>
      <c r="AL420" s="45"/>
    </row>
    <row r="421" spans="1:38" outlineLevel="2" x14ac:dyDescent="0.25">
      <c r="A421" s="45"/>
      <c r="B421" s="54"/>
      <c r="C421" s="47">
        <f t="shared" si="88"/>
        <v>3</v>
      </c>
      <c r="D421" s="73"/>
      <c r="E421" s="70"/>
      <c r="F421" s="70" t="s">
        <v>1138</v>
      </c>
      <c r="G421" s="73"/>
      <c r="H421" s="76" t="s">
        <v>2348</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25">
      <c r="A422" s="45"/>
      <c r="B422" s="54"/>
      <c r="C422" s="47">
        <f t="shared" si="88"/>
        <v>3</v>
      </c>
      <c r="D422" s="73"/>
      <c r="E422" s="70"/>
      <c r="F422" s="70" t="s">
        <v>1139</v>
      </c>
      <c r="G422" s="73"/>
      <c r="H422" s="76" t="s">
        <v>2349</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25">
      <c r="A423" s="45"/>
      <c r="B423" s="54"/>
      <c r="C423" s="47">
        <f t="shared" si="88"/>
        <v>3</v>
      </c>
      <c r="D423" s="73"/>
      <c r="E423" s="70"/>
      <c r="F423" s="70" t="s">
        <v>1140</v>
      </c>
      <c r="G423" s="73"/>
      <c r="H423" s="76" t="s">
        <v>2350</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25">
      <c r="A424" s="45"/>
      <c r="B424" s="54"/>
      <c r="C424" s="47">
        <f t="shared" si="88"/>
        <v>3</v>
      </c>
      <c r="D424" s="73"/>
      <c r="E424" s="70"/>
      <c r="F424" s="70" t="s">
        <v>1141</v>
      </c>
      <c r="G424" s="73"/>
      <c r="H424" s="76" t="s">
        <v>2351</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25">
      <c r="A425" s="45"/>
      <c r="B425" s="54"/>
      <c r="C425" s="47">
        <f t="shared" si="88"/>
        <v>3</v>
      </c>
      <c r="D425" s="73"/>
      <c r="E425" s="70"/>
      <c r="F425" s="70" t="s">
        <v>1142</v>
      </c>
      <c r="G425" s="73"/>
      <c r="H425" s="76" t="s">
        <v>2352</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25">
      <c r="A426" s="45"/>
      <c r="B426" s="54"/>
      <c r="C426" s="47">
        <f t="shared" si="88"/>
        <v>3</v>
      </c>
      <c r="D426" s="73"/>
      <c r="E426" s="70"/>
      <c r="F426" s="70" t="s">
        <v>1143</v>
      </c>
      <c r="G426" s="73"/>
      <c r="H426" s="76" t="s">
        <v>2353</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25">
      <c r="A427" s="45"/>
      <c r="B427" s="54"/>
      <c r="C427" s="47">
        <f t="shared" si="88"/>
        <v>3</v>
      </c>
      <c r="D427" s="73"/>
      <c r="E427" s="70"/>
      <c r="F427" s="70" t="s">
        <v>1144</v>
      </c>
      <c r="G427" s="73"/>
      <c r="H427" s="76" t="s">
        <v>672</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88"/>
        <v>3</v>
      </c>
      <c r="D428" s="73"/>
      <c r="E428" s="70"/>
      <c r="F428" s="70" t="s">
        <v>1145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88"/>
        <v>3</v>
      </c>
      <c r="D429" s="73"/>
      <c r="E429" s="70"/>
      <c r="F429" s="70" t="s">
        <v>1146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88"/>
        <v>3</v>
      </c>
      <c r="D430" s="73"/>
      <c r="E430" s="70"/>
      <c r="F430" s="70" t="s">
        <v>1147</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25">
      <c r="A431" s="45"/>
      <c r="B431" s="54"/>
      <c r="C431" s="47">
        <f t="shared" si="88"/>
        <v>3</v>
      </c>
      <c r="D431" s="73"/>
      <c r="E431" s="70"/>
      <c r="F431" s="70" t="s">
        <v>1148</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25">
      <c r="A432" s="45"/>
      <c r="B432" s="54"/>
      <c r="C432" s="47">
        <f t="shared" si="88"/>
        <v>3</v>
      </c>
      <c r="D432" s="73"/>
      <c r="E432" s="70"/>
      <c r="F432" s="70" t="s">
        <v>1149</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25">
      <c r="A433" s="45"/>
      <c r="B433" s="54"/>
      <c r="C433" s="47">
        <f t="shared" si="88"/>
        <v>3</v>
      </c>
      <c r="D433" s="73"/>
      <c r="E433" s="70"/>
      <c r="F433" s="70" t="s">
        <v>1150</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88"/>
        <v>3</v>
      </c>
      <c r="D434" s="73"/>
      <c r="E434" s="70"/>
      <c r="F434" s="70" t="s">
        <v>1151</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88"/>
        <v>3</v>
      </c>
      <c r="D435" s="73"/>
      <c r="E435" s="70"/>
      <c r="F435" s="70" t="s">
        <v>1152</v>
      </c>
      <c r="G435" s="73"/>
      <c r="H435" s="76" t="s">
        <v>672</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88"/>
        <v>3</v>
      </c>
      <c r="D436" s="73"/>
      <c r="E436" s="70"/>
      <c r="F436" s="70" t="s">
        <v>1153</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88"/>
        <v>3</v>
      </c>
      <c r="D437" s="73"/>
      <c r="E437" s="70"/>
      <c r="F437" s="70" t="s">
        <v>1154</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88"/>
        <v>3</v>
      </c>
      <c r="D438" s="73"/>
      <c r="E438" s="70"/>
      <c r="F438" s="70" t="s">
        <v>1155</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88"/>
        <v>3</v>
      </c>
      <c r="D439" s="73"/>
      <c r="E439" s="70"/>
      <c r="F439" s="70" t="s">
        <v>1156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88"/>
        <v>3</v>
      </c>
      <c r="D440" s="73"/>
      <c r="E440" s="70"/>
      <c r="F440" s="70" t="s">
        <v>1157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88"/>
        <v>3</v>
      </c>
      <c r="D441" s="73"/>
      <c r="E441" s="70"/>
      <c r="F441" s="70" t="s">
        <v>1158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88"/>
        <v>3</v>
      </c>
      <c r="D442" s="73"/>
      <c r="E442" s="70"/>
      <c r="F442" s="70" t="s">
        <v>1159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88"/>
        <v>3</v>
      </c>
      <c r="D443" s="73"/>
      <c r="E443" s="70"/>
      <c r="F443" s="70" t="s">
        <v>1160</v>
      </c>
      <c r="G443" s="73"/>
      <c r="H443" s="76" t="s">
        <v>672</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88"/>
        <v>3</v>
      </c>
      <c r="D444" s="73"/>
      <c r="E444" s="70"/>
      <c r="F444" s="70" t="s">
        <v>1161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88"/>
        <v>3</v>
      </c>
      <c r="D445" s="73"/>
      <c r="E445" s="70"/>
      <c r="F445" s="70" t="s">
        <v>1162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88"/>
        <v>3</v>
      </c>
      <c r="D446" s="73"/>
      <c r="E446" s="70"/>
      <c r="F446" s="70" t="s">
        <v>1163</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88"/>
        <v>3</v>
      </c>
      <c r="D447" s="73"/>
      <c r="E447" s="70"/>
      <c r="F447" s="70" t="s">
        <v>1164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88"/>
        <v>3</v>
      </c>
      <c r="D448" s="73"/>
      <c r="E448" s="70"/>
      <c r="F448" s="70" t="s">
        <v>1165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88"/>
        <v>3</v>
      </c>
      <c r="D449" s="73"/>
      <c r="E449" s="70"/>
      <c r="F449" s="70" t="s">
        <v>1166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88"/>
        <v>3</v>
      </c>
      <c r="D450" s="73"/>
      <c r="E450" s="70"/>
      <c r="F450" s="70" t="s">
        <v>1167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88"/>
        <v>3</v>
      </c>
      <c r="D451" s="73"/>
      <c r="E451" s="70"/>
      <c r="F451" s="70" t="s">
        <v>1168</v>
      </c>
      <c r="G451" s="73"/>
      <c r="H451" s="76" t="s">
        <v>672</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88"/>
        <v>3</v>
      </c>
      <c r="D452" s="73"/>
      <c r="E452" s="70"/>
      <c r="F452" s="70" t="s">
        <v>1169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88"/>
        <v>3</v>
      </c>
      <c r="D453" s="73"/>
      <c r="E453" s="70"/>
      <c r="F453" s="70" t="s">
        <v>1170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88"/>
        <v>3</v>
      </c>
      <c r="D454" s="73"/>
      <c r="E454" s="70"/>
      <c r="F454" s="70" t="s">
        <v>1171</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88"/>
        <v>3</v>
      </c>
      <c r="D455" s="73"/>
      <c r="E455" s="70"/>
      <c r="F455" s="70" t="s">
        <v>1172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88"/>
        <v>3</v>
      </c>
      <c r="D456" s="73"/>
      <c r="E456" s="70"/>
      <c r="F456" s="70" t="s">
        <v>1173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88"/>
        <v>3</v>
      </c>
      <c r="D457" s="73"/>
      <c r="E457" s="70"/>
      <c r="F457" s="70" t="s">
        <v>1174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88"/>
        <v>3</v>
      </c>
      <c r="D458" s="73"/>
      <c r="E458" s="70"/>
      <c r="F458" s="70" t="s">
        <v>1175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88"/>
        <v>3</v>
      </c>
      <c r="D459" s="73"/>
      <c r="E459" s="70"/>
      <c r="F459" s="70" t="s">
        <v>1176</v>
      </c>
      <c r="G459" s="73"/>
      <c r="H459" s="76" t="s">
        <v>672</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88"/>
        <v>3</v>
      </c>
      <c r="D460" s="73"/>
      <c r="E460" s="70"/>
      <c r="F460" s="70" t="s">
        <v>1177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88"/>
        <v>3</v>
      </c>
      <c r="D461" s="73"/>
      <c r="E461" s="70"/>
      <c r="F461" s="70" t="s">
        <v>1178</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88"/>
        <v>3</v>
      </c>
      <c r="D462" s="73"/>
      <c r="E462" s="70"/>
      <c r="F462" s="70" t="s">
        <v>1179</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25">
      <c r="A463" s="45"/>
      <c r="B463" s="54"/>
      <c r="C463" s="47">
        <f t="shared" si="88"/>
        <v>3</v>
      </c>
      <c r="D463" s="73"/>
      <c r="E463" s="70"/>
      <c r="F463" s="70" t="s">
        <v>1180</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25">
      <c r="A464" s="45"/>
      <c r="B464" s="54"/>
      <c r="C464" s="47">
        <f t="shared" si="88"/>
        <v>3</v>
      </c>
      <c r="D464" s="73"/>
      <c r="E464" s="70"/>
      <c r="F464" s="70" t="s">
        <v>1181</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25">
      <c r="A465" s="45"/>
      <c r="B465" s="54"/>
      <c r="C465" s="47">
        <f t="shared" si="88"/>
        <v>3</v>
      </c>
      <c r="D465" s="73"/>
      <c r="E465" s="70"/>
      <c r="F465" s="70" t="s">
        <v>1182</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25">
      <c r="A466" s="45"/>
      <c r="B466" s="54"/>
      <c r="C466" s="47">
        <f t="shared" si="88"/>
        <v>3</v>
      </c>
      <c r="D466" s="73"/>
      <c r="E466" s="70"/>
      <c r="F466" s="70" t="s">
        <v>1183</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25">
      <c r="A467" s="45"/>
      <c r="B467" s="54"/>
      <c r="C467" s="47">
        <f t="shared" ref="C467:C530" si="92">INT($C$29)+2</f>
        <v>3</v>
      </c>
      <c r="D467" s="73"/>
      <c r="E467" s="70"/>
      <c r="F467" s="70" t="s">
        <v>1184</v>
      </c>
      <c r="G467" s="73"/>
      <c r="H467" s="76" t="s">
        <v>2255</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2674</v>
      </c>
      <c r="AE467" s="76"/>
      <c r="AF467" s="97">
        <v>1</v>
      </c>
      <c r="AG467" s="97">
        <v>1</v>
      </c>
      <c r="AH467" s="73"/>
      <c r="AI467" s="57"/>
      <c r="AJ467" s="45"/>
      <c r="AK467" s="45"/>
      <c r="AL467" s="45"/>
    </row>
    <row r="468" spans="1:38" outlineLevel="2" x14ac:dyDescent="0.25">
      <c r="A468" s="45"/>
      <c r="B468" s="54"/>
      <c r="C468" s="47">
        <f t="shared" si="92"/>
        <v>3</v>
      </c>
      <c r="D468" s="73"/>
      <c r="E468" s="70"/>
      <c r="F468" s="70" t="s">
        <v>1185</v>
      </c>
      <c r="G468" s="73"/>
      <c r="H468" s="76" t="s">
        <v>2684</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25">
      <c r="A469" s="45"/>
      <c r="B469" s="54"/>
      <c r="C469" s="47">
        <f t="shared" si="92"/>
        <v>3</v>
      </c>
      <c r="D469" s="73"/>
      <c r="E469" s="70"/>
      <c r="F469" s="70" t="s">
        <v>1186</v>
      </c>
      <c r="G469" s="73"/>
      <c r="H469" s="76" t="s">
        <v>2685</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25">
      <c r="A470" s="45"/>
      <c r="B470" s="54"/>
      <c r="C470" s="47">
        <f t="shared" si="92"/>
        <v>3</v>
      </c>
      <c r="D470" s="73"/>
      <c r="E470" s="70"/>
      <c r="F470" s="70" t="s">
        <v>1187</v>
      </c>
      <c r="G470" s="73"/>
      <c r="H470" s="76" t="s">
        <v>2686</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25">
      <c r="A471" s="45"/>
      <c r="B471" s="54"/>
      <c r="C471" s="47">
        <f t="shared" si="92"/>
        <v>3</v>
      </c>
      <c r="D471" s="73"/>
      <c r="E471" s="70"/>
      <c r="F471" s="70" t="s">
        <v>1188</v>
      </c>
      <c r="G471" s="73"/>
      <c r="H471" s="76" t="s">
        <v>2687</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25">
      <c r="A472" s="45"/>
      <c r="B472" s="54"/>
      <c r="C472" s="47">
        <f t="shared" si="92"/>
        <v>3</v>
      </c>
      <c r="D472" s="73"/>
      <c r="E472" s="70"/>
      <c r="F472" s="70" t="s">
        <v>1189</v>
      </c>
      <c r="G472" s="73"/>
      <c r="H472" s="76" t="s">
        <v>2688</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25">
      <c r="A473" s="45"/>
      <c r="B473" s="54"/>
      <c r="C473" s="47">
        <f t="shared" si="92"/>
        <v>3</v>
      </c>
      <c r="D473" s="73"/>
      <c r="E473" s="70"/>
      <c r="F473" s="70" t="s">
        <v>1190</v>
      </c>
      <c r="G473" s="73"/>
      <c r="H473" s="76" t="s">
        <v>2689</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25">
      <c r="A474" s="45"/>
      <c r="B474" s="54"/>
      <c r="C474" s="47">
        <f t="shared" si="92"/>
        <v>3</v>
      </c>
      <c r="D474" s="73"/>
      <c r="E474" s="70"/>
      <c r="F474" s="70" t="s">
        <v>1191</v>
      </c>
      <c r="G474" s="73"/>
      <c r="H474" s="76" t="s">
        <v>2690</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25">
      <c r="A475" s="45"/>
      <c r="B475" s="54"/>
      <c r="C475" s="47">
        <f t="shared" si="92"/>
        <v>3</v>
      </c>
      <c r="D475" s="73"/>
      <c r="E475" s="70"/>
      <c r="F475" s="70" t="s">
        <v>1192</v>
      </c>
      <c r="G475" s="73"/>
      <c r="H475" s="76" t="s">
        <v>672</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25">
      <c r="A476" s="45"/>
      <c r="B476" s="54"/>
      <c r="C476" s="47">
        <f t="shared" si="92"/>
        <v>3</v>
      </c>
      <c r="D476" s="73"/>
      <c r="E476" s="70"/>
      <c r="F476" s="70" t="s">
        <v>1193</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25">
      <c r="A477" s="45"/>
      <c r="B477" s="54"/>
      <c r="C477" s="47">
        <f t="shared" si="92"/>
        <v>3</v>
      </c>
      <c r="D477" s="73"/>
      <c r="E477" s="70"/>
      <c r="F477" s="70" t="s">
        <v>1194</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25">
      <c r="A478" s="45"/>
      <c r="B478" s="54"/>
      <c r="C478" s="47">
        <f t="shared" si="92"/>
        <v>3</v>
      </c>
      <c r="D478" s="73"/>
      <c r="E478" s="70"/>
      <c r="F478" s="70" t="s">
        <v>1195</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92"/>
        <v>3</v>
      </c>
      <c r="D479" s="73"/>
      <c r="E479" s="70"/>
      <c r="F479" s="70" t="s">
        <v>1196</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92"/>
        <v>3</v>
      </c>
      <c r="D480" s="73"/>
      <c r="E480" s="70"/>
      <c r="F480" s="70" t="s">
        <v>1197</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92"/>
        <v>3</v>
      </c>
      <c r="D481" s="73"/>
      <c r="E481" s="70"/>
      <c r="F481" s="70" t="s">
        <v>1198</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92"/>
        <v>3</v>
      </c>
      <c r="D482" s="73"/>
      <c r="E482" s="70"/>
      <c r="F482" s="70" t="s">
        <v>1199</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92"/>
        <v>3</v>
      </c>
      <c r="D483" s="73"/>
      <c r="E483" s="70"/>
      <c r="F483" s="70" t="s">
        <v>1200</v>
      </c>
      <c r="G483" s="73"/>
      <c r="H483" s="76" t="s">
        <v>672</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92"/>
        <v>3</v>
      </c>
      <c r="D484" s="73"/>
      <c r="E484" s="70"/>
      <c r="F484" s="70" t="s">
        <v>1201</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92"/>
        <v>3</v>
      </c>
      <c r="D485" s="73"/>
      <c r="E485" s="70"/>
      <c r="F485" s="70" t="s">
        <v>1202</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92"/>
        <v>3</v>
      </c>
      <c r="D486" s="73"/>
      <c r="E486" s="70"/>
      <c r="F486" s="70" t="s">
        <v>1203</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25">
      <c r="A487" s="45"/>
      <c r="B487" s="54"/>
      <c r="C487" s="47">
        <f t="shared" si="92"/>
        <v>3</v>
      </c>
      <c r="D487" s="73"/>
      <c r="E487" s="70"/>
      <c r="F487" s="70" t="s">
        <v>1204</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25">
      <c r="A488" s="45"/>
      <c r="B488" s="54"/>
      <c r="C488" s="47">
        <f t="shared" si="92"/>
        <v>3</v>
      </c>
      <c r="D488" s="73"/>
      <c r="E488" s="70"/>
      <c r="F488" s="70" t="s">
        <v>1205</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25">
      <c r="A489" s="45"/>
      <c r="B489" s="54"/>
      <c r="C489" s="47">
        <f t="shared" si="92"/>
        <v>3</v>
      </c>
      <c r="D489" s="73"/>
      <c r="E489" s="70"/>
      <c r="F489" s="70" t="s">
        <v>1206</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25">
      <c r="A490" s="45"/>
      <c r="B490" s="54"/>
      <c r="C490" s="47">
        <f t="shared" si="92"/>
        <v>3</v>
      </c>
      <c r="D490" s="73"/>
      <c r="E490" s="70"/>
      <c r="F490" s="70" t="s">
        <v>1207</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25">
      <c r="A491" s="45"/>
      <c r="B491" s="54"/>
      <c r="C491" s="47">
        <f t="shared" si="92"/>
        <v>3</v>
      </c>
      <c r="D491" s="73"/>
      <c r="E491" s="70"/>
      <c r="F491" s="70" t="s">
        <v>1208</v>
      </c>
      <c r="G491" s="73"/>
      <c r="H491" s="76" t="s">
        <v>672</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25">
      <c r="A492" s="45"/>
      <c r="B492" s="54"/>
      <c r="C492" s="47">
        <f t="shared" si="92"/>
        <v>3</v>
      </c>
      <c r="D492" s="73"/>
      <c r="E492" s="70"/>
      <c r="F492" s="70" t="s">
        <v>1209</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25">
      <c r="A493" s="45"/>
      <c r="B493" s="54"/>
      <c r="C493" s="47">
        <f t="shared" si="92"/>
        <v>3</v>
      </c>
      <c r="D493" s="73"/>
      <c r="E493" s="70"/>
      <c r="F493" s="70" t="s">
        <v>1210</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25">
      <c r="A494" s="45"/>
      <c r="B494" s="54"/>
      <c r="C494" s="47">
        <f t="shared" si="92"/>
        <v>3</v>
      </c>
      <c r="D494" s="73"/>
      <c r="E494" s="70"/>
      <c r="F494" s="70" t="s">
        <v>1211</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25">
      <c r="A495" s="45"/>
      <c r="B495" s="54"/>
      <c r="C495" s="47">
        <f t="shared" si="92"/>
        <v>3</v>
      </c>
      <c r="D495" s="73"/>
      <c r="E495" s="70"/>
      <c r="F495" s="70" t="s">
        <v>1212</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25">
      <c r="A496" s="45"/>
      <c r="B496" s="54"/>
      <c r="C496" s="47">
        <f t="shared" si="92"/>
        <v>3</v>
      </c>
      <c r="D496" s="73"/>
      <c r="E496" s="70"/>
      <c r="F496" s="70" t="s">
        <v>1213</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25">
      <c r="A497" s="45"/>
      <c r="B497" s="54"/>
      <c r="C497" s="47">
        <f t="shared" si="92"/>
        <v>3</v>
      </c>
      <c r="D497" s="73"/>
      <c r="E497" s="70"/>
      <c r="F497" s="70" t="s">
        <v>1214</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25">
      <c r="A498" s="45"/>
      <c r="B498" s="54"/>
      <c r="C498" s="47">
        <f t="shared" si="92"/>
        <v>3</v>
      </c>
      <c r="D498" s="73"/>
      <c r="E498" s="70"/>
      <c r="F498" s="70" t="s">
        <v>1215</v>
      </c>
      <c r="G498" s="73"/>
      <c r="H498" s="76"/>
      <c r="I498" s="96"/>
      <c r="J498" s="96"/>
      <c r="K498" s="76"/>
      <c r="L498" s="76"/>
      <c r="M498" s="76"/>
      <c r="N498" s="76"/>
      <c r="O498" s="76"/>
      <c r="P498" s="76"/>
      <c r="Q498" s="76"/>
      <c r="R498" s="76"/>
      <c r="S498" s="76"/>
      <c r="T498" s="96" t="s">
        <v>1216</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25">
      <c r="A499" s="45"/>
      <c r="B499" s="54"/>
      <c r="C499" s="47">
        <f t="shared" si="92"/>
        <v>3</v>
      </c>
      <c r="D499" s="73"/>
      <c r="E499" s="70"/>
      <c r="F499" s="70" t="s">
        <v>1217</v>
      </c>
      <c r="G499" s="73"/>
      <c r="H499" s="76" t="s">
        <v>1218</v>
      </c>
      <c r="I499" s="96" t="s">
        <v>570</v>
      </c>
      <c r="J499" s="96" t="s">
        <v>1219</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1220</v>
      </c>
      <c r="AE499" s="76"/>
      <c r="AF499" s="97">
        <v>1</v>
      </c>
      <c r="AG499" s="97">
        <v>1</v>
      </c>
      <c r="AH499" s="73"/>
      <c r="AI499" s="57"/>
      <c r="AJ499" s="45"/>
      <c r="AK499" s="45"/>
      <c r="AL499" s="45"/>
    </row>
    <row r="500" spans="1:38" outlineLevel="2" x14ac:dyDescent="0.25">
      <c r="A500" s="45"/>
      <c r="B500" s="54"/>
      <c r="C500" s="47">
        <f t="shared" si="92"/>
        <v>3</v>
      </c>
      <c r="D500" s="73"/>
      <c r="E500" s="70"/>
      <c r="F500" s="70" t="s">
        <v>1221</v>
      </c>
      <c r="G500" s="73"/>
      <c r="H500" s="76" t="s">
        <v>2691</v>
      </c>
      <c r="I500" s="96" t="s">
        <v>570</v>
      </c>
      <c r="J500" s="96" t="s">
        <v>1219</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2679</v>
      </c>
      <c r="AE500" s="76"/>
      <c r="AF500" s="97">
        <v>1</v>
      </c>
      <c r="AG500" s="97">
        <v>1</v>
      </c>
      <c r="AH500" s="73"/>
      <c r="AI500" s="57"/>
      <c r="AJ500" s="45"/>
      <c r="AK500" s="45"/>
      <c r="AL500" s="45"/>
    </row>
    <row r="501" spans="1:38" outlineLevel="2" x14ac:dyDescent="0.25">
      <c r="A501" s="45"/>
      <c r="B501" s="54"/>
      <c r="C501" s="47">
        <f t="shared" si="92"/>
        <v>3</v>
      </c>
      <c r="D501" s="73"/>
      <c r="E501" s="70"/>
      <c r="F501" s="70" t="s">
        <v>1222</v>
      </c>
      <c r="G501" s="73"/>
      <c r="H501" s="76" t="s">
        <v>2692</v>
      </c>
      <c r="I501" s="96" t="s">
        <v>570</v>
      </c>
      <c r="J501" s="96" t="s">
        <v>1219</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25">
      <c r="A502" s="45"/>
      <c r="B502" s="54"/>
      <c r="C502" s="47">
        <f t="shared" si="92"/>
        <v>3</v>
      </c>
      <c r="D502" s="73"/>
      <c r="E502" s="70"/>
      <c r="F502" s="70" t="s">
        <v>1223</v>
      </c>
      <c r="G502" s="73"/>
      <c r="H502" s="76" t="s">
        <v>2693</v>
      </c>
      <c r="I502" s="96" t="s">
        <v>570</v>
      </c>
      <c r="J502" s="96" t="s">
        <v>1219</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25">
      <c r="A503" s="45"/>
      <c r="B503" s="54"/>
      <c r="C503" s="47">
        <f t="shared" si="92"/>
        <v>3</v>
      </c>
      <c r="D503" s="73"/>
      <c r="E503" s="70"/>
      <c r="F503" s="70" t="s">
        <v>1224</v>
      </c>
      <c r="G503" s="73"/>
      <c r="H503" s="76" t="s">
        <v>2694</v>
      </c>
      <c r="I503" s="96" t="s">
        <v>570</v>
      </c>
      <c r="J503" s="96" t="s">
        <v>1219</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25">
      <c r="A504" s="45"/>
      <c r="B504" s="54"/>
      <c r="C504" s="47">
        <f t="shared" si="92"/>
        <v>3</v>
      </c>
      <c r="D504" s="73"/>
      <c r="E504" s="70"/>
      <c r="F504" s="70" t="s">
        <v>1225</v>
      </c>
      <c r="G504" s="73"/>
      <c r="H504" s="76" t="s">
        <v>2695</v>
      </c>
      <c r="I504" s="96" t="s">
        <v>570</v>
      </c>
      <c r="J504" s="96" t="s">
        <v>1219</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25">
      <c r="A505" s="45"/>
      <c r="B505" s="54"/>
      <c r="C505" s="47">
        <f t="shared" si="92"/>
        <v>3</v>
      </c>
      <c r="D505" s="73"/>
      <c r="E505" s="70"/>
      <c r="F505" s="70" t="s">
        <v>1226</v>
      </c>
      <c r="G505" s="73"/>
      <c r="H505" s="76" t="s">
        <v>2696</v>
      </c>
      <c r="I505" s="96" t="s">
        <v>570</v>
      </c>
      <c r="J505" s="96" t="s">
        <v>1219</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25">
      <c r="A506" s="45"/>
      <c r="B506" s="54"/>
      <c r="C506" s="47">
        <f t="shared" si="92"/>
        <v>3</v>
      </c>
      <c r="D506" s="73"/>
      <c r="E506" s="70"/>
      <c r="F506" s="70" t="s">
        <v>1227</v>
      </c>
      <c r="G506" s="73"/>
      <c r="H506" s="76" t="s">
        <v>2697</v>
      </c>
      <c r="I506" s="96" t="s">
        <v>570</v>
      </c>
      <c r="J506" s="96" t="s">
        <v>1219</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25">
      <c r="A507" s="45"/>
      <c r="B507" s="54"/>
      <c r="C507" s="47">
        <f t="shared" si="92"/>
        <v>3</v>
      </c>
      <c r="D507" s="73"/>
      <c r="E507" s="70"/>
      <c r="F507" s="70" t="s">
        <v>1228</v>
      </c>
      <c r="G507" s="73"/>
      <c r="H507" s="76" t="s">
        <v>1229</v>
      </c>
      <c r="I507" s="96" t="s">
        <v>570</v>
      </c>
      <c r="J507" s="96" t="s">
        <v>1219</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25">
      <c r="A508" s="45"/>
      <c r="B508" s="54"/>
      <c r="C508" s="47">
        <f t="shared" si="92"/>
        <v>3</v>
      </c>
      <c r="D508" s="73"/>
      <c r="E508" s="70"/>
      <c r="F508" s="70" t="s">
        <v>1230</v>
      </c>
      <c r="G508" s="73"/>
      <c r="H508" s="76" t="s">
        <v>2698</v>
      </c>
      <c r="I508" s="96" t="s">
        <v>570</v>
      </c>
      <c r="J508" s="96" t="s">
        <v>1219</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25">
      <c r="A509" s="45"/>
      <c r="B509" s="54"/>
      <c r="C509" s="47">
        <f t="shared" si="92"/>
        <v>3</v>
      </c>
      <c r="D509" s="73"/>
      <c r="E509" s="70"/>
      <c r="F509" s="70" t="s">
        <v>1231</v>
      </c>
      <c r="G509" s="73"/>
      <c r="H509" s="76" t="s">
        <v>2699</v>
      </c>
      <c r="I509" s="96" t="s">
        <v>570</v>
      </c>
      <c r="J509" s="96" t="s">
        <v>1219</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25">
      <c r="A510" s="45"/>
      <c r="B510" s="54"/>
      <c r="C510" s="47">
        <f t="shared" si="92"/>
        <v>3</v>
      </c>
      <c r="D510" s="73"/>
      <c r="E510" s="70"/>
      <c r="F510" s="70" t="s">
        <v>1232</v>
      </c>
      <c r="G510" s="73"/>
      <c r="H510" s="76" t="s">
        <v>2700</v>
      </c>
      <c r="I510" s="96" t="s">
        <v>570</v>
      </c>
      <c r="J510" s="96" t="s">
        <v>1219</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25">
      <c r="A511" s="45"/>
      <c r="B511" s="54"/>
      <c r="C511" s="47">
        <f t="shared" si="92"/>
        <v>3</v>
      </c>
      <c r="D511" s="73"/>
      <c r="E511" s="70"/>
      <c r="F511" s="70" t="s">
        <v>1233</v>
      </c>
      <c r="G511" s="73"/>
      <c r="H511" s="76" t="s">
        <v>2701</v>
      </c>
      <c r="I511" s="96" t="s">
        <v>570</v>
      </c>
      <c r="J511" s="96" t="s">
        <v>1219</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25">
      <c r="A512" s="45"/>
      <c r="B512" s="54"/>
      <c r="C512" s="47">
        <f t="shared" si="92"/>
        <v>3</v>
      </c>
      <c r="D512" s="73"/>
      <c r="E512" s="70"/>
      <c r="F512" s="70" t="s">
        <v>1234</v>
      </c>
      <c r="G512" s="73"/>
      <c r="H512" s="76" t="s">
        <v>2702</v>
      </c>
      <c r="I512" s="96" t="s">
        <v>570</v>
      </c>
      <c r="J512" s="96" t="s">
        <v>1219</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25">
      <c r="A513" s="45"/>
      <c r="B513" s="54"/>
      <c r="C513" s="47">
        <f t="shared" si="92"/>
        <v>3</v>
      </c>
      <c r="D513" s="73"/>
      <c r="E513" s="70"/>
      <c r="F513" s="70" t="s">
        <v>1235</v>
      </c>
      <c r="G513" s="73"/>
      <c r="H513" s="76" t="s">
        <v>2703</v>
      </c>
      <c r="I513" s="96" t="s">
        <v>570</v>
      </c>
      <c r="J513" s="96" t="s">
        <v>1219</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25">
      <c r="A514" s="45"/>
      <c r="B514" s="54"/>
      <c r="C514" s="47">
        <f t="shared" si="92"/>
        <v>3</v>
      </c>
      <c r="D514" s="73"/>
      <c r="E514" s="70"/>
      <c r="F514" s="70" t="s">
        <v>1236</v>
      </c>
      <c r="G514" s="73"/>
      <c r="H514" s="76" t="s">
        <v>2704</v>
      </c>
      <c r="I514" s="96" t="s">
        <v>570</v>
      </c>
      <c r="J514" s="96" t="s">
        <v>1219</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25">
      <c r="A515" s="45"/>
      <c r="B515" s="54"/>
      <c r="C515" s="47">
        <f t="shared" si="92"/>
        <v>3</v>
      </c>
      <c r="D515" s="73"/>
      <c r="E515" s="70"/>
      <c r="F515" s="70" t="s">
        <v>1237</v>
      </c>
      <c r="G515" s="73"/>
      <c r="H515" s="76" t="s">
        <v>672</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25">
      <c r="A516" s="45"/>
      <c r="B516" s="54"/>
      <c r="C516" s="47">
        <f t="shared" si="92"/>
        <v>3</v>
      </c>
      <c r="D516" s="73"/>
      <c r="E516" s="70"/>
      <c r="F516" s="70" t="s">
        <v>1238</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25">
      <c r="A517" s="45"/>
      <c r="B517" s="54"/>
      <c r="C517" s="47">
        <f t="shared" si="92"/>
        <v>3</v>
      </c>
      <c r="D517" s="73"/>
      <c r="E517" s="70"/>
      <c r="F517" s="70" t="s">
        <v>1239</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25">
      <c r="A518" s="45"/>
      <c r="B518" s="54"/>
      <c r="C518" s="47">
        <f t="shared" si="92"/>
        <v>3</v>
      </c>
      <c r="D518" s="73"/>
      <c r="E518" s="70"/>
      <c r="F518" s="70" t="s">
        <v>1240</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92"/>
        <v>3</v>
      </c>
      <c r="D519" s="73"/>
      <c r="E519" s="70"/>
      <c r="F519" s="70" t="s">
        <v>1241</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92"/>
        <v>3</v>
      </c>
      <c r="D520" s="73"/>
      <c r="E520" s="70"/>
      <c r="F520" s="70" t="s">
        <v>1242</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92"/>
        <v>3</v>
      </c>
      <c r="D521" s="73"/>
      <c r="E521" s="70"/>
      <c r="F521" s="70" t="s">
        <v>1243</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92"/>
        <v>3</v>
      </c>
      <c r="D522" s="73"/>
      <c r="E522" s="70"/>
      <c r="F522" s="70" t="s">
        <v>1244</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25">
      <c r="A523" s="45"/>
      <c r="B523" s="54"/>
      <c r="C523" s="47">
        <f t="shared" si="92"/>
        <v>3</v>
      </c>
      <c r="D523" s="73"/>
      <c r="E523" s="70"/>
      <c r="F523" s="70" t="s">
        <v>1245</v>
      </c>
      <c r="G523" s="73"/>
      <c r="H523" s="76" t="s">
        <v>1246</v>
      </c>
      <c r="I523" s="96" t="s">
        <v>570</v>
      </c>
      <c r="J523" s="96" t="s">
        <v>1247</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1248</v>
      </c>
      <c r="AE523" s="76"/>
      <c r="AF523" s="97">
        <v>1</v>
      </c>
      <c r="AG523" s="97">
        <v>1</v>
      </c>
      <c r="AH523" s="73"/>
      <c r="AI523" s="57"/>
      <c r="AJ523" s="45"/>
      <c r="AK523" s="45"/>
      <c r="AL523" s="45"/>
    </row>
    <row r="524" spans="1:38" outlineLevel="2" x14ac:dyDescent="0.25">
      <c r="A524" s="45"/>
      <c r="B524" s="54"/>
      <c r="C524" s="47">
        <f t="shared" si="92"/>
        <v>3</v>
      </c>
      <c r="D524" s="73"/>
      <c r="E524" s="70"/>
      <c r="F524" s="70" t="s">
        <v>1249</v>
      </c>
      <c r="G524" s="73"/>
      <c r="H524" s="76" t="s">
        <v>2705</v>
      </c>
      <c r="I524" s="96" t="s">
        <v>570</v>
      </c>
      <c r="J524" s="96" t="s">
        <v>1247</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25">
      <c r="A525" s="45"/>
      <c r="B525" s="54"/>
      <c r="C525" s="47">
        <f t="shared" si="92"/>
        <v>3</v>
      </c>
      <c r="D525" s="73"/>
      <c r="E525" s="70"/>
      <c r="F525" s="70" t="s">
        <v>1250</v>
      </c>
      <c r="G525" s="73"/>
      <c r="H525" s="76" t="s">
        <v>2706</v>
      </c>
      <c r="I525" s="96" t="s">
        <v>570</v>
      </c>
      <c r="J525" s="96" t="s">
        <v>1247</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25">
      <c r="A526" s="45"/>
      <c r="B526" s="54"/>
      <c r="C526" s="47">
        <f t="shared" si="92"/>
        <v>3</v>
      </c>
      <c r="D526" s="73"/>
      <c r="E526" s="70"/>
      <c r="F526" s="70" t="s">
        <v>1251</v>
      </c>
      <c r="G526" s="73"/>
      <c r="H526" s="76" t="s">
        <v>2707</v>
      </c>
      <c r="I526" s="96" t="s">
        <v>570</v>
      </c>
      <c r="J526" s="96" t="s">
        <v>1247</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25">
      <c r="A527" s="45"/>
      <c r="B527" s="54"/>
      <c r="C527" s="47">
        <f t="shared" si="92"/>
        <v>3</v>
      </c>
      <c r="D527" s="73"/>
      <c r="E527" s="70"/>
      <c r="F527" s="70" t="s">
        <v>1252</v>
      </c>
      <c r="G527" s="73"/>
      <c r="H527" s="76" t="s">
        <v>2708</v>
      </c>
      <c r="I527" s="96" t="s">
        <v>570</v>
      </c>
      <c r="J527" s="96" t="s">
        <v>1247</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25">
      <c r="A528" s="45"/>
      <c r="B528" s="54"/>
      <c r="C528" s="47">
        <f t="shared" si="92"/>
        <v>3</v>
      </c>
      <c r="D528" s="73"/>
      <c r="E528" s="70"/>
      <c r="F528" s="70" t="s">
        <v>1253</v>
      </c>
      <c r="G528" s="73"/>
      <c r="H528" s="76" t="s">
        <v>2709</v>
      </c>
      <c r="I528" s="96" t="s">
        <v>570</v>
      </c>
      <c r="J528" s="96" t="s">
        <v>1247</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25">
      <c r="A529" s="45"/>
      <c r="B529" s="54"/>
      <c r="C529" s="47">
        <f t="shared" si="92"/>
        <v>3</v>
      </c>
      <c r="D529" s="73"/>
      <c r="E529" s="70"/>
      <c r="F529" s="70" t="s">
        <v>1254</v>
      </c>
      <c r="G529" s="73"/>
      <c r="H529" s="76" t="s">
        <v>2710</v>
      </c>
      <c r="I529" s="96" t="s">
        <v>570</v>
      </c>
      <c r="J529" s="96" t="s">
        <v>1247</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25">
      <c r="A530" s="45"/>
      <c r="B530" s="54"/>
      <c r="C530" s="47">
        <f t="shared" si="92"/>
        <v>3</v>
      </c>
      <c r="D530" s="73"/>
      <c r="E530" s="70"/>
      <c r="F530" s="70" t="s">
        <v>1255</v>
      </c>
      <c r="G530" s="73"/>
      <c r="H530" s="76" t="s">
        <v>2711</v>
      </c>
      <c r="I530" s="96" t="s">
        <v>570</v>
      </c>
      <c r="J530" s="96" t="s">
        <v>1247</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25">
      <c r="A531" s="45"/>
      <c r="B531" s="54"/>
      <c r="C531" s="47">
        <f t="shared" ref="C531:C594" si="102">INT($C$29)+2</f>
        <v>3</v>
      </c>
      <c r="D531" s="73"/>
      <c r="E531" s="70"/>
      <c r="F531" s="70" t="s">
        <v>1256</v>
      </c>
      <c r="G531" s="73"/>
      <c r="H531" s="76" t="s">
        <v>2259</v>
      </c>
      <c r="I531" s="96" t="s">
        <v>570</v>
      </c>
      <c r="J531" s="96" t="s">
        <v>1219</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2783</v>
      </c>
      <c r="AE531" s="76"/>
      <c r="AF531" s="97">
        <v>1</v>
      </c>
      <c r="AG531" s="97">
        <v>1</v>
      </c>
      <c r="AH531" s="73"/>
      <c r="AI531" s="57"/>
      <c r="AJ531" s="45"/>
      <c r="AK531" s="45"/>
      <c r="AL531" s="45"/>
    </row>
    <row r="532" spans="1:38" outlineLevel="2" x14ac:dyDescent="0.25">
      <c r="A532" s="45"/>
      <c r="B532" s="54"/>
      <c r="C532" s="47">
        <f t="shared" si="102"/>
        <v>3</v>
      </c>
      <c r="D532" s="73"/>
      <c r="E532" s="70"/>
      <c r="F532" s="70" t="s">
        <v>1257</v>
      </c>
      <c r="G532" s="73"/>
      <c r="H532" s="76" t="s">
        <v>2712</v>
      </c>
      <c r="I532" s="96" t="s">
        <v>570</v>
      </c>
      <c r="J532" s="96" t="s">
        <v>1219</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2814</v>
      </c>
      <c r="AE532" s="76"/>
      <c r="AF532" s="97">
        <v>1</v>
      </c>
      <c r="AG532" s="97">
        <v>1</v>
      </c>
      <c r="AH532" s="73"/>
      <c r="AI532" s="57"/>
      <c r="AJ532" s="45"/>
      <c r="AK532" s="45"/>
      <c r="AL532" s="45"/>
    </row>
    <row r="533" spans="1:38" outlineLevel="2" x14ac:dyDescent="0.25">
      <c r="A533" s="45"/>
      <c r="B533" s="54"/>
      <c r="C533" s="47">
        <f t="shared" si="102"/>
        <v>3</v>
      </c>
      <c r="D533" s="73"/>
      <c r="E533" s="70"/>
      <c r="F533" s="70" t="s">
        <v>1258</v>
      </c>
      <c r="G533" s="73"/>
      <c r="H533" s="76" t="s">
        <v>2713</v>
      </c>
      <c r="I533" s="96" t="s">
        <v>570</v>
      </c>
      <c r="J533" s="96" t="s">
        <v>1219</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25">
      <c r="A534" s="45"/>
      <c r="B534" s="54"/>
      <c r="C534" s="47">
        <f t="shared" si="102"/>
        <v>3</v>
      </c>
      <c r="D534" s="73"/>
      <c r="E534" s="70"/>
      <c r="F534" s="70" t="s">
        <v>1259</v>
      </c>
      <c r="G534" s="73"/>
      <c r="H534" s="76" t="s">
        <v>2714</v>
      </c>
      <c r="I534" s="96" t="s">
        <v>570</v>
      </c>
      <c r="J534" s="96" t="s">
        <v>1219</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25">
      <c r="A535" s="45"/>
      <c r="B535" s="54"/>
      <c r="C535" s="47">
        <f t="shared" si="102"/>
        <v>3</v>
      </c>
      <c r="D535" s="73"/>
      <c r="E535" s="70"/>
      <c r="F535" s="70" t="s">
        <v>1260</v>
      </c>
      <c r="G535" s="73"/>
      <c r="H535" s="76" t="s">
        <v>2715</v>
      </c>
      <c r="I535" s="96" t="s">
        <v>570</v>
      </c>
      <c r="J535" s="96" t="s">
        <v>1219</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25">
      <c r="A536" s="45"/>
      <c r="B536" s="54"/>
      <c r="C536" s="47">
        <f t="shared" si="102"/>
        <v>3</v>
      </c>
      <c r="D536" s="73"/>
      <c r="E536" s="70"/>
      <c r="F536" s="70" t="s">
        <v>1261</v>
      </c>
      <c r="G536" s="73"/>
      <c r="H536" s="76" t="s">
        <v>2716</v>
      </c>
      <c r="I536" s="96" t="s">
        <v>570</v>
      </c>
      <c r="J536" s="96" t="s">
        <v>1219</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25">
      <c r="A537" s="45"/>
      <c r="B537" s="54"/>
      <c r="C537" s="47">
        <f t="shared" si="102"/>
        <v>3</v>
      </c>
      <c r="D537" s="73"/>
      <c r="E537" s="70"/>
      <c r="F537" s="70" t="s">
        <v>1262</v>
      </c>
      <c r="G537" s="73"/>
      <c r="H537" s="76" t="s">
        <v>2717</v>
      </c>
      <c r="I537" s="96" t="s">
        <v>570</v>
      </c>
      <c r="J537" s="96" t="s">
        <v>1219</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25">
      <c r="A538" s="45"/>
      <c r="B538" s="54"/>
      <c r="C538" s="47">
        <f t="shared" si="102"/>
        <v>3</v>
      </c>
      <c r="D538" s="73"/>
      <c r="E538" s="70"/>
      <c r="F538" s="70" t="s">
        <v>1263</v>
      </c>
      <c r="G538" s="73"/>
      <c r="H538" s="76" t="s">
        <v>2718</v>
      </c>
      <c r="I538" s="96" t="s">
        <v>570</v>
      </c>
      <c r="J538" s="96" t="s">
        <v>1219</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25">
      <c r="A539" s="45"/>
      <c r="B539" s="54"/>
      <c r="C539" s="47">
        <f t="shared" si="102"/>
        <v>3</v>
      </c>
      <c r="D539" s="73"/>
      <c r="E539" s="70"/>
      <c r="F539" s="70" t="s">
        <v>1264</v>
      </c>
      <c r="G539" s="73"/>
      <c r="H539" s="76" t="s">
        <v>1265</v>
      </c>
      <c r="I539" s="96" t="s">
        <v>570</v>
      </c>
      <c r="J539" s="96" t="s">
        <v>1219</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25">
      <c r="A540" s="45"/>
      <c r="B540" s="54"/>
      <c r="C540" s="47">
        <f t="shared" si="102"/>
        <v>3</v>
      </c>
      <c r="D540" s="73"/>
      <c r="E540" s="70"/>
      <c r="F540" s="70" t="s">
        <v>1266</v>
      </c>
      <c r="G540" s="73"/>
      <c r="H540" s="76" t="s">
        <v>2719</v>
      </c>
      <c r="I540" s="96" t="s">
        <v>570</v>
      </c>
      <c r="J540" s="96" t="s">
        <v>1219</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25">
      <c r="A541" s="45"/>
      <c r="B541" s="54"/>
      <c r="C541" s="47">
        <f t="shared" si="102"/>
        <v>3</v>
      </c>
      <c r="D541" s="73"/>
      <c r="E541" s="70"/>
      <c r="F541" s="70" t="s">
        <v>1267</v>
      </c>
      <c r="G541" s="73"/>
      <c r="H541" s="76" t="s">
        <v>2720</v>
      </c>
      <c r="I541" s="96" t="s">
        <v>570</v>
      </c>
      <c r="J541" s="96" t="s">
        <v>1219</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25">
      <c r="A542" s="45"/>
      <c r="B542" s="54"/>
      <c r="C542" s="47">
        <f t="shared" si="102"/>
        <v>3</v>
      </c>
      <c r="D542" s="73"/>
      <c r="E542" s="70"/>
      <c r="F542" s="70" t="s">
        <v>1268</v>
      </c>
      <c r="G542" s="73"/>
      <c r="H542" s="76" t="s">
        <v>2721</v>
      </c>
      <c r="I542" s="96" t="s">
        <v>570</v>
      </c>
      <c r="J542" s="96" t="s">
        <v>1219</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25">
      <c r="A543" s="45"/>
      <c r="B543" s="54"/>
      <c r="C543" s="47">
        <f t="shared" si="102"/>
        <v>3</v>
      </c>
      <c r="D543" s="73"/>
      <c r="E543" s="70"/>
      <c r="F543" s="70" t="s">
        <v>1269</v>
      </c>
      <c r="G543" s="73"/>
      <c r="H543" s="76" t="s">
        <v>2722</v>
      </c>
      <c r="I543" s="96" t="s">
        <v>570</v>
      </c>
      <c r="J543" s="96" t="s">
        <v>1219</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25">
      <c r="A544" s="45"/>
      <c r="B544" s="54"/>
      <c r="C544" s="47">
        <f t="shared" si="102"/>
        <v>3</v>
      </c>
      <c r="D544" s="73"/>
      <c r="E544" s="70"/>
      <c r="F544" s="70" t="s">
        <v>1270</v>
      </c>
      <c r="G544" s="73"/>
      <c r="H544" s="76" t="s">
        <v>2723</v>
      </c>
      <c r="I544" s="96" t="s">
        <v>570</v>
      </c>
      <c r="J544" s="96" t="s">
        <v>1219</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25">
      <c r="A545" s="45"/>
      <c r="B545" s="54"/>
      <c r="C545" s="47">
        <f t="shared" si="102"/>
        <v>3</v>
      </c>
      <c r="D545" s="73"/>
      <c r="E545" s="70"/>
      <c r="F545" s="70" t="s">
        <v>1271</v>
      </c>
      <c r="G545" s="73"/>
      <c r="H545" s="76" t="s">
        <v>2724</v>
      </c>
      <c r="I545" s="96" t="s">
        <v>570</v>
      </c>
      <c r="J545" s="96" t="s">
        <v>1219</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25">
      <c r="A546" s="45"/>
      <c r="B546" s="54"/>
      <c r="C546" s="47">
        <f t="shared" si="102"/>
        <v>3</v>
      </c>
      <c r="D546" s="73"/>
      <c r="E546" s="70"/>
      <c r="F546" s="70" t="s">
        <v>1272</v>
      </c>
      <c r="G546" s="73"/>
      <c r="H546" s="76" t="s">
        <v>2725</v>
      </c>
      <c r="I546" s="96" t="s">
        <v>570</v>
      </c>
      <c r="J546" s="96" t="s">
        <v>1219</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25">
      <c r="A547" s="45"/>
      <c r="B547" s="54"/>
      <c r="C547" s="47">
        <f t="shared" si="102"/>
        <v>3</v>
      </c>
      <c r="D547" s="73"/>
      <c r="E547" s="70"/>
      <c r="F547" s="70" t="s">
        <v>1273</v>
      </c>
      <c r="G547" s="73"/>
      <c r="H547" s="76" t="s">
        <v>1274</v>
      </c>
      <c r="I547" s="96" t="s">
        <v>570</v>
      </c>
      <c r="J547" s="96" t="s">
        <v>1219</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25">
      <c r="A548" s="45"/>
      <c r="B548" s="54"/>
      <c r="C548" s="47">
        <f t="shared" si="102"/>
        <v>3</v>
      </c>
      <c r="D548" s="73"/>
      <c r="E548" s="70"/>
      <c r="F548" s="70" t="s">
        <v>1275</v>
      </c>
      <c r="G548" s="73"/>
      <c r="H548" s="76" t="s">
        <v>2726</v>
      </c>
      <c r="I548" s="96" t="s">
        <v>570</v>
      </c>
      <c r="J548" s="96" t="s">
        <v>1219</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25">
      <c r="A549" s="45"/>
      <c r="B549" s="54"/>
      <c r="C549" s="47">
        <f t="shared" si="102"/>
        <v>3</v>
      </c>
      <c r="D549" s="73"/>
      <c r="E549" s="70"/>
      <c r="F549" s="70" t="s">
        <v>1276</v>
      </c>
      <c r="G549" s="73"/>
      <c r="H549" s="76" t="s">
        <v>2727</v>
      </c>
      <c r="I549" s="96" t="s">
        <v>570</v>
      </c>
      <c r="J549" s="96" t="s">
        <v>1219</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25">
      <c r="A550" s="45"/>
      <c r="B550" s="54"/>
      <c r="C550" s="47">
        <f t="shared" si="102"/>
        <v>3</v>
      </c>
      <c r="D550" s="73"/>
      <c r="E550" s="70"/>
      <c r="F550" s="70" t="s">
        <v>1277</v>
      </c>
      <c r="G550" s="73"/>
      <c r="H550" s="76" t="s">
        <v>2728</v>
      </c>
      <c r="I550" s="96" t="s">
        <v>570</v>
      </c>
      <c r="J550" s="96" t="s">
        <v>1219</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25">
      <c r="A551" s="45"/>
      <c r="B551" s="54"/>
      <c r="C551" s="47">
        <f t="shared" si="102"/>
        <v>3</v>
      </c>
      <c r="D551" s="73"/>
      <c r="E551" s="70"/>
      <c r="F551" s="70" t="s">
        <v>1278</v>
      </c>
      <c r="G551" s="73"/>
      <c r="H551" s="76" t="s">
        <v>2729</v>
      </c>
      <c r="I551" s="96" t="s">
        <v>570</v>
      </c>
      <c r="J551" s="96" t="s">
        <v>1219</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25">
      <c r="A552" s="45"/>
      <c r="B552" s="54"/>
      <c r="C552" s="47">
        <f t="shared" si="102"/>
        <v>3</v>
      </c>
      <c r="D552" s="73"/>
      <c r="E552" s="70"/>
      <c r="F552" s="70" t="s">
        <v>1279</v>
      </c>
      <c r="G552" s="73"/>
      <c r="H552" s="76" t="s">
        <v>2730</v>
      </c>
      <c r="I552" s="96" t="s">
        <v>570</v>
      </c>
      <c r="J552" s="96" t="s">
        <v>1219</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25">
      <c r="A553" s="45"/>
      <c r="B553" s="54"/>
      <c r="C553" s="47">
        <f t="shared" si="102"/>
        <v>3</v>
      </c>
      <c r="D553" s="73"/>
      <c r="E553" s="70"/>
      <c r="F553" s="70" t="s">
        <v>1280</v>
      </c>
      <c r="G553" s="73"/>
      <c r="H553" s="76" t="s">
        <v>2731</v>
      </c>
      <c r="I553" s="96" t="s">
        <v>570</v>
      </c>
      <c r="J553" s="96" t="s">
        <v>1219</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25">
      <c r="A554" s="45"/>
      <c r="B554" s="54"/>
      <c r="C554" s="47">
        <f t="shared" si="102"/>
        <v>3</v>
      </c>
      <c r="D554" s="73"/>
      <c r="E554" s="70"/>
      <c r="F554" s="70" t="s">
        <v>1281</v>
      </c>
      <c r="G554" s="73"/>
      <c r="H554" s="76" t="s">
        <v>2732</v>
      </c>
      <c r="I554" s="96" t="s">
        <v>570</v>
      </c>
      <c r="J554" s="96" t="s">
        <v>1219</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25">
      <c r="A555" s="45"/>
      <c r="B555" s="54"/>
      <c r="C555" s="47">
        <f t="shared" si="102"/>
        <v>3</v>
      </c>
      <c r="D555" s="73"/>
      <c r="E555" s="70"/>
      <c r="F555" s="70" t="s">
        <v>2742</v>
      </c>
      <c r="G555" s="73"/>
      <c r="H555" s="76" t="s">
        <v>672</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102"/>
        <v>3</v>
      </c>
      <c r="D556" s="73"/>
      <c r="E556" s="70"/>
      <c r="F556" s="70" t="s">
        <v>2743</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102"/>
        <v>3</v>
      </c>
      <c r="D557" s="73"/>
      <c r="E557" s="70"/>
      <c r="F557" s="70" t="s">
        <v>2744</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102"/>
        <v>3</v>
      </c>
      <c r="D558" s="73"/>
      <c r="E558" s="70"/>
      <c r="F558" s="70" t="s">
        <v>2745</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102"/>
        <v>3</v>
      </c>
      <c r="D559" s="73"/>
      <c r="E559" s="70"/>
      <c r="F559" s="70" t="s">
        <v>2746</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102"/>
        <v>3</v>
      </c>
      <c r="D560" s="73"/>
      <c r="E560" s="70"/>
      <c r="F560" s="70" t="s">
        <v>2747</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02"/>
        <v>3</v>
      </c>
      <c r="D561" s="73"/>
      <c r="E561" s="70"/>
      <c r="F561" s="70" t="s">
        <v>2748</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02"/>
        <v>3</v>
      </c>
      <c r="D562" s="73"/>
      <c r="E562" s="70"/>
      <c r="F562" s="70" t="s">
        <v>2749</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25">
      <c r="A563" s="45"/>
      <c r="B563" s="54"/>
      <c r="C563" s="47">
        <f t="shared" si="102"/>
        <v>3</v>
      </c>
      <c r="D563" s="73"/>
      <c r="E563" s="70"/>
      <c r="F563" s="70" t="s">
        <v>2750</v>
      </c>
      <c r="G563" s="73"/>
      <c r="H563" s="76" t="s">
        <v>2774</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25">
      <c r="A564" s="45"/>
      <c r="B564" s="54"/>
      <c r="C564" s="47">
        <f t="shared" si="102"/>
        <v>3</v>
      </c>
      <c r="D564" s="73"/>
      <c r="E564" s="70"/>
      <c r="F564" s="70" t="s">
        <v>2751</v>
      </c>
      <c r="G564" s="73"/>
      <c r="H564" s="76" t="s">
        <v>2775</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25">
      <c r="A565" s="45"/>
      <c r="B565" s="54"/>
      <c r="C565" s="47">
        <f t="shared" si="102"/>
        <v>3</v>
      </c>
      <c r="D565" s="73"/>
      <c r="E565" s="70"/>
      <c r="F565" s="70" t="s">
        <v>2752</v>
      </c>
      <c r="G565" s="73"/>
      <c r="H565" s="76" t="s">
        <v>2776</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25">
      <c r="A566" s="45"/>
      <c r="B566" s="54"/>
      <c r="C566" s="47">
        <f t="shared" si="102"/>
        <v>3</v>
      </c>
      <c r="D566" s="73"/>
      <c r="E566" s="70"/>
      <c r="F566" s="70" t="s">
        <v>2753</v>
      </c>
      <c r="G566" s="73"/>
      <c r="H566" s="76" t="s">
        <v>2777</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25">
      <c r="A567" s="45"/>
      <c r="B567" s="54"/>
      <c r="C567" s="47">
        <f t="shared" si="102"/>
        <v>3</v>
      </c>
      <c r="D567" s="73"/>
      <c r="E567" s="70"/>
      <c r="F567" s="70" t="s">
        <v>2754</v>
      </c>
      <c r="G567" s="73"/>
      <c r="H567" s="76" t="s">
        <v>2778</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25">
      <c r="A568" s="45"/>
      <c r="B568" s="54"/>
      <c r="C568" s="47">
        <f t="shared" si="102"/>
        <v>3</v>
      </c>
      <c r="D568" s="73"/>
      <c r="E568" s="70"/>
      <c r="F568" s="70" t="s">
        <v>2755</v>
      </c>
      <c r="G568" s="73"/>
      <c r="H568" s="76" t="s">
        <v>2779</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25">
      <c r="A569" s="45"/>
      <c r="B569" s="54"/>
      <c r="C569" s="47">
        <f t="shared" si="102"/>
        <v>3</v>
      </c>
      <c r="D569" s="73"/>
      <c r="E569" s="70"/>
      <c r="F569" s="70" t="s">
        <v>2756</v>
      </c>
      <c r="G569" s="73"/>
      <c r="H569" s="76" t="s">
        <v>2780</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25">
      <c r="A570" s="45"/>
      <c r="B570" s="54"/>
      <c r="C570" s="47">
        <f t="shared" si="102"/>
        <v>3</v>
      </c>
      <c r="D570" s="73"/>
      <c r="E570" s="70"/>
      <c r="F570" s="70" t="s">
        <v>2757</v>
      </c>
      <c r="G570" s="73"/>
      <c r="H570" s="76" t="s">
        <v>2781</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25">
      <c r="A571" s="45"/>
      <c r="B571" s="54"/>
      <c r="C571" s="47">
        <f t="shared" si="102"/>
        <v>3</v>
      </c>
      <c r="D571" s="73"/>
      <c r="E571" s="70"/>
      <c r="F571" s="70" t="s">
        <v>2758</v>
      </c>
      <c r="G571" s="73"/>
      <c r="H571" s="76" t="s">
        <v>672</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02"/>
        <v>3</v>
      </c>
      <c r="D572" s="73"/>
      <c r="E572" s="70"/>
      <c r="F572" s="70" t="s">
        <v>2759</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02"/>
        <v>3</v>
      </c>
      <c r="D573" s="73"/>
      <c r="E573" s="70"/>
      <c r="F573" s="70" t="s">
        <v>2760</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02"/>
        <v>3</v>
      </c>
      <c r="D574" s="73"/>
      <c r="E574" s="70"/>
      <c r="F574" s="70" t="s">
        <v>2761</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02"/>
        <v>3</v>
      </c>
      <c r="D575" s="73"/>
      <c r="E575" s="70"/>
      <c r="F575" s="70" t="s">
        <v>2762</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02"/>
        <v>3</v>
      </c>
      <c r="D576" s="73"/>
      <c r="E576" s="70"/>
      <c r="F576" s="70" t="s">
        <v>2763</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02"/>
        <v>3</v>
      </c>
      <c r="D577" s="73"/>
      <c r="E577" s="70"/>
      <c r="F577" s="70" t="s">
        <v>2764</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si="102"/>
        <v>3</v>
      </c>
      <c r="D578" s="73"/>
      <c r="E578" s="70"/>
      <c r="F578" s="70" t="s">
        <v>2765</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25">
      <c r="A579" s="45"/>
      <c r="B579" s="54"/>
      <c r="C579" s="47">
        <f t="shared" si="102"/>
        <v>3</v>
      </c>
      <c r="D579" s="73"/>
      <c r="E579" s="70"/>
      <c r="F579" s="70" t="s">
        <v>2766</v>
      </c>
      <c r="G579" s="73"/>
      <c r="H579" s="76" t="s">
        <v>2865</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25">
      <c r="A580" s="45"/>
      <c r="B580" s="54"/>
      <c r="C580" s="47">
        <f t="shared" si="102"/>
        <v>3</v>
      </c>
      <c r="D580" s="73"/>
      <c r="E580" s="70"/>
      <c r="F580" s="70" t="s">
        <v>2767</v>
      </c>
      <c r="G580" s="73"/>
      <c r="H580" s="76" t="s">
        <v>2775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25">
      <c r="A581" s="45"/>
      <c r="B581" s="54"/>
      <c r="C581" s="47">
        <f t="shared" si="102"/>
        <v>3</v>
      </c>
      <c r="D581" s="73"/>
      <c r="E581" s="70"/>
      <c r="F581" s="70" t="s">
        <v>2768</v>
      </c>
      <c r="G581" s="73"/>
      <c r="H581" s="76" t="s">
        <v>2776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25">
      <c r="A582" s="45"/>
      <c r="B582" s="54"/>
      <c r="C582" s="47">
        <f t="shared" si="102"/>
        <v>3</v>
      </c>
      <c r="D582" s="73"/>
      <c r="E582" s="70"/>
      <c r="F582" s="70" t="s">
        <v>2769</v>
      </c>
      <c r="G582" s="73"/>
      <c r="H582" s="76" t="s">
        <v>2777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25">
      <c r="A583" s="45"/>
      <c r="B583" s="54"/>
      <c r="C583" s="47">
        <f t="shared" si="102"/>
        <v>3</v>
      </c>
      <c r="D583" s="73"/>
      <c r="E583" s="70"/>
      <c r="F583" s="70" t="s">
        <v>2770</v>
      </c>
      <c r="G583" s="73"/>
      <c r="H583" s="76" t="s">
        <v>2778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25">
      <c r="A584" s="45"/>
      <c r="B584" s="54"/>
      <c r="C584" s="47">
        <f t="shared" si="102"/>
        <v>3</v>
      </c>
      <c r="D584" s="73"/>
      <c r="E584" s="70"/>
      <c r="F584" s="70" t="s">
        <v>2771</v>
      </c>
      <c r="G584" s="73"/>
      <c r="H584" s="76" t="s">
        <v>2779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25">
      <c r="A585" s="45"/>
      <c r="B585" s="54"/>
      <c r="C585" s="47">
        <f t="shared" si="102"/>
        <v>3</v>
      </c>
      <c r="D585" s="73"/>
      <c r="E585" s="70"/>
      <c r="F585" s="70" t="s">
        <v>2772</v>
      </c>
      <c r="G585" s="73"/>
      <c r="H585" s="76" t="s">
        <v>2780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25">
      <c r="A586" s="45"/>
      <c r="B586" s="54"/>
      <c r="C586" s="47">
        <f t="shared" si="102"/>
        <v>3</v>
      </c>
      <c r="D586" s="73"/>
      <c r="E586" s="70"/>
      <c r="F586" s="70" t="s">
        <v>2773</v>
      </c>
      <c r="G586" s="73"/>
      <c r="H586" s="76" t="s">
        <v>2781</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25">
      <c r="A587" s="45"/>
      <c r="B587" s="54"/>
      <c r="C587" s="47">
        <f t="shared" si="102"/>
        <v>3</v>
      </c>
      <c r="D587" s="73"/>
      <c r="E587" s="70"/>
      <c r="F587" s="70" t="s">
        <v>2867</v>
      </c>
      <c r="G587" s="73"/>
      <c r="H587" s="76" t="s">
        <v>2866</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2856</v>
      </c>
      <c r="AE587" s="76"/>
      <c r="AF587" s="97">
        <v>1</v>
      </c>
      <c r="AG587" s="97">
        <v>1</v>
      </c>
      <c r="AH587" s="73"/>
      <c r="AI587" s="57"/>
      <c r="AJ587" s="45"/>
      <c r="AK587" s="45"/>
      <c r="AL587" s="45"/>
    </row>
    <row r="588" spans="1:38" outlineLevel="2" x14ac:dyDescent="0.25">
      <c r="A588" s="45"/>
      <c r="B588" s="54"/>
      <c r="C588" s="47">
        <f t="shared" si="102"/>
        <v>3</v>
      </c>
      <c r="D588" s="73"/>
      <c r="E588" s="70"/>
      <c r="F588" s="70" t="s">
        <v>2868</v>
      </c>
      <c r="G588" s="73"/>
      <c r="H588" s="76" t="s">
        <v>2775</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25">
      <c r="A589" s="45"/>
      <c r="B589" s="54"/>
      <c r="C589" s="47">
        <f t="shared" si="102"/>
        <v>3</v>
      </c>
      <c r="D589" s="73"/>
      <c r="E589" s="70"/>
      <c r="F589" s="70" t="s">
        <v>2869</v>
      </c>
      <c r="G589" s="73"/>
      <c r="H589" s="76" t="s">
        <v>2776</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25">
      <c r="A590" s="45"/>
      <c r="B590" s="54"/>
      <c r="C590" s="47">
        <f t="shared" si="102"/>
        <v>3</v>
      </c>
      <c r="D590" s="73"/>
      <c r="E590" s="70"/>
      <c r="F590" s="70" t="s">
        <v>2870</v>
      </c>
      <c r="G590" s="73"/>
      <c r="H590" s="76" t="s">
        <v>2777</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25">
      <c r="A591" s="45"/>
      <c r="B591" s="54"/>
      <c r="C591" s="47">
        <f t="shared" si="102"/>
        <v>3</v>
      </c>
      <c r="D591" s="73"/>
      <c r="E591" s="70"/>
      <c r="F591" s="70" t="s">
        <v>2871</v>
      </c>
      <c r="G591" s="73"/>
      <c r="H591" s="76" t="s">
        <v>2778</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25">
      <c r="A592" s="45"/>
      <c r="B592" s="54"/>
      <c r="C592" s="47">
        <f t="shared" si="102"/>
        <v>3</v>
      </c>
      <c r="D592" s="73"/>
      <c r="E592" s="70"/>
      <c r="F592" s="70" t="s">
        <v>2872</v>
      </c>
      <c r="G592" s="73"/>
      <c r="H592" s="76" t="s">
        <v>2779</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25">
      <c r="A593" s="45"/>
      <c r="B593" s="54"/>
      <c r="C593" s="47">
        <f t="shared" si="102"/>
        <v>3</v>
      </c>
      <c r="D593" s="73"/>
      <c r="E593" s="70"/>
      <c r="F593" s="70" t="s">
        <v>2873</v>
      </c>
      <c r="G593" s="73"/>
      <c r="H593" s="76" t="s">
        <v>2780</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25">
      <c r="A594" s="45"/>
      <c r="B594" s="54"/>
      <c r="C594" s="47">
        <f t="shared" si="102"/>
        <v>3</v>
      </c>
      <c r="D594" s="73"/>
      <c r="E594" s="70"/>
      <c r="F594" s="70" t="s">
        <v>2874</v>
      </c>
      <c r="G594" s="73"/>
      <c r="H594" s="76" t="s">
        <v>2781</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25">
      <c r="A595" s="45"/>
      <c r="B595" s="54"/>
      <c r="C595" s="47">
        <f>INT($C$29)+1</f>
        <v>2</v>
      </c>
      <c r="D595" s="73"/>
      <c r="E595" s="70"/>
      <c r="F595" s="263" t="s">
        <v>1282</v>
      </c>
      <c r="G595" s="73"/>
      <c r="H595" s="253" t="s">
        <v>1283</v>
      </c>
      <c r="I595" s="136"/>
      <c r="J595" s="136" t="s">
        <v>1119</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25">
      <c r="A596" s="45"/>
      <c r="B596" s="54"/>
      <c r="C596" s="47">
        <f t="shared" ref="C596:C667" si="127">INT($C$29)+2</f>
        <v>3</v>
      </c>
      <c r="D596" s="73"/>
      <c r="E596" s="70"/>
      <c r="F596" s="70" t="s">
        <v>1284</v>
      </c>
      <c r="G596" s="73"/>
      <c r="H596" s="76" t="s">
        <v>672</v>
      </c>
      <c r="I596" s="96" t="s">
        <v>570</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25">
      <c r="A597" s="45"/>
      <c r="B597" s="54"/>
      <c r="C597" s="47">
        <f t="shared" si="127"/>
        <v>3</v>
      </c>
      <c r="D597" s="73"/>
      <c r="E597" s="70"/>
      <c r="F597" s="70" t="s">
        <v>1285</v>
      </c>
      <c r="G597" s="73"/>
      <c r="H597" s="76"/>
      <c r="I597" s="96" t="s">
        <v>570</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25">
      <c r="A598" s="45"/>
      <c r="B598" s="54"/>
      <c r="C598" s="47">
        <f t="shared" si="127"/>
        <v>3</v>
      </c>
      <c r="D598" s="73"/>
      <c r="E598" s="70"/>
      <c r="F598" s="70" t="s">
        <v>1286</v>
      </c>
      <c r="G598" s="73"/>
      <c r="H598" s="76"/>
      <c r="I598" s="96" t="s">
        <v>570</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25">
      <c r="A599" s="45"/>
      <c r="B599" s="54"/>
      <c r="C599" s="47">
        <f t="shared" si="127"/>
        <v>3</v>
      </c>
      <c r="D599" s="73"/>
      <c r="E599" s="70"/>
      <c r="F599" s="70" t="s">
        <v>1287</v>
      </c>
      <c r="G599" s="73"/>
      <c r="H599" s="76" t="s">
        <v>1391</v>
      </c>
      <c r="I599" s="96" t="s">
        <v>570</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25">
      <c r="A600" s="45"/>
      <c r="B600" s="54"/>
      <c r="C600" s="47">
        <f t="shared" si="127"/>
        <v>3</v>
      </c>
      <c r="D600" s="73"/>
      <c r="E600" s="70"/>
      <c r="F600" s="70" t="s">
        <v>1288</v>
      </c>
      <c r="G600" s="73"/>
      <c r="H600" s="76" t="s">
        <v>1393</v>
      </c>
      <c r="I600" s="96" t="s">
        <v>570</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1394</v>
      </c>
      <c r="AE600" s="76"/>
      <c r="AF600" s="97">
        <v>1</v>
      </c>
      <c r="AG600" s="97">
        <v>1</v>
      </c>
      <c r="AH600" s="73"/>
      <c r="AI600" s="57"/>
      <c r="AJ600" s="45"/>
      <c r="AK600" s="45"/>
      <c r="AL600" s="45"/>
    </row>
    <row r="601" spans="1:38" outlineLevel="2" collapsed="1" x14ac:dyDescent="0.25">
      <c r="A601" s="45"/>
      <c r="B601" s="54"/>
      <c r="C601" s="47">
        <f t="shared" si="127"/>
        <v>3</v>
      </c>
      <c r="D601" s="73"/>
      <c r="E601" s="70"/>
      <c r="F601" s="70" t="s">
        <v>1289</v>
      </c>
      <c r="G601" s="73"/>
      <c r="H601" s="76" t="s">
        <v>1396</v>
      </c>
      <c r="I601" s="96" t="s">
        <v>570</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25">
      <c r="A602" s="45"/>
      <c r="B602" s="54"/>
      <c r="C602" s="47">
        <f t="shared" si="127"/>
        <v>3</v>
      </c>
      <c r="D602" s="73"/>
      <c r="E602" s="70"/>
      <c r="F602" s="70" t="s">
        <v>1290</v>
      </c>
      <c r="G602" s="73"/>
      <c r="H602" s="76" t="s">
        <v>672</v>
      </c>
      <c r="I602" s="96" t="s">
        <v>570</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27"/>
        <v>3</v>
      </c>
      <c r="D603" s="73"/>
      <c r="E603" s="70"/>
      <c r="F603" s="70" t="s">
        <v>1291</v>
      </c>
      <c r="G603" s="73"/>
      <c r="H603" s="76"/>
      <c r="I603" s="96" t="s">
        <v>570</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27"/>
        <v>3</v>
      </c>
      <c r="D604" s="73"/>
      <c r="E604" s="70"/>
      <c r="F604" s="70" t="s">
        <v>1292</v>
      </c>
      <c r="G604" s="73"/>
      <c r="H604" s="76"/>
      <c r="I604" s="96" t="s">
        <v>570</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25">
      <c r="A605" s="45"/>
      <c r="B605" s="54"/>
      <c r="C605" s="47">
        <f t="shared" si="127"/>
        <v>3</v>
      </c>
      <c r="D605" s="73"/>
      <c r="E605" s="70"/>
      <c r="F605" s="70" t="s">
        <v>1293</v>
      </c>
      <c r="G605" s="73"/>
      <c r="H605" s="76" t="s">
        <v>672</v>
      </c>
      <c r="I605" s="96" t="s">
        <v>570</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25">
      <c r="A606" s="45"/>
      <c r="B606" s="54"/>
      <c r="C606" s="47">
        <f t="shared" si="127"/>
        <v>3</v>
      </c>
      <c r="D606" s="73"/>
      <c r="E606" s="70"/>
      <c r="F606" s="70" t="s">
        <v>1294</v>
      </c>
      <c r="G606" s="73"/>
      <c r="H606" s="76"/>
      <c r="I606" s="96" t="s">
        <v>570</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25">
      <c r="A607" s="45"/>
      <c r="B607" s="54"/>
      <c r="C607" s="47">
        <f t="shared" si="127"/>
        <v>3</v>
      </c>
      <c r="D607" s="73"/>
      <c r="E607" s="70"/>
      <c r="F607" s="70" t="s">
        <v>1295</v>
      </c>
      <c r="G607" s="73"/>
      <c r="H607" s="76"/>
      <c r="I607" s="96" t="s">
        <v>570</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25">
      <c r="A608" s="45"/>
      <c r="B608" s="54"/>
      <c r="C608" s="47">
        <f t="shared" si="127"/>
        <v>3</v>
      </c>
      <c r="D608" s="73"/>
      <c r="E608" s="70"/>
      <c r="F608" s="70" t="s">
        <v>1296</v>
      </c>
      <c r="G608" s="73"/>
      <c r="H608" s="76" t="s">
        <v>672</v>
      </c>
      <c r="I608" s="96" t="s">
        <v>570</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127"/>
        <v>3</v>
      </c>
      <c r="D609" s="73"/>
      <c r="E609" s="70"/>
      <c r="F609" s="70" t="s">
        <v>1297</v>
      </c>
      <c r="G609" s="73"/>
      <c r="H609" s="76"/>
      <c r="I609" s="96" t="s">
        <v>570</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127"/>
        <v>3</v>
      </c>
      <c r="D610" s="73"/>
      <c r="E610" s="70"/>
      <c r="F610" s="70" t="s">
        <v>1298</v>
      </c>
      <c r="G610" s="73"/>
      <c r="H610" s="76"/>
      <c r="I610" s="96" t="s">
        <v>570</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25">
      <c r="A611" s="45"/>
      <c r="B611" s="54"/>
      <c r="C611" s="47">
        <f t="shared" si="127"/>
        <v>3</v>
      </c>
      <c r="D611" s="73"/>
      <c r="E611" s="70"/>
      <c r="F611" s="70" t="s">
        <v>1299</v>
      </c>
      <c r="G611" s="73"/>
      <c r="H611" s="76" t="s">
        <v>672</v>
      </c>
      <c r="I611" s="96" t="s">
        <v>570</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25">
      <c r="A612" s="45"/>
      <c r="B612" s="54"/>
      <c r="C612" s="47">
        <f t="shared" si="127"/>
        <v>3</v>
      </c>
      <c r="D612" s="73"/>
      <c r="E612" s="70"/>
      <c r="F612" s="70" t="s">
        <v>1300</v>
      </c>
      <c r="G612" s="73"/>
      <c r="H612" s="76"/>
      <c r="I612" s="96" t="s">
        <v>570</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25">
      <c r="A613" s="45"/>
      <c r="B613" s="54"/>
      <c r="C613" s="47">
        <f t="shared" si="127"/>
        <v>3</v>
      </c>
      <c r="D613" s="73"/>
      <c r="E613" s="70"/>
      <c r="F613" s="70" t="s">
        <v>1301</v>
      </c>
      <c r="G613" s="73"/>
      <c r="H613" s="76"/>
      <c r="I613" s="96" t="s">
        <v>570</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25">
      <c r="A614" s="45"/>
      <c r="B614" s="54"/>
      <c r="C614" s="47">
        <f t="shared" ref="C614:C619" si="128">INT($C$29)+3</f>
        <v>4</v>
      </c>
      <c r="D614" s="73"/>
      <c r="E614" s="70"/>
      <c r="F614" s="70" t="s">
        <v>1302</v>
      </c>
      <c r="G614" s="73"/>
      <c r="H614" s="76" t="s">
        <v>672</v>
      </c>
      <c r="I614" s="96" t="s">
        <v>570</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25">
      <c r="A615" s="45"/>
      <c r="B615" s="54"/>
      <c r="C615" s="47">
        <f t="shared" si="128"/>
        <v>4</v>
      </c>
      <c r="D615" s="73"/>
      <c r="E615" s="70"/>
      <c r="F615" s="70" t="s">
        <v>1303</v>
      </c>
      <c r="G615" s="73"/>
      <c r="H615" s="76"/>
      <c r="I615" s="96" t="s">
        <v>570</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25">
      <c r="A616" s="45"/>
      <c r="B616" s="54"/>
      <c r="C616" s="47">
        <f t="shared" si="128"/>
        <v>4</v>
      </c>
      <c r="D616" s="73"/>
      <c r="E616" s="70"/>
      <c r="F616" s="70" t="s">
        <v>1304</v>
      </c>
      <c r="G616" s="73"/>
      <c r="H616" s="76"/>
      <c r="I616" s="96" t="s">
        <v>570</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25">
      <c r="A617" s="45"/>
      <c r="B617" s="54"/>
      <c r="C617" s="47">
        <f t="shared" si="128"/>
        <v>4</v>
      </c>
      <c r="D617" s="73"/>
      <c r="E617" s="70"/>
      <c r="F617" s="70" t="s">
        <v>1305</v>
      </c>
      <c r="G617" s="73"/>
      <c r="H617" s="76" t="s">
        <v>672</v>
      </c>
      <c r="I617" s="96" t="s">
        <v>570</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28"/>
        <v>4</v>
      </c>
      <c r="D618" s="73"/>
      <c r="E618" s="70"/>
      <c r="F618" s="70" t="s">
        <v>1306</v>
      </c>
      <c r="G618" s="73"/>
      <c r="H618" s="76"/>
      <c r="I618" s="96" t="s">
        <v>570</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28"/>
        <v>4</v>
      </c>
      <c r="D619" s="73"/>
      <c r="E619" s="70"/>
      <c r="F619" s="70" t="s">
        <v>1307</v>
      </c>
      <c r="G619" s="73"/>
      <c r="H619" s="76"/>
      <c r="I619" s="96" t="s">
        <v>570</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25">
      <c r="A620" s="45"/>
      <c r="B620" s="54"/>
      <c r="C620" s="47">
        <f t="shared" si="127"/>
        <v>3</v>
      </c>
      <c r="D620" s="73"/>
      <c r="E620" s="70"/>
      <c r="F620" s="70" t="s">
        <v>1308</v>
      </c>
      <c r="G620" s="73"/>
      <c r="H620" s="76" t="s">
        <v>1309</v>
      </c>
      <c r="I620" s="96" t="s">
        <v>570</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1310</v>
      </c>
      <c r="AE620" s="76"/>
      <c r="AF620" s="97">
        <v>1</v>
      </c>
      <c r="AG620" s="97">
        <v>1</v>
      </c>
      <c r="AH620" s="73"/>
      <c r="AI620" s="57"/>
      <c r="AJ620" s="45"/>
      <c r="AK620" s="45"/>
      <c r="AL620" s="45"/>
    </row>
    <row r="621" spans="1:38" outlineLevel="2" x14ac:dyDescent="0.25">
      <c r="A621" s="45"/>
      <c r="B621" s="54"/>
      <c r="C621" s="47">
        <f t="shared" si="127"/>
        <v>3</v>
      </c>
      <c r="D621" s="73"/>
      <c r="E621" s="70"/>
      <c r="F621" s="70" t="s">
        <v>1311</v>
      </c>
      <c r="G621" s="73"/>
      <c r="H621" s="76" t="s">
        <v>2733</v>
      </c>
      <c r="I621" s="96" t="s">
        <v>570</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2671</v>
      </c>
      <c r="AE621" s="76"/>
      <c r="AF621" s="97">
        <v>1</v>
      </c>
      <c r="AG621" s="97">
        <v>1</v>
      </c>
      <c r="AH621" s="73"/>
      <c r="AI621" s="57"/>
      <c r="AJ621" s="45"/>
      <c r="AK621" s="45"/>
      <c r="AL621" s="45"/>
    </row>
    <row r="622" spans="1:38" outlineLevel="2" x14ac:dyDescent="0.25">
      <c r="A622" s="45"/>
      <c r="B622" s="54"/>
      <c r="C622" s="47">
        <f t="shared" si="127"/>
        <v>3</v>
      </c>
      <c r="D622" s="73"/>
      <c r="E622" s="70"/>
      <c r="F622" s="70" t="s">
        <v>1312</v>
      </c>
      <c r="G622" s="73"/>
      <c r="H622" s="76" t="s">
        <v>2734</v>
      </c>
      <c r="I622" s="96" t="s">
        <v>570</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25">
      <c r="A623" s="45"/>
      <c r="B623" s="54"/>
      <c r="C623" s="47">
        <f t="shared" si="127"/>
        <v>3</v>
      </c>
      <c r="D623" s="73"/>
      <c r="E623" s="70"/>
      <c r="F623" s="70" t="s">
        <v>1313</v>
      </c>
      <c r="G623" s="73"/>
      <c r="H623" s="76" t="s">
        <v>1314</v>
      </c>
      <c r="I623" s="96" t="s">
        <v>570</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1310</v>
      </c>
      <c r="AE623" s="76"/>
      <c r="AF623" s="97">
        <v>1</v>
      </c>
      <c r="AG623" s="97">
        <v>1</v>
      </c>
      <c r="AH623" s="73"/>
      <c r="AI623" s="57"/>
      <c r="AJ623" s="45"/>
      <c r="AK623" s="45"/>
      <c r="AL623" s="45"/>
    </row>
    <row r="624" spans="1:38" outlineLevel="2" x14ac:dyDescent="0.25">
      <c r="A624" s="45"/>
      <c r="B624" s="54"/>
      <c r="C624" s="47">
        <f t="shared" si="127"/>
        <v>3</v>
      </c>
      <c r="D624" s="73"/>
      <c r="E624" s="70"/>
      <c r="F624" s="70" t="s">
        <v>1315</v>
      </c>
      <c r="G624" s="73"/>
      <c r="H624" s="76" t="s">
        <v>2735</v>
      </c>
      <c r="I624" s="96" t="s">
        <v>570</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25">
      <c r="A625" s="45"/>
      <c r="B625" s="54"/>
      <c r="C625" s="47">
        <f t="shared" si="127"/>
        <v>3</v>
      </c>
      <c r="D625" s="73"/>
      <c r="E625" s="70"/>
      <c r="F625" s="70" t="s">
        <v>1316</v>
      </c>
      <c r="G625" s="73"/>
      <c r="H625" s="76" t="s">
        <v>2736</v>
      </c>
      <c r="I625" s="96" t="s">
        <v>570</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25">
      <c r="A626" s="45"/>
      <c r="B626" s="54"/>
      <c r="C626" s="47">
        <f t="shared" si="127"/>
        <v>3</v>
      </c>
      <c r="D626" s="73"/>
      <c r="E626" s="70"/>
      <c r="F626" s="70" t="s">
        <v>1317</v>
      </c>
      <c r="G626" s="73"/>
      <c r="H626" s="76" t="s">
        <v>1318</v>
      </c>
      <c r="I626" s="96"/>
      <c r="J626" s="96" t="s">
        <v>1247</v>
      </c>
      <c r="K626" s="97">
        <v>1.1499999999999999</v>
      </c>
      <c r="L626" s="97">
        <v>1.1499999999999999</v>
      </c>
      <c r="M626" s="97">
        <v>1.1499999999999999</v>
      </c>
      <c r="N626" s="97">
        <v>1.1499999999999999</v>
      </c>
      <c r="O626" s="97">
        <v>1.1499999999999999</v>
      </c>
      <c r="P626" s="97">
        <v>1.1499999999999999</v>
      </c>
      <c r="Q626" s="76"/>
      <c r="R626" s="76" t="s">
        <v>580</v>
      </c>
      <c r="S626" s="76" t="s">
        <v>580</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25">
      <c r="A627" s="45"/>
      <c r="B627" s="54"/>
      <c r="C627" s="47">
        <f t="shared" si="127"/>
        <v>3</v>
      </c>
      <c r="D627" s="73"/>
      <c r="E627" s="70"/>
      <c r="F627" s="70" t="s">
        <v>1319</v>
      </c>
      <c r="G627" s="73"/>
      <c r="H627" s="76" t="s">
        <v>2737</v>
      </c>
      <c r="I627" s="96"/>
      <c r="J627" s="96" t="s">
        <v>1247</v>
      </c>
      <c r="K627" s="97">
        <v>1</v>
      </c>
      <c r="L627" s="97">
        <v>1</v>
      </c>
      <c r="M627" s="97">
        <v>1</v>
      </c>
      <c r="N627" s="97">
        <v>1</v>
      </c>
      <c r="O627" s="97">
        <v>1</v>
      </c>
      <c r="P627" s="97">
        <v>1</v>
      </c>
      <c r="Q627" s="76"/>
      <c r="R627" s="76" t="s">
        <v>580</v>
      </c>
      <c r="S627" s="76" t="s">
        <v>580</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25">
      <c r="A628" s="45"/>
      <c r="B628" s="54"/>
      <c r="C628" s="47">
        <f t="shared" si="127"/>
        <v>3</v>
      </c>
      <c r="D628" s="73"/>
      <c r="E628" s="70"/>
      <c r="F628" s="70" t="s">
        <v>1320</v>
      </c>
      <c r="G628" s="73"/>
      <c r="H628" s="76" t="s">
        <v>2738</v>
      </c>
      <c r="I628" s="96"/>
      <c r="J628" s="96" t="s">
        <v>1247</v>
      </c>
      <c r="K628" s="97">
        <v>1</v>
      </c>
      <c r="L628" s="97">
        <v>1</v>
      </c>
      <c r="M628" s="97">
        <v>1</v>
      </c>
      <c r="N628" s="97">
        <v>1</v>
      </c>
      <c r="O628" s="97">
        <v>1</v>
      </c>
      <c r="P628" s="97">
        <v>1</v>
      </c>
      <c r="Q628" s="76"/>
      <c r="R628" s="76" t="s">
        <v>580</v>
      </c>
      <c r="S628" s="76" t="s">
        <v>580</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25">
      <c r="A629" s="45"/>
      <c r="B629" s="54"/>
      <c r="C629" s="47">
        <f t="shared" si="127"/>
        <v>3</v>
      </c>
      <c r="D629" s="73"/>
      <c r="E629" s="70"/>
      <c r="F629" s="70" t="s">
        <v>1321</v>
      </c>
      <c r="G629" s="73"/>
      <c r="H629" s="76" t="s">
        <v>1322</v>
      </c>
      <c r="I629" s="96"/>
      <c r="J629" s="96" t="s">
        <v>1247</v>
      </c>
      <c r="K629" s="97">
        <v>1.4</v>
      </c>
      <c r="L629" s="97">
        <v>1.4</v>
      </c>
      <c r="M629" s="97">
        <v>1.4</v>
      </c>
      <c r="N629" s="97">
        <v>1.4</v>
      </c>
      <c r="O629" s="97">
        <v>1.4</v>
      </c>
      <c r="P629" s="97">
        <v>1.4</v>
      </c>
      <c r="Q629" s="76"/>
      <c r="R629" s="76" t="s">
        <v>580</v>
      </c>
      <c r="S629" s="76" t="s">
        <v>580</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25">
      <c r="A630" s="45"/>
      <c r="B630" s="54"/>
      <c r="C630" s="47">
        <f t="shared" si="127"/>
        <v>3</v>
      </c>
      <c r="D630" s="73"/>
      <c r="E630" s="70"/>
      <c r="F630" s="70" t="s">
        <v>1323</v>
      </c>
      <c r="G630" s="73"/>
      <c r="H630" s="76" t="s">
        <v>1324</v>
      </c>
      <c r="I630" s="96"/>
      <c r="J630" s="96" t="s">
        <v>1247</v>
      </c>
      <c r="K630" s="97">
        <v>1</v>
      </c>
      <c r="L630" s="97">
        <v>1</v>
      </c>
      <c r="M630" s="97">
        <v>1</v>
      </c>
      <c r="N630" s="97">
        <v>1</v>
      </c>
      <c r="O630" s="97">
        <v>1</v>
      </c>
      <c r="P630" s="97">
        <v>1</v>
      </c>
      <c r="Q630" s="76"/>
      <c r="R630" s="76" t="s">
        <v>580</v>
      </c>
      <c r="S630" s="76" t="s">
        <v>580</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25">
      <c r="A631" s="45"/>
      <c r="B631" s="54"/>
      <c r="C631" s="47">
        <f t="shared" si="127"/>
        <v>3</v>
      </c>
      <c r="D631" s="73"/>
      <c r="E631" s="70"/>
      <c r="F631" s="70" t="s">
        <v>1325</v>
      </c>
      <c r="G631" s="73"/>
      <c r="H631" s="76" t="s">
        <v>1326</v>
      </c>
      <c r="I631" s="96"/>
      <c r="J631" s="96" t="s">
        <v>1247</v>
      </c>
      <c r="K631" s="97">
        <v>1.2</v>
      </c>
      <c r="L631" s="97">
        <v>1.2</v>
      </c>
      <c r="M631" s="97">
        <v>1.2</v>
      </c>
      <c r="N631" s="97">
        <v>1.2</v>
      </c>
      <c r="O631" s="97">
        <v>1.2</v>
      </c>
      <c r="P631" s="97">
        <v>1.2</v>
      </c>
      <c r="Q631" s="76"/>
      <c r="R631" s="76" t="s">
        <v>580</v>
      </c>
      <c r="S631" s="76" t="s">
        <v>580</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25">
      <c r="A632" s="45"/>
      <c r="B632" s="54"/>
      <c r="C632" s="47">
        <f t="shared" si="127"/>
        <v>3</v>
      </c>
      <c r="D632" s="73"/>
      <c r="E632" s="70"/>
      <c r="F632" s="70" t="s">
        <v>1327</v>
      </c>
      <c r="G632" s="73"/>
      <c r="H632" s="76" t="s">
        <v>1328</v>
      </c>
      <c r="I632" s="96" t="s">
        <v>570</v>
      </c>
      <c r="J632" s="96" t="s">
        <v>1219</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25">
      <c r="A633" s="45"/>
      <c r="B633" s="54"/>
      <c r="C633" s="47">
        <f t="shared" si="127"/>
        <v>3</v>
      </c>
      <c r="D633" s="73"/>
      <c r="E633" s="70"/>
      <c r="F633" s="70" t="s">
        <v>1329</v>
      </c>
      <c r="G633" s="73"/>
      <c r="H633" s="76" t="s">
        <v>1330</v>
      </c>
      <c r="I633" s="96" t="s">
        <v>570</v>
      </c>
      <c r="J633" s="96" t="s">
        <v>1219</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25">
      <c r="A634" s="45"/>
      <c r="B634" s="54"/>
      <c r="C634" s="47">
        <f t="shared" si="127"/>
        <v>3</v>
      </c>
      <c r="D634" s="73"/>
      <c r="E634" s="70"/>
      <c r="F634" s="70" t="s">
        <v>1331</v>
      </c>
      <c r="G634" s="73"/>
      <c r="H634" s="76" t="s">
        <v>1332</v>
      </c>
      <c r="I634" s="96" t="s">
        <v>570</v>
      </c>
      <c r="J634" s="96" t="s">
        <v>1219</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25">
      <c r="A635" s="45"/>
      <c r="B635" s="54"/>
      <c r="C635" s="47">
        <f t="shared" si="127"/>
        <v>3</v>
      </c>
      <c r="D635" s="73"/>
      <c r="E635" s="70"/>
      <c r="F635" s="70" t="s">
        <v>1333</v>
      </c>
      <c r="G635" s="73"/>
      <c r="H635" s="76" t="s">
        <v>1334</v>
      </c>
      <c r="I635" s="96" t="s">
        <v>570</v>
      </c>
      <c r="J635" s="96" t="s">
        <v>1219</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25">
      <c r="A636" s="45"/>
      <c r="B636" s="54"/>
      <c r="C636" s="47">
        <f t="shared" si="127"/>
        <v>3</v>
      </c>
      <c r="D636" s="73"/>
      <c r="E636" s="70"/>
      <c r="F636" s="70" t="s">
        <v>1335</v>
      </c>
      <c r="G636" s="73"/>
      <c r="H636" s="76" t="s">
        <v>1336</v>
      </c>
      <c r="I636" s="96" t="s">
        <v>570</v>
      </c>
      <c r="J636" s="96" t="s">
        <v>1219</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1337</v>
      </c>
      <c r="AE636" s="76"/>
      <c r="AF636" s="97">
        <v>1</v>
      </c>
      <c r="AG636" s="97">
        <v>1</v>
      </c>
      <c r="AH636" s="73"/>
      <c r="AI636" s="57"/>
      <c r="AJ636" s="45"/>
      <c r="AK636" s="45"/>
      <c r="AL636" s="45"/>
    </row>
    <row r="637" spans="1:38" outlineLevel="2" collapsed="1" x14ac:dyDescent="0.25">
      <c r="A637" s="45"/>
      <c r="B637" s="54"/>
      <c r="C637" s="47">
        <f t="shared" si="127"/>
        <v>3</v>
      </c>
      <c r="D637" s="73"/>
      <c r="E637" s="70"/>
      <c r="F637" s="70" t="s">
        <v>1338</v>
      </c>
      <c r="G637" s="73"/>
      <c r="H637" s="76" t="s">
        <v>1339</v>
      </c>
      <c r="I637" s="96" t="s">
        <v>570</v>
      </c>
      <c r="J637" s="96" t="s">
        <v>1219</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25">
      <c r="A638" s="45"/>
      <c r="B638" s="54"/>
      <c r="C638" s="47">
        <f t="shared" si="127"/>
        <v>3</v>
      </c>
      <c r="D638" s="73"/>
      <c r="E638" s="70"/>
      <c r="F638" s="70" t="s">
        <v>1340</v>
      </c>
      <c r="G638" s="73"/>
      <c r="H638" s="76" t="s">
        <v>672</v>
      </c>
      <c r="I638" s="96" t="s">
        <v>570</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27"/>
        <v>3</v>
      </c>
      <c r="D639" s="73"/>
      <c r="E639" s="70"/>
      <c r="F639" s="70" t="s">
        <v>1341</v>
      </c>
      <c r="G639" s="73"/>
      <c r="H639" s="76"/>
      <c r="I639" s="96" t="s">
        <v>570</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27"/>
        <v>3</v>
      </c>
      <c r="D640" s="73"/>
      <c r="E640" s="70"/>
      <c r="F640" s="70" t="s">
        <v>1342</v>
      </c>
      <c r="G640" s="73"/>
      <c r="H640" s="76"/>
      <c r="I640" s="96" t="s">
        <v>570</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25">
      <c r="A641" s="45"/>
      <c r="B641" s="54"/>
      <c r="C641" s="47">
        <f t="shared" si="127"/>
        <v>3</v>
      </c>
      <c r="D641" s="73"/>
      <c r="E641" s="70"/>
      <c r="F641" s="70" t="s">
        <v>1343</v>
      </c>
      <c r="G641" s="73"/>
      <c r="H641" s="76" t="s">
        <v>1344</v>
      </c>
      <c r="I641" s="96"/>
      <c r="J641" s="96" t="s">
        <v>1247</v>
      </c>
      <c r="K641" s="97">
        <f>5.1/5</f>
        <v>1.02</v>
      </c>
      <c r="L641" s="97">
        <f>5.1/5</f>
        <v>1.02</v>
      </c>
      <c r="M641" s="97">
        <v>1</v>
      </c>
      <c r="N641" s="97">
        <v>1</v>
      </c>
      <c r="O641" s="97">
        <v>1</v>
      </c>
      <c r="P641" s="97">
        <v>1</v>
      </c>
      <c r="Q641" s="76"/>
      <c r="R641" s="76" t="s">
        <v>1345</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25">
      <c r="A642" s="45"/>
      <c r="B642" s="54"/>
      <c r="C642" s="47">
        <f t="shared" si="127"/>
        <v>3</v>
      </c>
      <c r="D642" s="73"/>
      <c r="E642" s="70"/>
      <c r="F642" s="70" t="s">
        <v>1346</v>
      </c>
      <c r="G642" s="73"/>
      <c r="H642" s="76" t="s">
        <v>1347</v>
      </c>
      <c r="I642" s="96"/>
      <c r="J642" s="96" t="s">
        <v>1247</v>
      </c>
      <c r="K642" s="97">
        <f>4.9/5</f>
        <v>0.98000000000000009</v>
      </c>
      <c r="L642" s="97">
        <f>4.9/5</f>
        <v>0.98000000000000009</v>
      </c>
      <c r="M642" s="97">
        <v>1</v>
      </c>
      <c r="N642" s="97">
        <v>1</v>
      </c>
      <c r="O642" s="97">
        <v>1</v>
      </c>
      <c r="P642" s="97">
        <v>1</v>
      </c>
      <c r="Q642" s="76"/>
      <c r="R642" s="76" t="s">
        <v>1348</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25">
      <c r="A643" s="45"/>
      <c r="B643" s="54"/>
      <c r="C643" s="47">
        <f t="shared" si="127"/>
        <v>3</v>
      </c>
      <c r="D643" s="73"/>
      <c r="E643" s="70"/>
      <c r="F643" s="70" t="s">
        <v>1349</v>
      </c>
      <c r="G643" s="73"/>
      <c r="H643" s="76" t="s">
        <v>2434</v>
      </c>
      <c r="I643" s="96"/>
      <c r="J643" s="96" t="s">
        <v>1247</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25">
      <c r="A644" s="45"/>
      <c r="B644" s="54"/>
      <c r="C644" s="47">
        <f t="shared" si="127"/>
        <v>3</v>
      </c>
      <c r="D644" s="73"/>
      <c r="E644" s="70"/>
      <c r="F644" s="70" t="s">
        <v>1350</v>
      </c>
      <c r="G644" s="73"/>
      <c r="H644" s="76" t="s">
        <v>1351</v>
      </c>
      <c r="I644" s="96" t="s">
        <v>570</v>
      </c>
      <c r="J644" s="96" t="s">
        <v>1219</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2261</v>
      </c>
      <c r="AE644" s="76"/>
      <c r="AF644" s="97">
        <v>1</v>
      </c>
      <c r="AG644" s="97">
        <v>1</v>
      </c>
      <c r="AH644" s="73"/>
      <c r="AI644" s="57"/>
      <c r="AJ644" s="45"/>
      <c r="AK644" s="45"/>
      <c r="AL644" s="45"/>
    </row>
    <row r="645" spans="1:38" outlineLevel="2" x14ac:dyDescent="0.25">
      <c r="A645" s="45"/>
      <c r="B645" s="54"/>
      <c r="C645" s="47">
        <f t="shared" si="127"/>
        <v>3</v>
      </c>
      <c r="D645" s="73"/>
      <c r="E645" s="70"/>
      <c r="F645" s="70" t="s">
        <v>1352</v>
      </c>
      <c r="G645" s="73"/>
      <c r="H645" s="76" t="s">
        <v>1353</v>
      </c>
      <c r="I645" s="96" t="s">
        <v>570</v>
      </c>
      <c r="J645" s="96" t="s">
        <v>1219</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25">
      <c r="A646" s="45"/>
      <c r="B646" s="54"/>
      <c r="C646" s="47">
        <f t="shared" si="127"/>
        <v>3</v>
      </c>
      <c r="D646" s="73"/>
      <c r="E646" s="70"/>
      <c r="F646" s="70" t="s">
        <v>1354</v>
      </c>
      <c r="G646" s="73"/>
      <c r="H646" s="76" t="s">
        <v>1355</v>
      </c>
      <c r="I646" s="96" t="s">
        <v>570</v>
      </c>
      <c r="J646" s="96" t="s">
        <v>1219</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25">
      <c r="A647" s="45"/>
      <c r="B647" s="54"/>
      <c r="C647" s="47">
        <f t="shared" si="127"/>
        <v>3</v>
      </c>
      <c r="D647" s="73"/>
      <c r="E647" s="70"/>
      <c r="F647" s="70" t="s">
        <v>1356</v>
      </c>
      <c r="G647" s="73"/>
      <c r="H647" s="76" t="s">
        <v>1357</v>
      </c>
      <c r="I647" s="96" t="s">
        <v>570</v>
      </c>
      <c r="J647" s="96" t="s">
        <v>1219</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2261</v>
      </c>
      <c r="AE647" s="76"/>
      <c r="AF647" s="97">
        <v>1</v>
      </c>
      <c r="AG647" s="97">
        <v>1</v>
      </c>
      <c r="AH647" s="73"/>
      <c r="AI647" s="57"/>
      <c r="AJ647" s="45"/>
      <c r="AK647" s="45"/>
      <c r="AL647" s="45"/>
    </row>
    <row r="648" spans="1:38" outlineLevel="2" x14ac:dyDescent="0.25">
      <c r="A648" s="45"/>
      <c r="B648" s="54"/>
      <c r="C648" s="47">
        <f t="shared" si="127"/>
        <v>3</v>
      </c>
      <c r="D648" s="73"/>
      <c r="E648" s="70"/>
      <c r="F648" s="70" t="s">
        <v>1358</v>
      </c>
      <c r="G648" s="73"/>
      <c r="H648" s="76" t="s">
        <v>1359</v>
      </c>
      <c r="I648" s="96" t="s">
        <v>570</v>
      </c>
      <c r="J648" s="96" t="s">
        <v>1219</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1360</v>
      </c>
      <c r="AE648" s="76"/>
      <c r="AF648" s="97">
        <v>1</v>
      </c>
      <c r="AG648" s="97">
        <v>1</v>
      </c>
      <c r="AH648" s="73"/>
      <c r="AI648" s="57"/>
      <c r="AJ648" s="45"/>
      <c r="AK648" s="45"/>
      <c r="AL648" s="45"/>
    </row>
    <row r="649" spans="1:38" outlineLevel="2" x14ac:dyDescent="0.25">
      <c r="A649" s="45"/>
      <c r="B649" s="54"/>
      <c r="C649" s="47">
        <f t="shared" si="127"/>
        <v>3</v>
      </c>
      <c r="D649" s="73"/>
      <c r="E649" s="70"/>
      <c r="F649" s="70" t="s">
        <v>1361</v>
      </c>
      <c r="G649" s="73"/>
      <c r="H649" s="76" t="s">
        <v>1362</v>
      </c>
      <c r="I649" s="96" t="s">
        <v>570</v>
      </c>
      <c r="J649" s="96" t="s">
        <v>1219</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25">
      <c r="A650" s="45"/>
      <c r="B650" s="54"/>
      <c r="C650" s="47">
        <f t="shared" si="127"/>
        <v>3</v>
      </c>
      <c r="D650" s="73"/>
      <c r="E650" s="70"/>
      <c r="F650" s="70" t="s">
        <v>1363</v>
      </c>
      <c r="G650" s="73"/>
      <c r="H650" s="76" t="s">
        <v>1364</v>
      </c>
      <c r="I650" s="96" t="s">
        <v>570</v>
      </c>
      <c r="J650" s="96" t="s">
        <v>1219</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25">
      <c r="A651" s="45"/>
      <c r="B651" s="54"/>
      <c r="C651" s="47">
        <f t="shared" si="127"/>
        <v>3</v>
      </c>
      <c r="D651" s="73"/>
      <c r="E651" s="70"/>
      <c r="F651" s="70" t="s">
        <v>1365</v>
      </c>
      <c r="G651" s="73"/>
      <c r="H651" s="76" t="s">
        <v>1366</v>
      </c>
      <c r="I651" s="96" t="s">
        <v>570</v>
      </c>
      <c r="J651" s="96" t="s">
        <v>1219</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1367</v>
      </c>
      <c r="AE651" s="76"/>
      <c r="AF651" s="97">
        <v>1</v>
      </c>
      <c r="AG651" s="97">
        <v>1</v>
      </c>
      <c r="AH651" s="73"/>
      <c r="AI651" s="57"/>
      <c r="AJ651" s="45"/>
      <c r="AK651" s="45"/>
      <c r="AL651" s="45"/>
    </row>
    <row r="652" spans="1:38" outlineLevel="2" collapsed="1" x14ac:dyDescent="0.25">
      <c r="A652" s="45"/>
      <c r="B652" s="54"/>
      <c r="C652" s="47">
        <f t="shared" si="127"/>
        <v>3</v>
      </c>
      <c r="D652" s="73"/>
      <c r="E652" s="70"/>
      <c r="F652" s="70" t="s">
        <v>1368</v>
      </c>
      <c r="G652" s="73"/>
      <c r="H652" s="76" t="s">
        <v>1369</v>
      </c>
      <c r="I652" s="96" t="s">
        <v>570</v>
      </c>
      <c r="J652" s="96" t="s">
        <v>1219</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25">
      <c r="A653" s="45"/>
      <c r="B653" s="54"/>
      <c r="C653" s="47">
        <f t="shared" si="127"/>
        <v>3</v>
      </c>
      <c r="D653" s="73"/>
      <c r="E653" s="70"/>
      <c r="F653" s="70" t="s">
        <v>1370</v>
      </c>
      <c r="G653" s="73"/>
      <c r="H653" s="76" t="s">
        <v>672</v>
      </c>
      <c r="I653" s="96" t="s">
        <v>570</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27"/>
        <v>3</v>
      </c>
      <c r="D654" s="73"/>
      <c r="E654" s="70"/>
      <c r="F654" s="70" t="s">
        <v>1371</v>
      </c>
      <c r="G654" s="73"/>
      <c r="H654" s="76"/>
      <c r="I654" s="96" t="s">
        <v>570</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27"/>
        <v>3</v>
      </c>
      <c r="D655" s="73"/>
      <c r="E655" s="70"/>
      <c r="F655" s="70" t="s">
        <v>1372</v>
      </c>
      <c r="G655" s="73"/>
      <c r="H655" s="76"/>
      <c r="I655" s="96" t="s">
        <v>570</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25">
      <c r="A656" s="45"/>
      <c r="B656" s="54"/>
      <c r="C656" s="47">
        <f t="shared" si="127"/>
        <v>3</v>
      </c>
      <c r="D656" s="73"/>
      <c r="E656" s="70"/>
      <c r="F656" s="70" t="s">
        <v>1373</v>
      </c>
      <c r="G656" s="73"/>
      <c r="H656" s="76" t="s">
        <v>1374</v>
      </c>
      <c r="I656" s="96" t="s">
        <v>570</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1375</v>
      </c>
      <c r="AE656" s="76"/>
      <c r="AF656" s="97">
        <v>1</v>
      </c>
      <c r="AG656" s="97">
        <v>1</v>
      </c>
      <c r="AH656" s="73"/>
      <c r="AI656" s="57"/>
      <c r="AJ656" s="45"/>
      <c r="AK656" s="45"/>
      <c r="AL656" s="45"/>
    </row>
    <row r="657" spans="1:38" outlineLevel="2" x14ac:dyDescent="0.25">
      <c r="A657" s="45"/>
      <c r="B657" s="54"/>
      <c r="C657" s="47">
        <f t="shared" si="127"/>
        <v>3</v>
      </c>
      <c r="D657" s="73"/>
      <c r="E657" s="70"/>
      <c r="F657" s="70" t="s">
        <v>1376</v>
      </c>
      <c r="G657" s="73"/>
      <c r="H657" s="76" t="s">
        <v>1377</v>
      </c>
      <c r="I657" s="96" t="s">
        <v>570</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1378</v>
      </c>
      <c r="AE657" s="76"/>
      <c r="AF657" s="97">
        <v>1</v>
      </c>
      <c r="AG657" s="97">
        <v>1</v>
      </c>
      <c r="AH657" s="73"/>
      <c r="AI657" s="57"/>
      <c r="AJ657" s="45"/>
      <c r="AK657" s="45"/>
      <c r="AL657" s="45"/>
    </row>
    <row r="658" spans="1:38" outlineLevel="2" x14ac:dyDescent="0.25">
      <c r="A658" s="45"/>
      <c r="B658" s="54"/>
      <c r="C658" s="47">
        <f t="shared" si="127"/>
        <v>3</v>
      </c>
      <c r="D658" s="73"/>
      <c r="E658" s="70"/>
      <c r="F658" s="70" t="s">
        <v>1379</v>
      </c>
      <c r="G658" s="73"/>
      <c r="H658" s="76" t="s">
        <v>1380</v>
      </c>
      <c r="I658" s="96" t="s">
        <v>570</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25">
      <c r="A659" s="45"/>
      <c r="B659" s="54"/>
      <c r="C659" s="47">
        <f t="shared" si="127"/>
        <v>3</v>
      </c>
      <c r="D659" s="73"/>
      <c r="E659" s="70"/>
      <c r="F659" s="70" t="s">
        <v>1381</v>
      </c>
      <c r="G659" s="73"/>
      <c r="H659" s="76" t="s">
        <v>1382</v>
      </c>
      <c r="I659" s="96" t="s">
        <v>570</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25">
      <c r="A660" s="45"/>
      <c r="B660" s="54"/>
      <c r="C660" s="47">
        <f t="shared" si="127"/>
        <v>3</v>
      </c>
      <c r="D660" s="73"/>
      <c r="E660" s="70"/>
      <c r="F660" s="70" t="s">
        <v>1383</v>
      </c>
      <c r="G660" s="73"/>
      <c r="H660" s="76" t="s">
        <v>1384</v>
      </c>
      <c r="I660" s="96" t="s">
        <v>570</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25">
      <c r="A661" s="45"/>
      <c r="B661" s="54"/>
      <c r="C661" s="47">
        <f t="shared" si="127"/>
        <v>3</v>
      </c>
      <c r="D661" s="73"/>
      <c r="E661" s="70"/>
      <c r="F661" s="70" t="s">
        <v>1385</v>
      </c>
      <c r="G661" s="73"/>
      <c r="H661" s="76" t="s">
        <v>1386</v>
      </c>
      <c r="I661" s="96" t="s">
        <v>570</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25">
      <c r="A662" s="45"/>
      <c r="B662" s="54"/>
      <c r="C662" s="47">
        <f t="shared" si="127"/>
        <v>3</v>
      </c>
      <c r="D662" s="73"/>
      <c r="E662" s="70"/>
      <c r="F662" s="70" t="s">
        <v>1387</v>
      </c>
      <c r="G662" s="73"/>
      <c r="H662" s="76" t="s">
        <v>672</v>
      </c>
      <c r="I662" s="96" t="s">
        <v>570</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27"/>
        <v>3</v>
      </c>
      <c r="D663" s="73"/>
      <c r="E663" s="70"/>
      <c r="F663" s="70" t="s">
        <v>1388</v>
      </c>
      <c r="G663" s="73"/>
      <c r="H663" s="76"/>
      <c r="I663" s="96" t="s">
        <v>570</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27"/>
        <v>3</v>
      </c>
      <c r="D664" s="73"/>
      <c r="E664" s="70"/>
      <c r="F664" s="70" t="s">
        <v>1389</v>
      </c>
      <c r="G664" s="73"/>
      <c r="H664" s="76"/>
      <c r="I664" s="96" t="s">
        <v>570</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27"/>
        <v>3</v>
      </c>
      <c r="D665" s="73"/>
      <c r="E665" s="70"/>
      <c r="F665" s="70" t="s">
        <v>1390</v>
      </c>
      <c r="G665" s="73"/>
      <c r="H665" s="76" t="s">
        <v>672</v>
      </c>
      <c r="I665" s="96" t="s">
        <v>570</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27"/>
        <v>3</v>
      </c>
      <c r="D666" s="73"/>
      <c r="E666" s="70"/>
      <c r="F666" s="70" t="s">
        <v>1392</v>
      </c>
      <c r="G666" s="73"/>
      <c r="H666" s="76"/>
      <c r="I666" s="96" t="s">
        <v>570</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27"/>
        <v>3</v>
      </c>
      <c r="D667" s="73"/>
      <c r="E667" s="70"/>
      <c r="F667" s="70" t="s">
        <v>1395</v>
      </c>
      <c r="G667" s="73"/>
      <c r="H667" s="76"/>
      <c r="I667" s="96" t="s">
        <v>570</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25">
      <c r="A668" s="45"/>
      <c r="B668" s="54"/>
      <c r="C668" s="47">
        <f>INT($C$29)+1</f>
        <v>2</v>
      </c>
      <c r="D668" s="73"/>
      <c r="E668" s="70"/>
      <c r="F668" s="263" t="s">
        <v>1397</v>
      </c>
      <c r="G668" s="73"/>
      <c r="H668" s="253" t="s">
        <v>1398</v>
      </c>
      <c r="I668" s="136"/>
      <c r="J668" s="136" t="s">
        <v>1119</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25">
      <c r="A669" s="45"/>
      <c r="B669" s="54"/>
      <c r="C669" s="47">
        <f t="shared" ref="C669:C732" si="149">INT($C$29)+3</f>
        <v>4</v>
      </c>
      <c r="D669" s="73"/>
      <c r="E669" s="70"/>
      <c r="F669" s="70" t="s">
        <v>1399</v>
      </c>
      <c r="G669" s="73"/>
      <c r="H669" s="76" t="s">
        <v>672</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49"/>
        <v>4</v>
      </c>
      <c r="D670" s="73"/>
      <c r="E670" s="70"/>
      <c r="F670" s="70" t="s">
        <v>1400</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49"/>
        <v>4</v>
      </c>
      <c r="D671" s="73"/>
      <c r="E671" s="70"/>
      <c r="F671" s="70" t="s">
        <v>1401</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49"/>
        <v>4</v>
      </c>
      <c r="D672" s="73"/>
      <c r="E672" s="70"/>
      <c r="F672" s="70" t="s">
        <v>1402</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c r="B673" s="54"/>
      <c r="C673" s="47">
        <f t="shared" si="149"/>
        <v>4</v>
      </c>
      <c r="D673" s="73"/>
      <c r="E673" s="70"/>
      <c r="F673" s="70" t="s">
        <v>1403</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c r="B674" s="54"/>
      <c r="C674" s="47">
        <f t="shared" si="149"/>
        <v>4</v>
      </c>
      <c r="D674" s="73"/>
      <c r="E674" s="70"/>
      <c r="F674" s="70" t="s">
        <v>1404</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49"/>
        <v>4</v>
      </c>
      <c r="D675" s="73"/>
      <c r="E675" s="70"/>
      <c r="F675" s="70" t="s">
        <v>1405</v>
      </c>
      <c r="G675" s="73"/>
      <c r="H675" s="76" t="s">
        <v>672</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49"/>
        <v>4</v>
      </c>
      <c r="D676" s="73"/>
      <c r="E676" s="70"/>
      <c r="F676" s="70" t="s">
        <v>1406</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49"/>
        <v>4</v>
      </c>
      <c r="D677" s="73"/>
      <c r="E677" s="70"/>
      <c r="F677" s="70" t="s">
        <v>1407</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49"/>
        <v>4</v>
      </c>
      <c r="D678" s="73"/>
      <c r="E678" s="70"/>
      <c r="F678" s="70" t="s">
        <v>1408</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49"/>
        <v>4</v>
      </c>
      <c r="D679" s="73"/>
      <c r="E679" s="70"/>
      <c r="F679" s="70" t="s">
        <v>1409</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49"/>
        <v>4</v>
      </c>
      <c r="D680" s="73"/>
      <c r="E680" s="70"/>
      <c r="F680" s="70" t="s">
        <v>1410</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49"/>
        <v>4</v>
      </c>
      <c r="D681" s="73"/>
      <c r="E681" s="70"/>
      <c r="F681" s="70" t="s">
        <v>1411</v>
      </c>
      <c r="G681" s="73"/>
      <c r="H681" s="76" t="s">
        <v>672</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49"/>
        <v>4</v>
      </c>
      <c r="D682" s="73"/>
      <c r="E682" s="70"/>
      <c r="F682" s="70" t="s">
        <v>1412</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c r="B683" s="54"/>
      <c r="C683" s="47">
        <f t="shared" si="149"/>
        <v>4</v>
      </c>
      <c r="D683" s="73"/>
      <c r="E683" s="70"/>
      <c r="F683" s="70" t="s">
        <v>1413</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49"/>
        <v>4</v>
      </c>
      <c r="D684" s="73"/>
      <c r="E684" s="70"/>
      <c r="F684" s="70" t="s">
        <v>1414</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v>4</v>
      </c>
      <c r="B685" s="54"/>
      <c r="C685" s="47">
        <f t="shared" si="149"/>
        <v>4</v>
      </c>
      <c r="D685" s="73"/>
      <c r="E685" s="70"/>
      <c r="F685" s="70" t="s">
        <v>1415</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f>A685</f>
        <v>4</v>
      </c>
      <c r="B686" s="54"/>
      <c r="C686" s="47">
        <f t="shared" si="149"/>
        <v>4</v>
      </c>
      <c r="D686" s="73"/>
      <c r="E686" s="70"/>
      <c r="F686" s="70" t="s">
        <v>1416</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49"/>
        <v>4</v>
      </c>
      <c r="D687" s="73"/>
      <c r="E687" s="70"/>
      <c r="F687" s="70" t="s">
        <v>1417</v>
      </c>
      <c r="G687" s="73"/>
      <c r="H687" s="76" t="s">
        <v>672</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49"/>
        <v>4</v>
      </c>
      <c r="D688" s="73"/>
      <c r="E688" s="70"/>
      <c r="F688" s="70" t="s">
        <v>1418</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49"/>
        <v>4</v>
      </c>
      <c r="D689" s="73"/>
      <c r="E689" s="70"/>
      <c r="F689" s="70" t="s">
        <v>1419</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49"/>
        <v>4</v>
      </c>
      <c r="D690" s="73"/>
      <c r="E690" s="70"/>
      <c r="F690" s="70" t="s">
        <v>1420</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49"/>
        <v>4</v>
      </c>
      <c r="D691" s="73"/>
      <c r="E691" s="70"/>
      <c r="F691" s="70" t="s">
        <v>1421</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49"/>
        <v>4</v>
      </c>
      <c r="D692" s="73"/>
      <c r="E692" s="70"/>
      <c r="F692" s="70" t="s">
        <v>1422</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49"/>
        <v>4</v>
      </c>
      <c r="D693" s="73"/>
      <c r="E693" s="70"/>
      <c r="F693" s="70" t="s">
        <v>1423</v>
      </c>
      <c r="G693" s="73"/>
      <c r="H693" s="76" t="s">
        <v>672</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49"/>
        <v>4</v>
      </c>
      <c r="D694" s="73"/>
      <c r="E694" s="70"/>
      <c r="F694" s="70" t="s">
        <v>1424</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49"/>
        <v>4</v>
      </c>
      <c r="D695" s="73"/>
      <c r="E695" s="70"/>
      <c r="F695" s="70" t="s">
        <v>1425</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49"/>
        <v>4</v>
      </c>
      <c r="D696" s="73"/>
      <c r="E696" s="70"/>
      <c r="F696" s="70" t="s">
        <v>1426</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si="149"/>
        <v>4</v>
      </c>
      <c r="D697" s="73"/>
      <c r="E697" s="70"/>
      <c r="F697" s="70" t="s">
        <v>1427</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49"/>
        <v>4</v>
      </c>
      <c r="D698" s="73"/>
      <c r="E698" s="70"/>
      <c r="F698" s="70" t="s">
        <v>1428</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49"/>
        <v>4</v>
      </c>
      <c r="D699" s="73"/>
      <c r="E699" s="70"/>
      <c r="F699" s="70" t="s">
        <v>1429</v>
      </c>
      <c r="G699" s="73"/>
      <c r="H699" s="76" t="s">
        <v>672</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25">
      <c r="A700" s="45"/>
      <c r="B700" s="54"/>
      <c r="C700" s="47">
        <f t="shared" si="149"/>
        <v>4</v>
      </c>
      <c r="D700" s="73"/>
      <c r="E700" s="70"/>
      <c r="F700" s="70" t="s">
        <v>1430</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25">
      <c r="A701" s="45"/>
      <c r="B701" s="54"/>
      <c r="C701" s="47">
        <f t="shared" si="149"/>
        <v>4</v>
      </c>
      <c r="D701" s="73"/>
      <c r="E701" s="70"/>
      <c r="F701" s="70" t="s">
        <v>1431</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25">
      <c r="A702" s="45"/>
      <c r="B702" s="54"/>
      <c r="C702" s="47">
        <f t="shared" si="149"/>
        <v>4</v>
      </c>
      <c r="D702" s="73"/>
      <c r="E702" s="70"/>
      <c r="F702" s="70" t="s">
        <v>1432</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25">
      <c r="A703" s="45">
        <v>4</v>
      </c>
      <c r="B703" s="54"/>
      <c r="C703" s="47">
        <f t="shared" si="149"/>
        <v>4</v>
      </c>
      <c r="D703" s="73"/>
      <c r="E703" s="70"/>
      <c r="F703" s="70" t="s">
        <v>1433</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25">
      <c r="A704" s="45">
        <f>A703</f>
        <v>4</v>
      </c>
      <c r="B704" s="54"/>
      <c r="C704" s="47">
        <f t="shared" si="149"/>
        <v>4</v>
      </c>
      <c r="D704" s="73"/>
      <c r="E704" s="70"/>
      <c r="F704" s="70" t="s">
        <v>1434</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25">
      <c r="A705" s="45"/>
      <c r="B705" s="54"/>
      <c r="C705" s="47">
        <f t="shared" si="149"/>
        <v>4</v>
      </c>
      <c r="D705" s="73"/>
      <c r="E705" s="70"/>
      <c r="F705" s="70" t="s">
        <v>1435</v>
      </c>
      <c r="G705" s="73"/>
      <c r="H705" s="76" t="s">
        <v>672</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25">
      <c r="A706" s="45"/>
      <c r="B706" s="54"/>
      <c r="C706" s="47">
        <f t="shared" si="149"/>
        <v>4</v>
      </c>
      <c r="D706" s="73"/>
      <c r="E706" s="70"/>
      <c r="F706" s="70" t="s">
        <v>1436</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25">
      <c r="A707" s="45"/>
      <c r="B707" s="54"/>
      <c r="C707" s="47">
        <f t="shared" si="149"/>
        <v>4</v>
      </c>
      <c r="D707" s="73"/>
      <c r="E707" s="70"/>
      <c r="F707" s="70" t="s">
        <v>1437</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25">
      <c r="A708" s="45"/>
      <c r="B708" s="54"/>
      <c r="C708" s="47">
        <f t="shared" si="149"/>
        <v>4</v>
      </c>
      <c r="D708" s="73"/>
      <c r="E708" s="70"/>
      <c r="F708" s="70" t="s">
        <v>1438</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v>4</v>
      </c>
      <c r="B709" s="54"/>
      <c r="C709" s="47">
        <f t="shared" si="149"/>
        <v>4</v>
      </c>
      <c r="D709" s="73"/>
      <c r="E709" s="70"/>
      <c r="F709" s="70" t="s">
        <v>1439</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f>A709</f>
        <v>4</v>
      </c>
      <c r="B710" s="54"/>
      <c r="C710" s="47">
        <f t="shared" si="149"/>
        <v>4</v>
      </c>
      <c r="D710" s="73"/>
      <c r="E710" s="70"/>
      <c r="F710" s="70" t="s">
        <v>1440</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49"/>
        <v>4</v>
      </c>
      <c r="D711" s="73"/>
      <c r="E711" s="70"/>
      <c r="F711" s="70" t="s">
        <v>1441</v>
      </c>
      <c r="G711" s="73"/>
      <c r="H711" s="76" t="s">
        <v>672</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49"/>
        <v>4</v>
      </c>
      <c r="D712" s="73"/>
      <c r="E712" s="70"/>
      <c r="F712" s="70" t="s">
        <v>1442</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c r="B713" s="54"/>
      <c r="C713" s="47">
        <f t="shared" si="149"/>
        <v>4</v>
      </c>
      <c r="D713" s="73"/>
      <c r="E713" s="70"/>
      <c r="F713" s="70" t="s">
        <v>1443</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c r="B714" s="54"/>
      <c r="C714" s="47">
        <f t="shared" si="149"/>
        <v>4</v>
      </c>
      <c r="D714" s="73"/>
      <c r="E714" s="70"/>
      <c r="F714" s="70" t="s">
        <v>1444</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25">
      <c r="A715" s="45">
        <v>4</v>
      </c>
      <c r="B715" s="54"/>
      <c r="C715" s="47">
        <f t="shared" si="149"/>
        <v>4</v>
      </c>
      <c r="D715" s="73"/>
      <c r="E715" s="70"/>
      <c r="F715" s="70" t="s">
        <v>1445</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25">
      <c r="A716" s="45">
        <f>A715</f>
        <v>4</v>
      </c>
      <c r="B716" s="54"/>
      <c r="C716" s="47">
        <f t="shared" si="149"/>
        <v>4</v>
      </c>
      <c r="D716" s="73"/>
      <c r="E716" s="70"/>
      <c r="F716" s="70" t="s">
        <v>1446</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25">
      <c r="A717" s="45"/>
      <c r="B717" s="54"/>
      <c r="C717" s="47">
        <f t="shared" ref="C717:C722" si="150">INT($C$29)+2</f>
        <v>3</v>
      </c>
      <c r="D717" s="73"/>
      <c r="E717" s="70"/>
      <c r="F717" s="70" t="s">
        <v>1447</v>
      </c>
      <c r="G717" s="73"/>
      <c r="H717" s="76" t="s">
        <v>1448</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1449</v>
      </c>
      <c r="AE717" s="76"/>
      <c r="AF717" s="268">
        <f>AF$817</f>
        <v>1</v>
      </c>
      <c r="AG717" s="268">
        <f>AG$817</f>
        <v>1</v>
      </c>
      <c r="AH717" s="73"/>
      <c r="AI717" s="57"/>
      <c r="AJ717" s="45"/>
      <c r="AK717" s="45"/>
      <c r="AL717" s="45"/>
    </row>
    <row r="718" spans="1:38" outlineLevel="2" x14ac:dyDescent="0.25">
      <c r="A718" s="45"/>
      <c r="B718" s="54"/>
      <c r="C718" s="47">
        <f t="shared" si="150"/>
        <v>3</v>
      </c>
      <c r="D718" s="73"/>
      <c r="E718" s="70"/>
      <c r="F718" s="70" t="s">
        <v>1450</v>
      </c>
      <c r="G718" s="73"/>
      <c r="H718" s="76" t="s">
        <v>1451</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25">
      <c r="A719" s="45"/>
      <c r="B719" s="54"/>
      <c r="C719" s="47">
        <f t="shared" si="150"/>
        <v>3</v>
      </c>
      <c r="D719" s="73"/>
      <c r="E719" s="70"/>
      <c r="F719" s="70" t="s">
        <v>1452</v>
      </c>
      <c r="G719" s="73"/>
      <c r="H719" s="76" t="s">
        <v>1453</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25">
      <c r="A720" s="45"/>
      <c r="B720" s="54"/>
      <c r="C720" s="47">
        <f t="shared" si="150"/>
        <v>3</v>
      </c>
      <c r="D720" s="73"/>
      <c r="E720" s="70"/>
      <c r="F720" s="70" t="s">
        <v>1454</v>
      </c>
      <c r="G720" s="73"/>
      <c r="H720" s="76" t="s">
        <v>1455</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25">
      <c r="A721" s="45">
        <v>4</v>
      </c>
      <c r="B721" s="54"/>
      <c r="C721" s="47">
        <f t="shared" si="150"/>
        <v>3</v>
      </c>
      <c r="D721" s="73"/>
      <c r="E721" s="70"/>
      <c r="F721" s="70" t="s">
        <v>1456</v>
      </c>
      <c r="G721" s="73"/>
      <c r="H721" s="76" t="s">
        <v>1457</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25">
      <c r="A722" s="45">
        <f>A721</f>
        <v>4</v>
      </c>
      <c r="B722" s="54"/>
      <c r="C722" s="47">
        <f t="shared" si="150"/>
        <v>3</v>
      </c>
      <c r="D722" s="73"/>
      <c r="E722" s="70"/>
      <c r="F722" s="70" t="s">
        <v>1458</v>
      </c>
      <c r="G722" s="73"/>
      <c r="H722" s="76" t="s">
        <v>1459</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25">
      <c r="A723" s="45"/>
      <c r="B723" s="54"/>
      <c r="C723" s="47">
        <f t="shared" si="149"/>
        <v>4</v>
      </c>
      <c r="D723" s="73"/>
      <c r="E723" s="70"/>
      <c r="F723" s="70" t="s">
        <v>1460</v>
      </c>
      <c r="G723" s="73"/>
      <c r="H723" s="76" t="s">
        <v>672</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25">
      <c r="A724" s="45"/>
      <c r="B724" s="54"/>
      <c r="C724" s="47">
        <f t="shared" si="149"/>
        <v>4</v>
      </c>
      <c r="D724" s="73"/>
      <c r="E724" s="70"/>
      <c r="F724" s="70" t="s">
        <v>1461</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25">
      <c r="A725" s="45"/>
      <c r="B725" s="54"/>
      <c r="C725" s="47">
        <f t="shared" si="149"/>
        <v>4</v>
      </c>
      <c r="D725" s="73"/>
      <c r="E725" s="70"/>
      <c r="F725" s="70" t="s">
        <v>1462</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25">
      <c r="A726" s="45"/>
      <c r="B726" s="54"/>
      <c r="C726" s="47">
        <f t="shared" si="149"/>
        <v>4</v>
      </c>
      <c r="D726" s="73"/>
      <c r="E726" s="70"/>
      <c r="F726" s="70" t="s">
        <v>1463</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25">
      <c r="A727" s="45">
        <v>4</v>
      </c>
      <c r="B727" s="54"/>
      <c r="C727" s="47">
        <f t="shared" si="149"/>
        <v>4</v>
      </c>
      <c r="D727" s="73"/>
      <c r="E727" s="70"/>
      <c r="F727" s="70" t="s">
        <v>1464</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25">
      <c r="A728" s="45">
        <f>A727</f>
        <v>4</v>
      </c>
      <c r="B728" s="54"/>
      <c r="C728" s="47">
        <f t="shared" si="149"/>
        <v>4</v>
      </c>
      <c r="D728" s="73"/>
      <c r="E728" s="70"/>
      <c r="F728" s="70" t="s">
        <v>1465</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25">
      <c r="A729" s="45"/>
      <c r="B729" s="54"/>
      <c r="C729" s="47">
        <f t="shared" si="149"/>
        <v>4</v>
      </c>
      <c r="D729" s="73"/>
      <c r="E729" s="70"/>
      <c r="F729" s="70" t="s">
        <v>1466</v>
      </c>
      <c r="G729" s="73"/>
      <c r="H729" s="76" t="s">
        <v>672</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25">
      <c r="A730" s="45"/>
      <c r="B730" s="54"/>
      <c r="C730" s="47">
        <f t="shared" si="149"/>
        <v>4</v>
      </c>
      <c r="D730" s="73"/>
      <c r="E730" s="70"/>
      <c r="F730" s="70" t="s">
        <v>1467</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25">
      <c r="A731" s="45"/>
      <c r="B731" s="54"/>
      <c r="C731" s="47">
        <f t="shared" si="149"/>
        <v>4</v>
      </c>
      <c r="D731" s="73"/>
      <c r="E731" s="70"/>
      <c r="F731" s="70" t="s">
        <v>1468</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25">
      <c r="A732" s="45"/>
      <c r="B732" s="54"/>
      <c r="C732" s="47">
        <f t="shared" si="149"/>
        <v>4</v>
      </c>
      <c r="D732" s="73"/>
      <c r="E732" s="70"/>
      <c r="F732" s="70" t="s">
        <v>1469</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25">
      <c r="A733" s="45">
        <v>4</v>
      </c>
      <c r="B733" s="54"/>
      <c r="C733" s="47">
        <f t="shared" ref="C733:C758" si="156">INT($C$29)+3</f>
        <v>4</v>
      </c>
      <c r="D733" s="73"/>
      <c r="E733" s="70"/>
      <c r="F733" s="70" t="s">
        <v>1470</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25">
      <c r="A734" s="45">
        <f>A733</f>
        <v>4</v>
      </c>
      <c r="B734" s="54"/>
      <c r="C734" s="47">
        <f t="shared" si="156"/>
        <v>4</v>
      </c>
      <c r="D734" s="73"/>
      <c r="E734" s="70"/>
      <c r="F734" s="70" t="s">
        <v>1471</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25">
      <c r="A735" s="45"/>
      <c r="B735" s="54"/>
      <c r="C735" s="47">
        <f t="shared" si="156"/>
        <v>4</v>
      </c>
      <c r="D735" s="73"/>
      <c r="E735" s="70"/>
      <c r="F735" s="70" t="s">
        <v>1472</v>
      </c>
      <c r="G735" s="73"/>
      <c r="H735" s="76" t="s">
        <v>2822</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2828</v>
      </c>
      <c r="AE735" s="76"/>
      <c r="AF735" s="97">
        <v>1</v>
      </c>
      <c r="AG735" s="97">
        <v>1</v>
      </c>
      <c r="AH735" s="73"/>
      <c r="AI735" s="57"/>
      <c r="AJ735" s="45"/>
      <c r="AK735" s="45"/>
      <c r="AL735" s="45"/>
    </row>
    <row r="736" spans="1:38" outlineLevel="2" x14ac:dyDescent="0.25">
      <c r="A736" s="45"/>
      <c r="B736" s="54"/>
      <c r="C736" s="47">
        <f t="shared" si="156"/>
        <v>4</v>
      </c>
      <c r="D736" s="73"/>
      <c r="E736" s="70"/>
      <c r="F736" s="70" t="s">
        <v>1473</v>
      </c>
      <c r="G736" s="73"/>
      <c r="H736" s="76" t="s">
        <v>2823</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25">
      <c r="A737" s="45"/>
      <c r="B737" s="54"/>
      <c r="C737" s="47">
        <f t="shared" si="156"/>
        <v>4</v>
      </c>
      <c r="D737" s="73"/>
      <c r="E737" s="70"/>
      <c r="F737" s="70" t="s">
        <v>1474</v>
      </c>
      <c r="G737" s="73"/>
      <c r="H737" s="76" t="s">
        <v>2824</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25">
      <c r="A738" s="45"/>
      <c r="B738" s="54"/>
      <c r="C738" s="47">
        <f t="shared" si="156"/>
        <v>4</v>
      </c>
      <c r="D738" s="73"/>
      <c r="E738" s="70"/>
      <c r="F738" s="70" t="s">
        <v>1475</v>
      </c>
      <c r="G738" s="73"/>
      <c r="H738" s="76" t="s">
        <v>2825</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25">
      <c r="A739" s="45">
        <v>4</v>
      </c>
      <c r="B739" s="54"/>
      <c r="C739" s="47">
        <f t="shared" si="156"/>
        <v>4</v>
      </c>
      <c r="D739" s="73"/>
      <c r="E739" s="70"/>
      <c r="F739" s="70" t="s">
        <v>1476</v>
      </c>
      <c r="G739" s="73"/>
      <c r="H739" s="76" t="s">
        <v>2826</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25">
      <c r="A740" s="45">
        <f>A739</f>
        <v>4</v>
      </c>
      <c r="B740" s="54"/>
      <c r="C740" s="47">
        <f t="shared" si="156"/>
        <v>4</v>
      </c>
      <c r="D740" s="73"/>
      <c r="E740" s="70"/>
      <c r="F740" s="70" t="s">
        <v>1477</v>
      </c>
      <c r="G740" s="73"/>
      <c r="H740" s="76" t="s">
        <v>2827</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25">
      <c r="A741" s="45"/>
      <c r="B741" s="54"/>
      <c r="C741" s="47">
        <f t="shared" ref="C741:C752" si="169">INT($C$29)+2</f>
        <v>3</v>
      </c>
      <c r="D741" s="73"/>
      <c r="E741" s="70"/>
      <c r="F741" s="70" t="s">
        <v>1478</v>
      </c>
      <c r="G741" s="73"/>
      <c r="H741" s="76" t="s">
        <v>1479</v>
      </c>
      <c r="I741" s="96" t="s">
        <v>761</v>
      </c>
      <c r="J741" s="96" t="s">
        <v>1219</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1480</v>
      </c>
      <c r="AE741" s="76"/>
      <c r="AF741" s="97">
        <v>1</v>
      </c>
      <c r="AG741" s="97">
        <v>1</v>
      </c>
      <c r="AH741" s="73"/>
      <c r="AI741" s="57"/>
      <c r="AJ741" s="45"/>
      <c r="AK741" s="45"/>
      <c r="AL741" s="45"/>
    </row>
    <row r="742" spans="1:38" outlineLevel="2" x14ac:dyDescent="0.25">
      <c r="A742" s="45"/>
      <c r="B742" s="54"/>
      <c r="C742" s="47">
        <f t="shared" si="169"/>
        <v>3</v>
      </c>
      <c r="D742" s="73"/>
      <c r="E742" s="70"/>
      <c r="F742" s="70" t="s">
        <v>1481</v>
      </c>
      <c r="G742" s="73"/>
      <c r="H742" s="76" t="s">
        <v>1482</v>
      </c>
      <c r="I742" s="96" t="s">
        <v>761</v>
      </c>
      <c r="J742" s="96" t="s">
        <v>1219</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1483</v>
      </c>
      <c r="AE742" s="76"/>
      <c r="AF742" s="97">
        <v>1</v>
      </c>
      <c r="AG742" s="97">
        <v>1</v>
      </c>
      <c r="AH742" s="73"/>
      <c r="AI742" s="57"/>
      <c r="AJ742" s="45"/>
      <c r="AK742" s="45"/>
      <c r="AL742" s="45"/>
    </row>
    <row r="743" spans="1:38" outlineLevel="2" x14ac:dyDescent="0.25">
      <c r="A743" s="45"/>
      <c r="B743" s="54"/>
      <c r="C743" s="47">
        <f t="shared" si="169"/>
        <v>3</v>
      </c>
      <c r="D743" s="73"/>
      <c r="E743" s="70"/>
      <c r="F743" s="70" t="s">
        <v>1484</v>
      </c>
      <c r="G743" s="73"/>
      <c r="H743" s="76" t="s">
        <v>1485</v>
      </c>
      <c r="I743" s="96" t="s">
        <v>761</v>
      </c>
      <c r="J743" s="96" t="s">
        <v>1219</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1486</v>
      </c>
      <c r="AE743" s="76"/>
      <c r="AF743" s="97">
        <v>1</v>
      </c>
      <c r="AG743" s="97">
        <v>1</v>
      </c>
      <c r="AH743" s="73"/>
      <c r="AI743" s="57"/>
      <c r="AJ743" s="45"/>
      <c r="AK743" s="45"/>
      <c r="AL743" s="45"/>
    </row>
    <row r="744" spans="1:38" outlineLevel="2" x14ac:dyDescent="0.25">
      <c r="A744" s="45"/>
      <c r="B744" s="54"/>
      <c r="C744" s="47">
        <f t="shared" si="169"/>
        <v>3</v>
      </c>
      <c r="D744" s="73"/>
      <c r="E744" s="70"/>
      <c r="F744" s="70" t="s">
        <v>1487</v>
      </c>
      <c r="G744" s="73"/>
      <c r="H744" s="76" t="s">
        <v>1488</v>
      </c>
      <c r="I744" s="96" t="s">
        <v>761</v>
      </c>
      <c r="J744" s="96" t="s">
        <v>1219</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1489</v>
      </c>
      <c r="AE744" s="76"/>
      <c r="AF744" s="97">
        <v>1</v>
      </c>
      <c r="AG744" s="97">
        <v>1</v>
      </c>
      <c r="AH744" s="73"/>
      <c r="AI744" s="57"/>
      <c r="AJ744" s="45"/>
      <c r="AK744" s="45"/>
      <c r="AL744" s="45"/>
    </row>
    <row r="745" spans="1:38" outlineLevel="2" x14ac:dyDescent="0.25">
      <c r="A745" s="45">
        <v>4</v>
      </c>
      <c r="B745" s="54"/>
      <c r="C745" s="47">
        <f t="shared" si="169"/>
        <v>3</v>
      </c>
      <c r="D745" s="73"/>
      <c r="E745" s="70"/>
      <c r="F745" s="70" t="s">
        <v>1490</v>
      </c>
      <c r="G745" s="73"/>
      <c r="H745" s="76" t="s">
        <v>1491</v>
      </c>
      <c r="I745" s="96" t="s">
        <v>761</v>
      </c>
      <c r="J745" s="96" t="s">
        <v>1219</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25">
      <c r="A746" s="45">
        <f>A745</f>
        <v>4</v>
      </c>
      <c r="B746" s="54"/>
      <c r="C746" s="47">
        <f t="shared" si="169"/>
        <v>3</v>
      </c>
      <c r="D746" s="73"/>
      <c r="E746" s="70"/>
      <c r="F746" s="70" t="s">
        <v>1492</v>
      </c>
      <c r="G746" s="73"/>
      <c r="H746" s="76" t="s">
        <v>1493</v>
      </c>
      <c r="I746" s="96" t="s">
        <v>761</v>
      </c>
      <c r="J746" s="96" t="s">
        <v>1219</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25">
      <c r="A747" s="45"/>
      <c r="B747" s="54"/>
      <c r="C747" s="47">
        <f t="shared" si="169"/>
        <v>3</v>
      </c>
      <c r="D747" s="73"/>
      <c r="E747" s="70"/>
      <c r="F747" s="70" t="s">
        <v>1494</v>
      </c>
      <c r="G747" s="73"/>
      <c r="H747" s="76" t="s">
        <v>1495</v>
      </c>
      <c r="I747" s="96" t="s">
        <v>1496</v>
      </c>
      <c r="J747" s="96" t="s">
        <v>1219</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1480</v>
      </c>
      <c r="AE747" s="76"/>
      <c r="AF747" s="97">
        <v>1</v>
      </c>
      <c r="AG747" s="97">
        <v>1</v>
      </c>
      <c r="AH747" s="73"/>
      <c r="AI747" s="57"/>
      <c r="AJ747" s="45"/>
      <c r="AK747" s="45"/>
      <c r="AL747" s="45"/>
    </row>
    <row r="748" spans="1:38" outlineLevel="2" x14ac:dyDescent="0.25">
      <c r="A748" s="45"/>
      <c r="B748" s="54"/>
      <c r="C748" s="47">
        <f t="shared" si="169"/>
        <v>3</v>
      </c>
      <c r="D748" s="73"/>
      <c r="E748" s="70"/>
      <c r="F748" s="70" t="s">
        <v>1497</v>
      </c>
      <c r="G748" s="73"/>
      <c r="H748" s="76" t="s">
        <v>1498</v>
      </c>
      <c r="I748" s="96" t="s">
        <v>1496</v>
      </c>
      <c r="J748" s="96" t="s">
        <v>1219</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1483</v>
      </c>
      <c r="AE748" s="76"/>
      <c r="AF748" s="97">
        <v>1</v>
      </c>
      <c r="AG748" s="97">
        <v>1</v>
      </c>
      <c r="AH748" s="73"/>
      <c r="AI748" s="57"/>
      <c r="AJ748" s="45"/>
      <c r="AK748" s="45"/>
      <c r="AL748" s="45"/>
    </row>
    <row r="749" spans="1:38" outlineLevel="2" x14ac:dyDescent="0.25">
      <c r="A749" s="45"/>
      <c r="B749" s="54"/>
      <c r="C749" s="47">
        <f t="shared" si="169"/>
        <v>3</v>
      </c>
      <c r="D749" s="73"/>
      <c r="E749" s="70"/>
      <c r="F749" s="70" t="s">
        <v>1499</v>
      </c>
      <c r="G749" s="73"/>
      <c r="H749" s="76" t="s">
        <v>1500</v>
      </c>
      <c r="I749" s="96" t="s">
        <v>1496</v>
      </c>
      <c r="J749" s="96" t="s">
        <v>1219</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1486</v>
      </c>
      <c r="AE749" s="76"/>
      <c r="AF749" s="97">
        <v>1</v>
      </c>
      <c r="AG749" s="97">
        <v>1</v>
      </c>
      <c r="AH749" s="73"/>
      <c r="AI749" s="57"/>
      <c r="AJ749" s="45"/>
      <c r="AK749" s="45"/>
      <c r="AL749" s="45"/>
    </row>
    <row r="750" spans="1:38" outlineLevel="2" x14ac:dyDescent="0.25">
      <c r="A750" s="45"/>
      <c r="B750" s="54"/>
      <c r="C750" s="47">
        <f t="shared" si="169"/>
        <v>3</v>
      </c>
      <c r="D750" s="73"/>
      <c r="E750" s="70"/>
      <c r="F750" s="70" t="s">
        <v>1501</v>
      </c>
      <c r="G750" s="73"/>
      <c r="H750" s="76" t="s">
        <v>1502</v>
      </c>
      <c r="I750" s="96" t="s">
        <v>1496</v>
      </c>
      <c r="J750" s="96" t="s">
        <v>1219</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1503</v>
      </c>
      <c r="AE750" s="76"/>
      <c r="AF750" s="97">
        <v>1</v>
      </c>
      <c r="AG750" s="97">
        <v>1</v>
      </c>
      <c r="AH750" s="73"/>
      <c r="AI750" s="57"/>
      <c r="AJ750" s="45"/>
      <c r="AK750" s="45"/>
      <c r="AL750" s="45"/>
    </row>
    <row r="751" spans="1:38" outlineLevel="2" x14ac:dyDescent="0.25">
      <c r="A751" s="45">
        <v>4</v>
      </c>
      <c r="B751" s="54"/>
      <c r="C751" s="47">
        <f t="shared" si="169"/>
        <v>3</v>
      </c>
      <c r="D751" s="73"/>
      <c r="E751" s="70"/>
      <c r="F751" s="70" t="s">
        <v>1504</v>
      </c>
      <c r="G751" s="73"/>
      <c r="H751" s="76" t="s">
        <v>1505</v>
      </c>
      <c r="I751" s="96" t="s">
        <v>1496</v>
      </c>
      <c r="J751" s="96" t="s">
        <v>1219</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25">
      <c r="A752" s="45">
        <f>A751</f>
        <v>4</v>
      </c>
      <c r="B752" s="54"/>
      <c r="C752" s="47">
        <f t="shared" si="169"/>
        <v>3</v>
      </c>
      <c r="D752" s="73"/>
      <c r="E752" s="70"/>
      <c r="F752" s="70" t="s">
        <v>1506</v>
      </c>
      <c r="G752" s="73"/>
      <c r="H752" s="76" t="s">
        <v>1507</v>
      </c>
      <c r="I752" s="96" t="s">
        <v>1496</v>
      </c>
      <c r="J752" s="96" t="s">
        <v>1219</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25">
      <c r="A753" s="45"/>
      <c r="B753" s="54"/>
      <c r="C753" s="47">
        <f t="shared" si="156"/>
        <v>4</v>
      </c>
      <c r="D753" s="73"/>
      <c r="E753" s="70"/>
      <c r="F753" s="70" t="s">
        <v>1508</v>
      </c>
      <c r="G753" s="73"/>
      <c r="H753" s="76" t="s">
        <v>672</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25">
      <c r="A754" s="45"/>
      <c r="B754" s="54"/>
      <c r="C754" s="47">
        <f t="shared" si="156"/>
        <v>4</v>
      </c>
      <c r="D754" s="73"/>
      <c r="E754" s="70"/>
      <c r="F754" s="70" t="s">
        <v>1509</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25">
      <c r="A755" s="45"/>
      <c r="B755" s="54"/>
      <c r="C755" s="47">
        <f t="shared" si="156"/>
        <v>4</v>
      </c>
      <c r="D755" s="73"/>
      <c r="E755" s="70"/>
      <c r="F755" s="70" t="s">
        <v>1510</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25">
      <c r="A756" s="45"/>
      <c r="B756" s="54"/>
      <c r="C756" s="47">
        <f t="shared" si="156"/>
        <v>4</v>
      </c>
      <c r="D756" s="73"/>
      <c r="E756" s="70"/>
      <c r="F756" s="70" t="s">
        <v>1511</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25">
      <c r="A757" s="45">
        <v>4</v>
      </c>
      <c r="B757" s="54"/>
      <c r="C757" s="47">
        <f t="shared" si="156"/>
        <v>4</v>
      </c>
      <c r="D757" s="73"/>
      <c r="E757" s="70"/>
      <c r="F757" s="70" t="s">
        <v>1512</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25">
      <c r="A758" s="45">
        <f>A757</f>
        <v>4</v>
      </c>
      <c r="B758" s="54"/>
      <c r="C758" s="47">
        <f t="shared" si="156"/>
        <v>4</v>
      </c>
      <c r="D758" s="73"/>
      <c r="E758" s="70"/>
      <c r="F758" s="70" t="s">
        <v>1513</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25">
      <c r="A759" s="45"/>
      <c r="B759" s="54"/>
      <c r="C759" s="47">
        <f t="shared" ref="C759:C782" si="171">INT($C$29)+2</f>
        <v>3</v>
      </c>
      <c r="D759" s="73"/>
      <c r="E759" s="70"/>
      <c r="F759" s="70" t="s">
        <v>1514</v>
      </c>
      <c r="G759" s="73"/>
      <c r="H759" s="76" t="s">
        <v>1515</v>
      </c>
      <c r="I759" s="96"/>
      <c r="J759" s="96" t="s">
        <v>1247</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1449</v>
      </c>
      <c r="AE759" s="76"/>
      <c r="AF759" s="268">
        <f>AF$845</f>
        <v>1</v>
      </c>
      <c r="AG759" s="268">
        <f>AG$845</f>
        <v>1</v>
      </c>
      <c r="AH759" s="73"/>
      <c r="AI759" s="57"/>
      <c r="AJ759" s="45"/>
      <c r="AK759" s="45"/>
      <c r="AL759" s="45"/>
    </row>
    <row r="760" spans="1:38" outlineLevel="2" x14ac:dyDescent="0.25">
      <c r="A760" s="45"/>
      <c r="B760" s="54"/>
      <c r="C760" s="47">
        <f t="shared" si="171"/>
        <v>3</v>
      </c>
      <c r="D760" s="73"/>
      <c r="E760" s="70"/>
      <c r="F760" s="70" t="s">
        <v>1516</v>
      </c>
      <c r="G760" s="73"/>
      <c r="H760" s="76" t="s">
        <v>1517</v>
      </c>
      <c r="I760" s="96"/>
      <c r="J760" s="96" t="s">
        <v>1247</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25">
      <c r="A761" s="45"/>
      <c r="B761" s="54"/>
      <c r="C761" s="47">
        <f t="shared" si="171"/>
        <v>3</v>
      </c>
      <c r="D761" s="73"/>
      <c r="E761" s="70"/>
      <c r="F761" s="70" t="s">
        <v>1518</v>
      </c>
      <c r="G761" s="73"/>
      <c r="H761" s="76" t="s">
        <v>1519</v>
      </c>
      <c r="I761" s="96"/>
      <c r="J761" s="96" t="s">
        <v>1247</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25">
      <c r="A762" s="45"/>
      <c r="B762" s="54"/>
      <c r="C762" s="47">
        <f t="shared" si="171"/>
        <v>3</v>
      </c>
      <c r="D762" s="73"/>
      <c r="E762" s="70"/>
      <c r="F762" s="70" t="s">
        <v>1520</v>
      </c>
      <c r="G762" s="73"/>
      <c r="H762" s="76" t="s">
        <v>1521</v>
      </c>
      <c r="I762" s="96"/>
      <c r="J762" s="96" t="s">
        <v>1247</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25">
      <c r="A763" s="45">
        <v>4</v>
      </c>
      <c r="B763" s="54"/>
      <c r="C763" s="47">
        <f t="shared" si="171"/>
        <v>3</v>
      </c>
      <c r="D763" s="73"/>
      <c r="E763" s="70"/>
      <c r="F763" s="70" t="s">
        <v>1522</v>
      </c>
      <c r="G763" s="73"/>
      <c r="H763" s="76" t="s">
        <v>1523</v>
      </c>
      <c r="I763" s="96"/>
      <c r="J763" s="96" t="s">
        <v>1247</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25">
      <c r="A764" s="45">
        <f>A763</f>
        <v>4</v>
      </c>
      <c r="B764" s="54"/>
      <c r="C764" s="47">
        <f t="shared" si="171"/>
        <v>3</v>
      </c>
      <c r="D764" s="73"/>
      <c r="E764" s="70"/>
      <c r="F764" s="70" t="s">
        <v>1524</v>
      </c>
      <c r="G764" s="73"/>
      <c r="H764" s="76" t="s">
        <v>1525</v>
      </c>
      <c r="I764" s="96"/>
      <c r="J764" s="96" t="s">
        <v>1247</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25">
      <c r="A765" s="45"/>
      <c r="B765" s="54"/>
      <c r="C765" s="47">
        <f t="shared" si="171"/>
        <v>3</v>
      </c>
      <c r="D765" s="73"/>
      <c r="E765" s="70"/>
      <c r="F765" s="70" t="s">
        <v>1526</v>
      </c>
      <c r="G765" s="73"/>
      <c r="H765" s="76" t="s">
        <v>1527</v>
      </c>
      <c r="I765" s="96" t="s">
        <v>761</v>
      </c>
      <c r="J765" s="96" t="s">
        <v>1219</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1449</v>
      </c>
      <c r="AE765" s="76"/>
      <c r="AF765" s="268">
        <f>AF$849</f>
        <v>1</v>
      </c>
      <c r="AG765" s="268">
        <f>AG$849</f>
        <v>1</v>
      </c>
      <c r="AH765" s="73"/>
      <c r="AI765" s="57"/>
      <c r="AJ765" s="45"/>
      <c r="AK765" s="45"/>
      <c r="AL765" s="45"/>
    </row>
    <row r="766" spans="1:38" outlineLevel="2" x14ac:dyDescent="0.25">
      <c r="A766" s="45"/>
      <c r="B766" s="54"/>
      <c r="C766" s="47">
        <f t="shared" si="171"/>
        <v>3</v>
      </c>
      <c r="D766" s="73"/>
      <c r="E766" s="70"/>
      <c r="F766" s="70" t="s">
        <v>1528</v>
      </c>
      <c r="G766" s="73"/>
      <c r="H766" s="76" t="s">
        <v>1529</v>
      </c>
      <c r="I766" s="96" t="s">
        <v>761</v>
      </c>
      <c r="J766" s="96" t="s">
        <v>1219</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25">
      <c r="A767" s="45"/>
      <c r="B767" s="54"/>
      <c r="C767" s="47">
        <f t="shared" si="171"/>
        <v>3</v>
      </c>
      <c r="D767" s="73"/>
      <c r="E767" s="70"/>
      <c r="F767" s="70" t="s">
        <v>1530</v>
      </c>
      <c r="G767" s="73"/>
      <c r="H767" s="76" t="s">
        <v>1531</v>
      </c>
      <c r="I767" s="96" t="s">
        <v>761</v>
      </c>
      <c r="J767" s="96" t="s">
        <v>1219</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25">
      <c r="A768" s="45"/>
      <c r="B768" s="54"/>
      <c r="C768" s="47">
        <f t="shared" si="171"/>
        <v>3</v>
      </c>
      <c r="D768" s="73"/>
      <c r="E768" s="70"/>
      <c r="F768" s="70" t="s">
        <v>1532</v>
      </c>
      <c r="G768" s="73"/>
      <c r="H768" s="76" t="s">
        <v>1533</v>
      </c>
      <c r="I768" s="96" t="s">
        <v>761</v>
      </c>
      <c r="J768" s="96" t="s">
        <v>1219</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25">
      <c r="A769" s="45">
        <v>4</v>
      </c>
      <c r="B769" s="54"/>
      <c r="C769" s="47">
        <f t="shared" si="171"/>
        <v>3</v>
      </c>
      <c r="D769" s="73"/>
      <c r="E769" s="70"/>
      <c r="F769" s="70" t="s">
        <v>1534</v>
      </c>
      <c r="G769" s="73"/>
      <c r="H769" s="76" t="s">
        <v>1535</v>
      </c>
      <c r="I769" s="96" t="s">
        <v>761</v>
      </c>
      <c r="J769" s="96" t="s">
        <v>1219</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25">
      <c r="A770" s="45">
        <f>A769</f>
        <v>4</v>
      </c>
      <c r="B770" s="54"/>
      <c r="C770" s="47">
        <f t="shared" si="171"/>
        <v>3</v>
      </c>
      <c r="D770" s="73"/>
      <c r="E770" s="70"/>
      <c r="F770" s="70" t="s">
        <v>1536</v>
      </c>
      <c r="G770" s="73"/>
      <c r="H770" s="76" t="s">
        <v>1537</v>
      </c>
      <c r="I770" s="96" t="s">
        <v>761</v>
      </c>
      <c r="J770" s="96" t="s">
        <v>1219</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25">
      <c r="A771" s="45"/>
      <c r="B771" s="54"/>
      <c r="C771" s="47">
        <f t="shared" si="171"/>
        <v>3</v>
      </c>
      <c r="D771" s="73"/>
      <c r="E771" s="70"/>
      <c r="F771" s="70" t="s">
        <v>1538</v>
      </c>
      <c r="G771" s="73"/>
      <c r="H771" s="76" t="s">
        <v>1539</v>
      </c>
      <c r="I771" s="96" t="s">
        <v>761</v>
      </c>
      <c r="J771" s="96" t="s">
        <v>1219</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1360</v>
      </c>
      <c r="AE771" s="76"/>
      <c r="AF771" s="97">
        <v>1</v>
      </c>
      <c r="AG771" s="97">
        <v>1</v>
      </c>
      <c r="AH771" s="73"/>
      <c r="AI771" s="57"/>
      <c r="AJ771" s="45"/>
      <c r="AK771" s="45"/>
      <c r="AL771" s="45"/>
    </row>
    <row r="772" spans="1:38" outlineLevel="2" x14ac:dyDescent="0.25">
      <c r="A772" s="45"/>
      <c r="B772" s="54"/>
      <c r="C772" s="47">
        <f t="shared" si="171"/>
        <v>3</v>
      </c>
      <c r="D772" s="73"/>
      <c r="E772" s="70"/>
      <c r="F772" s="70" t="s">
        <v>1540</v>
      </c>
      <c r="G772" s="73"/>
      <c r="H772" s="76" t="s">
        <v>1541</v>
      </c>
      <c r="I772" s="96" t="s">
        <v>761</v>
      </c>
      <c r="J772" s="96" t="s">
        <v>1219</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2383</v>
      </c>
      <c r="AE772" s="76"/>
      <c r="AF772" s="97">
        <v>1</v>
      </c>
      <c r="AG772" s="97">
        <v>1</v>
      </c>
      <c r="AH772" s="73"/>
      <c r="AI772" s="57"/>
      <c r="AJ772" s="45"/>
      <c r="AK772" s="45"/>
      <c r="AL772" s="45"/>
    </row>
    <row r="773" spans="1:38" outlineLevel="2" x14ac:dyDescent="0.25">
      <c r="A773" s="45"/>
      <c r="B773" s="54"/>
      <c r="C773" s="47">
        <f t="shared" si="171"/>
        <v>3</v>
      </c>
      <c r="D773" s="73"/>
      <c r="E773" s="70"/>
      <c r="F773" s="70" t="s">
        <v>1542</v>
      </c>
      <c r="G773" s="73"/>
      <c r="H773" s="76" t="s">
        <v>1543</v>
      </c>
      <c r="I773" s="96" t="s">
        <v>761</v>
      </c>
      <c r="J773" s="96" t="s">
        <v>1219</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2384</v>
      </c>
      <c r="AE773" s="76"/>
      <c r="AF773" s="97">
        <v>1</v>
      </c>
      <c r="AG773" s="97">
        <v>1</v>
      </c>
      <c r="AH773" s="73"/>
      <c r="AI773" s="57"/>
      <c r="AJ773" s="45"/>
      <c r="AK773" s="45"/>
      <c r="AL773" s="45"/>
    </row>
    <row r="774" spans="1:38" outlineLevel="2" x14ac:dyDescent="0.25">
      <c r="A774" s="45"/>
      <c r="B774" s="54"/>
      <c r="C774" s="47">
        <f t="shared" si="171"/>
        <v>3</v>
      </c>
      <c r="D774" s="73"/>
      <c r="E774" s="70"/>
      <c r="F774" s="70" t="s">
        <v>1545</v>
      </c>
      <c r="G774" s="73"/>
      <c r="H774" s="76" t="s">
        <v>1546</v>
      </c>
      <c r="I774" s="96" t="s">
        <v>761</v>
      </c>
      <c r="J774" s="96" t="s">
        <v>1219</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2385</v>
      </c>
      <c r="AE774" s="76"/>
      <c r="AF774" s="97">
        <v>1</v>
      </c>
      <c r="AG774" s="97">
        <v>1</v>
      </c>
      <c r="AH774" s="73"/>
      <c r="AI774" s="57"/>
      <c r="AJ774" s="45"/>
      <c r="AK774" s="45"/>
      <c r="AL774" s="45"/>
    </row>
    <row r="775" spans="1:38" outlineLevel="2" x14ac:dyDescent="0.25">
      <c r="A775" s="45">
        <v>4</v>
      </c>
      <c r="B775" s="54"/>
      <c r="C775" s="47">
        <f t="shared" si="171"/>
        <v>3</v>
      </c>
      <c r="D775" s="73"/>
      <c r="E775" s="70"/>
      <c r="F775" s="70" t="s">
        <v>1547</v>
      </c>
      <c r="G775" s="73"/>
      <c r="H775" s="76" t="s">
        <v>1548</v>
      </c>
      <c r="I775" s="96" t="s">
        <v>761</v>
      </c>
      <c r="J775" s="96" t="s">
        <v>1219</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25">
      <c r="A776" s="45">
        <f>A775</f>
        <v>4</v>
      </c>
      <c r="B776" s="54"/>
      <c r="C776" s="47">
        <f t="shared" si="171"/>
        <v>3</v>
      </c>
      <c r="D776" s="73"/>
      <c r="E776" s="70"/>
      <c r="F776" s="70" t="s">
        <v>1549</v>
      </c>
      <c r="G776" s="73"/>
      <c r="H776" s="76" t="s">
        <v>1550</v>
      </c>
      <c r="I776" s="96" t="s">
        <v>761</v>
      </c>
      <c r="J776" s="96" t="s">
        <v>1219</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25">
      <c r="A777" s="45"/>
      <c r="B777" s="54"/>
      <c r="C777" s="47">
        <f t="shared" si="171"/>
        <v>3</v>
      </c>
      <c r="D777" s="73"/>
      <c r="E777" s="70"/>
      <c r="F777" s="70" t="s">
        <v>1551</v>
      </c>
      <c r="G777" s="73"/>
      <c r="H777" s="76" t="s">
        <v>1552</v>
      </c>
      <c r="I777" s="96" t="s">
        <v>761</v>
      </c>
      <c r="J777" s="96" t="s">
        <v>1219</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1367</v>
      </c>
      <c r="AE777" s="76"/>
      <c r="AF777" s="97">
        <v>1</v>
      </c>
      <c r="AG777" s="97">
        <v>1</v>
      </c>
      <c r="AH777" s="73"/>
      <c r="AI777" s="57"/>
      <c r="AJ777" s="45"/>
      <c r="AK777" s="45"/>
      <c r="AL777" s="45"/>
    </row>
    <row r="778" spans="1:38" outlineLevel="2" x14ac:dyDescent="0.25">
      <c r="A778" s="45"/>
      <c r="B778" s="54"/>
      <c r="C778" s="47">
        <f t="shared" si="171"/>
        <v>3</v>
      </c>
      <c r="D778" s="73"/>
      <c r="E778" s="70"/>
      <c r="F778" s="70" t="s">
        <v>1553</v>
      </c>
      <c r="G778" s="73"/>
      <c r="H778" s="76" t="s">
        <v>1554</v>
      </c>
      <c r="I778" s="96" t="s">
        <v>761</v>
      </c>
      <c r="J778" s="96" t="s">
        <v>1219</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25">
      <c r="A779" s="45"/>
      <c r="B779" s="54"/>
      <c r="C779" s="47">
        <f t="shared" si="171"/>
        <v>3</v>
      </c>
      <c r="D779" s="73"/>
      <c r="E779" s="70"/>
      <c r="F779" s="70" t="s">
        <v>1555</v>
      </c>
      <c r="G779" s="73"/>
      <c r="H779" s="76" t="s">
        <v>1556</v>
      </c>
      <c r="I779" s="96" t="s">
        <v>761</v>
      </c>
      <c r="J779" s="96" t="s">
        <v>1219</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1544</v>
      </c>
      <c r="AE779" s="76"/>
      <c r="AF779" s="97">
        <v>1</v>
      </c>
      <c r="AG779" s="97">
        <v>1</v>
      </c>
      <c r="AH779" s="73"/>
      <c r="AI779" s="57"/>
      <c r="AJ779" s="45"/>
      <c r="AK779" s="45"/>
      <c r="AL779" s="45"/>
    </row>
    <row r="780" spans="1:38" outlineLevel="2" x14ac:dyDescent="0.25">
      <c r="A780" s="45"/>
      <c r="B780" s="54"/>
      <c r="C780" s="47">
        <f t="shared" si="171"/>
        <v>3</v>
      </c>
      <c r="D780" s="73"/>
      <c r="E780" s="70"/>
      <c r="F780" s="70" t="s">
        <v>1557</v>
      </c>
      <c r="G780" s="73"/>
      <c r="H780" s="76" t="s">
        <v>1558</v>
      </c>
      <c r="I780" s="96" t="s">
        <v>761</v>
      </c>
      <c r="J780" s="96" t="s">
        <v>1219</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25">
      <c r="A781" s="45">
        <v>4</v>
      </c>
      <c r="B781" s="54"/>
      <c r="C781" s="47">
        <f t="shared" si="171"/>
        <v>3</v>
      </c>
      <c r="D781" s="73"/>
      <c r="E781" s="70"/>
      <c r="F781" s="70" t="s">
        <v>1559</v>
      </c>
      <c r="G781" s="73"/>
      <c r="H781" s="76" t="s">
        <v>1560</v>
      </c>
      <c r="I781" s="96" t="s">
        <v>761</v>
      </c>
      <c r="J781" s="96" t="s">
        <v>1219</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25">
      <c r="A782" s="45">
        <f>A781</f>
        <v>4</v>
      </c>
      <c r="B782" s="54"/>
      <c r="C782" s="47">
        <f t="shared" si="171"/>
        <v>3</v>
      </c>
      <c r="D782" s="73"/>
      <c r="E782" s="70"/>
      <c r="F782" s="70" t="s">
        <v>1561</v>
      </c>
      <c r="G782" s="73"/>
      <c r="H782" s="76" t="s">
        <v>1562</v>
      </c>
      <c r="I782" s="96" t="s">
        <v>761</v>
      </c>
      <c r="J782" s="96" t="s">
        <v>1219</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25">
      <c r="A783" s="45"/>
      <c r="B783" s="54"/>
      <c r="C783" s="47">
        <f>INT($C$29)+1</f>
        <v>2</v>
      </c>
      <c r="D783" s="73"/>
      <c r="E783" s="70"/>
      <c r="F783" s="263" t="s">
        <v>1563</v>
      </c>
      <c r="G783" s="73"/>
      <c r="H783" s="253" t="s">
        <v>1564</v>
      </c>
      <c r="I783" s="136"/>
      <c r="J783" s="136" t="s">
        <v>1119</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25">
      <c r="A784" s="45"/>
      <c r="B784" s="54"/>
      <c r="C784" s="47">
        <f>INT($C$29)+3</f>
        <v>4</v>
      </c>
      <c r="D784" s="73"/>
      <c r="E784" s="70"/>
      <c r="F784" s="70" t="s">
        <v>1565</v>
      </c>
      <c r="G784" s="73"/>
      <c r="H784" s="76" t="s">
        <v>1566</v>
      </c>
      <c r="I784" s="96" t="s">
        <v>570</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25">
      <c r="A785" s="45"/>
      <c r="B785" s="54"/>
      <c r="C785" s="47">
        <f>INT($C$29)+3</f>
        <v>4</v>
      </c>
      <c r="D785" s="73"/>
      <c r="E785" s="70"/>
      <c r="F785" s="70" t="s">
        <v>1567</v>
      </c>
      <c r="G785" s="73"/>
      <c r="H785" s="76" t="s">
        <v>1568</v>
      </c>
      <c r="I785" s="96" t="s">
        <v>570</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25">
      <c r="A786" s="45"/>
      <c r="B786" s="54"/>
      <c r="C786" s="47">
        <f>INT($C$29)+3</f>
        <v>4</v>
      </c>
      <c r="D786" s="73"/>
      <c r="E786" s="70"/>
      <c r="F786" s="70" t="s">
        <v>1569</v>
      </c>
      <c r="G786" s="73"/>
      <c r="H786" s="76" t="s">
        <v>1570</v>
      </c>
      <c r="I786" s="96" t="s">
        <v>570</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25">
      <c r="A787" s="45"/>
      <c r="B787" s="54"/>
      <c r="C787" s="47">
        <f>INT($C$29)+3</f>
        <v>4</v>
      </c>
      <c r="D787" s="73"/>
      <c r="E787" s="70"/>
      <c r="F787" s="70" t="s">
        <v>1571</v>
      </c>
      <c r="G787" s="73"/>
      <c r="H787" s="76" t="s">
        <v>1572</v>
      </c>
      <c r="I787" s="96" t="s">
        <v>570</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25">
      <c r="A788" s="45"/>
      <c r="B788" s="54"/>
      <c r="C788" s="47">
        <f t="shared" ref="C788:C822" si="194">INT($C$29)+2</f>
        <v>3</v>
      </c>
      <c r="D788" s="73"/>
      <c r="E788" s="70" t="s">
        <v>1059</v>
      </c>
      <c r="F788" s="70" t="s">
        <v>1573</v>
      </c>
      <c r="G788" s="73"/>
      <c r="H788" s="76" t="s">
        <v>1574</v>
      </c>
      <c r="I788" s="96" t="s">
        <v>570</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1575</v>
      </c>
      <c r="AE788" s="76"/>
      <c r="AF788" s="76">
        <v>1</v>
      </c>
      <c r="AG788" s="76">
        <v>1</v>
      </c>
      <c r="AH788" s="73"/>
      <c r="AI788" s="57"/>
      <c r="AJ788" s="45"/>
      <c r="AK788" s="45"/>
      <c r="AL788" s="45"/>
    </row>
    <row r="789" spans="1:38" outlineLevel="2" x14ac:dyDescent="0.25">
      <c r="A789" s="45"/>
      <c r="B789" s="54"/>
      <c r="C789" s="47">
        <f t="shared" si="194"/>
        <v>3</v>
      </c>
      <c r="D789" s="73"/>
      <c r="E789" s="70"/>
      <c r="F789" s="70" t="s">
        <v>1576</v>
      </c>
      <c r="G789" s="73"/>
      <c r="H789" s="76" t="s">
        <v>1577</v>
      </c>
      <c r="I789" s="96" t="s">
        <v>570</v>
      </c>
      <c r="J789" s="96"/>
      <c r="K789" s="76"/>
      <c r="L789" s="76"/>
      <c r="M789" s="97">
        <v>0</v>
      </c>
      <c r="N789" s="97">
        <v>0</v>
      </c>
      <c r="O789" s="97">
        <v>0</v>
      </c>
      <c r="P789" s="97">
        <v>0</v>
      </c>
      <c r="Q789" s="76"/>
      <c r="R789" s="76"/>
      <c r="S789" s="97" t="s">
        <v>1578</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2676</v>
      </c>
      <c r="AE789" s="76"/>
      <c r="AF789" s="97">
        <v>1</v>
      </c>
      <c r="AG789" s="97">
        <v>1</v>
      </c>
      <c r="AH789" s="73"/>
      <c r="AI789" s="57"/>
      <c r="AJ789" s="45"/>
      <c r="AK789" s="45"/>
      <c r="AL789" s="45"/>
    </row>
    <row r="790" spans="1:38" outlineLevel="2" x14ac:dyDescent="0.25">
      <c r="A790" s="45"/>
      <c r="B790" s="54"/>
      <c r="C790" s="47">
        <f t="shared" si="194"/>
        <v>3</v>
      </c>
      <c r="D790" s="73"/>
      <c r="E790" s="70"/>
      <c r="F790" s="70" t="s">
        <v>1580</v>
      </c>
      <c r="G790" s="73"/>
      <c r="H790" s="76" t="s">
        <v>1581</v>
      </c>
      <c r="I790" s="96" t="s">
        <v>570</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1579</v>
      </c>
      <c r="AE790" s="76"/>
      <c r="AF790" s="97">
        <v>1</v>
      </c>
      <c r="AG790" s="97">
        <v>1</v>
      </c>
      <c r="AH790" s="73"/>
      <c r="AI790" s="57"/>
      <c r="AJ790" s="45"/>
      <c r="AK790" s="45"/>
      <c r="AL790" s="45"/>
    </row>
    <row r="791" spans="1:38" outlineLevel="2" x14ac:dyDescent="0.25">
      <c r="A791" s="45"/>
      <c r="B791" s="54"/>
      <c r="C791" s="47">
        <f t="shared" si="194"/>
        <v>3</v>
      </c>
      <c r="D791" s="73"/>
      <c r="E791" s="70"/>
      <c r="F791" s="70" t="s">
        <v>1582</v>
      </c>
      <c r="G791" s="73"/>
      <c r="H791" s="76" t="s">
        <v>1583</v>
      </c>
      <c r="I791" s="96" t="s">
        <v>570</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1098</v>
      </c>
      <c r="AE791" s="76"/>
      <c r="AF791" s="97">
        <v>1</v>
      </c>
      <c r="AG791" s="97">
        <v>1</v>
      </c>
      <c r="AH791" s="73"/>
      <c r="AI791" s="57"/>
      <c r="AJ791" s="45"/>
      <c r="AK791" s="45"/>
      <c r="AL791" s="45"/>
    </row>
    <row r="792" spans="1:38" outlineLevel="2" x14ac:dyDescent="0.25">
      <c r="A792" s="45"/>
      <c r="B792" s="54"/>
      <c r="C792" s="47">
        <f t="shared" si="194"/>
        <v>3</v>
      </c>
      <c r="D792" s="73"/>
      <c r="E792" s="70" t="s">
        <v>1584</v>
      </c>
      <c r="F792" s="70" t="s">
        <v>1585</v>
      </c>
      <c r="G792" s="73"/>
      <c r="H792" s="76" t="s">
        <v>1586</v>
      </c>
      <c r="I792" s="96" t="s">
        <v>570</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1575</v>
      </c>
      <c r="AE792" s="76"/>
      <c r="AF792" s="76">
        <v>1</v>
      </c>
      <c r="AG792" s="76">
        <v>1</v>
      </c>
      <c r="AH792" s="73"/>
      <c r="AI792" s="57"/>
      <c r="AJ792" s="45"/>
      <c r="AK792" s="45"/>
      <c r="AL792" s="45"/>
    </row>
    <row r="793" spans="1:38" outlineLevel="2" x14ac:dyDescent="0.25">
      <c r="A793" s="45"/>
      <c r="B793" s="54"/>
      <c r="C793" s="47">
        <f t="shared" si="194"/>
        <v>3</v>
      </c>
      <c r="D793" s="73"/>
      <c r="E793" s="70"/>
      <c r="F793" s="70" t="s">
        <v>1587</v>
      </c>
      <c r="G793" s="73"/>
      <c r="H793" s="76" t="s">
        <v>1588</v>
      </c>
      <c r="I793" s="96" t="s">
        <v>570</v>
      </c>
      <c r="J793" s="96"/>
      <c r="K793" s="76"/>
      <c r="L793" s="76"/>
      <c r="M793" s="97">
        <v>0.5</v>
      </c>
      <c r="N793" s="97">
        <v>0.5</v>
      </c>
      <c r="O793" s="97">
        <v>0.5</v>
      </c>
      <c r="P793" s="97">
        <v>0.5</v>
      </c>
      <c r="Q793" s="76"/>
      <c r="R793" s="76"/>
      <c r="S793" s="97" t="s">
        <v>1589</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1594</v>
      </c>
      <c r="AE793" s="76"/>
      <c r="AF793" s="97">
        <v>1</v>
      </c>
      <c r="AG793" s="97">
        <v>1</v>
      </c>
      <c r="AH793" s="73"/>
      <c r="AI793" s="57"/>
      <c r="AJ793" s="45"/>
      <c r="AK793" s="45"/>
      <c r="AL793" s="45"/>
    </row>
    <row r="794" spans="1:38" outlineLevel="2" x14ac:dyDescent="0.25">
      <c r="A794" s="45"/>
      <c r="B794" s="54"/>
      <c r="C794" s="47">
        <f t="shared" si="194"/>
        <v>3</v>
      </c>
      <c r="D794" s="73"/>
      <c r="E794" s="70"/>
      <c r="F794" s="70" t="s">
        <v>1590</v>
      </c>
      <c r="G794" s="73"/>
      <c r="H794" s="76" t="s">
        <v>1591</v>
      </c>
      <c r="I794" s="96" t="s">
        <v>570</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1594</v>
      </c>
      <c r="AE794" s="76"/>
      <c r="AF794" s="97">
        <v>1</v>
      </c>
      <c r="AG794" s="97">
        <v>1</v>
      </c>
      <c r="AH794" s="73"/>
      <c r="AI794" s="57"/>
      <c r="AJ794" s="45"/>
      <c r="AK794" s="45"/>
      <c r="AL794" s="45"/>
    </row>
    <row r="795" spans="1:38" outlineLevel="2" x14ac:dyDescent="0.25">
      <c r="A795" s="45"/>
      <c r="B795" s="54"/>
      <c r="C795" s="47">
        <f t="shared" si="194"/>
        <v>3</v>
      </c>
      <c r="D795" s="73"/>
      <c r="E795" s="70"/>
      <c r="F795" s="70" t="s">
        <v>1592</v>
      </c>
      <c r="G795" s="73"/>
      <c r="H795" s="76" t="s">
        <v>1593</v>
      </c>
      <c r="I795" s="96" t="s">
        <v>570</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1594</v>
      </c>
      <c r="AE795" s="76"/>
      <c r="AF795" s="97">
        <v>1</v>
      </c>
      <c r="AG795" s="97">
        <v>1</v>
      </c>
      <c r="AH795" s="73"/>
      <c r="AI795" s="57"/>
      <c r="AJ795" s="45"/>
      <c r="AK795" s="45"/>
      <c r="AL795" s="45"/>
    </row>
    <row r="796" spans="1:38" outlineLevel="2" x14ac:dyDescent="0.25">
      <c r="A796" s="45"/>
      <c r="B796" s="54"/>
      <c r="C796" s="47">
        <f t="shared" si="194"/>
        <v>3</v>
      </c>
      <c r="D796" s="73"/>
      <c r="E796" s="70" t="s">
        <v>1595</v>
      </c>
      <c r="F796" s="70" t="s">
        <v>1596</v>
      </c>
      <c r="G796" s="73"/>
      <c r="H796" s="76" t="s">
        <v>1597</v>
      </c>
      <c r="I796" s="96" t="s">
        <v>570</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1575</v>
      </c>
      <c r="AE796" s="76"/>
      <c r="AF796" s="76">
        <v>1</v>
      </c>
      <c r="AG796" s="76">
        <v>1</v>
      </c>
      <c r="AH796" s="73"/>
      <c r="AI796" s="57"/>
      <c r="AJ796" s="45"/>
      <c r="AK796" s="45"/>
      <c r="AL796" s="45"/>
    </row>
    <row r="797" spans="1:38" outlineLevel="2" x14ac:dyDescent="0.25">
      <c r="A797" s="45"/>
      <c r="B797" s="54"/>
      <c r="C797" s="47">
        <f t="shared" si="194"/>
        <v>3</v>
      </c>
      <c r="D797" s="73"/>
      <c r="E797" s="70"/>
      <c r="F797" s="70" t="s">
        <v>1598</v>
      </c>
      <c r="G797" s="73"/>
      <c r="H797" s="76" t="s">
        <v>1588</v>
      </c>
      <c r="I797" s="96" t="s">
        <v>570</v>
      </c>
      <c r="J797" s="96"/>
      <c r="K797" s="76"/>
      <c r="L797" s="76"/>
      <c r="M797" s="97">
        <v>1</v>
      </c>
      <c r="N797" s="97">
        <v>1</v>
      </c>
      <c r="O797" s="97">
        <v>1</v>
      </c>
      <c r="P797" s="97">
        <v>1</v>
      </c>
      <c r="Q797" s="76"/>
      <c r="R797" s="76"/>
      <c r="S797" s="97" t="s">
        <v>1589</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1594</v>
      </c>
      <c r="AE797" s="76"/>
      <c r="AF797" s="97">
        <v>1</v>
      </c>
      <c r="AG797" s="97">
        <v>1</v>
      </c>
      <c r="AH797" s="73"/>
      <c r="AI797" s="57"/>
      <c r="AJ797" s="45"/>
      <c r="AK797" s="45"/>
      <c r="AL797" s="45"/>
    </row>
    <row r="798" spans="1:38" outlineLevel="2" x14ac:dyDescent="0.25">
      <c r="A798" s="45"/>
      <c r="B798" s="54"/>
      <c r="C798" s="47">
        <f t="shared" si="194"/>
        <v>3</v>
      </c>
      <c r="D798" s="73"/>
      <c r="E798" s="70"/>
      <c r="F798" s="70" t="s">
        <v>1599</v>
      </c>
      <c r="G798" s="73"/>
      <c r="H798" s="76" t="s">
        <v>1591</v>
      </c>
      <c r="I798" s="96" t="s">
        <v>570</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1594</v>
      </c>
      <c r="AE798" s="76"/>
      <c r="AF798" s="97">
        <v>1</v>
      </c>
      <c r="AG798" s="97">
        <v>1</v>
      </c>
      <c r="AH798" s="73"/>
      <c r="AI798" s="57"/>
      <c r="AJ798" s="45"/>
      <c r="AK798" s="45"/>
      <c r="AL798" s="45"/>
    </row>
    <row r="799" spans="1:38" outlineLevel="2" x14ac:dyDescent="0.25">
      <c r="A799" s="45"/>
      <c r="B799" s="54"/>
      <c r="C799" s="47">
        <f t="shared" si="194"/>
        <v>3</v>
      </c>
      <c r="D799" s="73"/>
      <c r="E799" s="70"/>
      <c r="F799" s="70" t="s">
        <v>1600</v>
      </c>
      <c r="G799" s="73"/>
      <c r="H799" s="76" t="s">
        <v>1593</v>
      </c>
      <c r="I799" s="96" t="s">
        <v>570</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1594</v>
      </c>
      <c r="AE799" s="76"/>
      <c r="AF799" s="97">
        <v>1</v>
      </c>
      <c r="AG799" s="97">
        <v>1</v>
      </c>
      <c r="AH799" s="73"/>
      <c r="AI799" s="57"/>
      <c r="AJ799" s="45"/>
      <c r="AK799" s="45"/>
      <c r="AL799" s="45"/>
    </row>
    <row r="800" spans="1:38" outlineLevel="2" x14ac:dyDescent="0.25">
      <c r="A800" s="45"/>
      <c r="B800" s="54"/>
      <c r="C800" s="47">
        <f t="shared" si="194"/>
        <v>3</v>
      </c>
      <c r="D800" s="73"/>
      <c r="E800" s="70" t="s">
        <v>1601</v>
      </c>
      <c r="F800" s="70" t="s">
        <v>1602</v>
      </c>
      <c r="G800" s="73"/>
      <c r="H800" s="76" t="s">
        <v>1603</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1604</v>
      </c>
      <c r="AE800" s="76"/>
      <c r="AF800" s="76">
        <v>1</v>
      </c>
      <c r="AG800" s="76">
        <v>1</v>
      </c>
      <c r="AH800" s="73"/>
      <c r="AI800" s="57"/>
      <c r="AJ800" s="45"/>
      <c r="AK800" s="45"/>
      <c r="AL800" s="45"/>
    </row>
    <row r="801" spans="1:38" outlineLevel="2" x14ac:dyDescent="0.25">
      <c r="A801" s="45"/>
      <c r="B801" s="54"/>
      <c r="C801" s="47">
        <f t="shared" si="194"/>
        <v>3</v>
      </c>
      <c r="D801" s="73"/>
      <c r="E801" s="70"/>
      <c r="F801" s="70" t="s">
        <v>1605</v>
      </c>
      <c r="G801" s="73"/>
      <c r="H801" s="76" t="s">
        <v>1606</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1604</v>
      </c>
      <c r="AE801" s="76"/>
      <c r="AF801" s="97">
        <v>1</v>
      </c>
      <c r="AG801" s="97">
        <v>1</v>
      </c>
      <c r="AH801" s="73"/>
      <c r="AI801" s="57"/>
      <c r="AJ801" s="45"/>
      <c r="AK801" s="45"/>
      <c r="AL801" s="45"/>
    </row>
    <row r="802" spans="1:38" outlineLevel="2" x14ac:dyDescent="0.25">
      <c r="A802" s="45"/>
      <c r="B802" s="54"/>
      <c r="C802" s="47">
        <f t="shared" si="194"/>
        <v>3</v>
      </c>
      <c r="D802" s="73"/>
      <c r="E802" s="70"/>
      <c r="F802" s="70" t="s">
        <v>1607</v>
      </c>
      <c r="G802" s="73"/>
      <c r="H802" s="76" t="s">
        <v>1608</v>
      </c>
      <c r="I802" s="96" t="s">
        <v>1609</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1610</v>
      </c>
      <c r="AE802" s="76"/>
      <c r="AF802" s="97">
        <v>1</v>
      </c>
      <c r="AG802" s="97">
        <v>1</v>
      </c>
      <c r="AH802" s="73"/>
      <c r="AI802" s="57"/>
      <c r="AJ802" s="45"/>
      <c r="AK802" s="45"/>
      <c r="AL802" s="45"/>
    </row>
    <row r="803" spans="1:38" outlineLevel="2" x14ac:dyDescent="0.25">
      <c r="A803" s="45"/>
      <c r="B803" s="54"/>
      <c r="C803" s="47">
        <f t="shared" si="194"/>
        <v>3</v>
      </c>
      <c r="D803" s="73"/>
      <c r="E803" s="70"/>
      <c r="F803" s="70" t="s">
        <v>1611</v>
      </c>
      <c r="G803" s="73"/>
      <c r="H803" s="76" t="s">
        <v>1612</v>
      </c>
      <c r="I803" s="96" t="s">
        <v>1609</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1613</v>
      </c>
      <c r="AE803" s="76"/>
      <c r="AF803" s="97">
        <v>1</v>
      </c>
      <c r="AG803" s="97">
        <v>1</v>
      </c>
      <c r="AH803" s="73"/>
      <c r="AI803" s="57"/>
      <c r="AJ803" s="45"/>
      <c r="AK803" s="45"/>
      <c r="AL803" s="45"/>
    </row>
    <row r="804" spans="1:38" outlineLevel="2" x14ac:dyDescent="0.25">
      <c r="A804" s="45"/>
      <c r="B804" s="54"/>
      <c r="C804" s="47">
        <f t="shared" si="194"/>
        <v>3</v>
      </c>
      <c r="D804" s="73"/>
      <c r="E804" s="70" t="s">
        <v>1614</v>
      </c>
      <c r="F804" s="70" t="s">
        <v>1615</v>
      </c>
      <c r="G804" s="73"/>
      <c r="H804" s="76" t="s">
        <v>1616</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1604</v>
      </c>
      <c r="AE804" s="76"/>
      <c r="AF804" s="76">
        <v>1</v>
      </c>
      <c r="AG804" s="76">
        <v>1</v>
      </c>
      <c r="AH804" s="73"/>
      <c r="AI804" s="57"/>
      <c r="AJ804" s="45"/>
      <c r="AK804" s="45"/>
      <c r="AL804" s="45"/>
    </row>
    <row r="805" spans="1:38" outlineLevel="2" x14ac:dyDescent="0.25">
      <c r="A805" s="45"/>
      <c r="B805" s="54"/>
      <c r="C805" s="47">
        <f t="shared" si="194"/>
        <v>3</v>
      </c>
      <c r="D805" s="73"/>
      <c r="E805" s="70"/>
      <c r="F805" s="70" t="s">
        <v>1617</v>
      </c>
      <c r="G805" s="73"/>
      <c r="H805" s="76" t="s">
        <v>1606</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1604</v>
      </c>
      <c r="AE805" s="76"/>
      <c r="AF805" s="97">
        <v>1</v>
      </c>
      <c r="AG805" s="97">
        <v>1</v>
      </c>
      <c r="AH805" s="73"/>
      <c r="AI805" s="57"/>
      <c r="AJ805" s="45"/>
      <c r="AK805" s="45"/>
      <c r="AL805" s="45"/>
    </row>
    <row r="806" spans="1:38" outlineLevel="2" x14ac:dyDescent="0.25">
      <c r="A806" s="45"/>
      <c r="B806" s="54"/>
      <c r="C806" s="47">
        <f t="shared" si="194"/>
        <v>3</v>
      </c>
      <c r="D806" s="73"/>
      <c r="E806" s="70"/>
      <c r="F806" s="70" t="s">
        <v>1618</v>
      </c>
      <c r="G806" s="73"/>
      <c r="H806" s="76" t="s">
        <v>1608</v>
      </c>
      <c r="I806" s="96" t="s">
        <v>1609</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2365</v>
      </c>
      <c r="AE806" s="76"/>
      <c r="AF806" s="97">
        <v>1</v>
      </c>
      <c r="AG806" s="97">
        <v>1</v>
      </c>
      <c r="AH806" s="73"/>
      <c r="AI806" s="57"/>
      <c r="AJ806" s="45"/>
      <c r="AK806" s="45"/>
      <c r="AL806" s="45"/>
    </row>
    <row r="807" spans="1:38" outlineLevel="2" x14ac:dyDescent="0.25">
      <c r="A807" s="45"/>
      <c r="B807" s="54"/>
      <c r="C807" s="47">
        <f t="shared" si="194"/>
        <v>3</v>
      </c>
      <c r="D807" s="73"/>
      <c r="E807" s="70"/>
      <c r="F807" s="70" t="s">
        <v>1619</v>
      </c>
      <c r="G807" s="73"/>
      <c r="H807" s="76" t="s">
        <v>1612</v>
      </c>
      <c r="I807" s="96" t="s">
        <v>1609</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2366</v>
      </c>
      <c r="AE807" s="76"/>
      <c r="AF807" s="97">
        <v>1</v>
      </c>
      <c r="AG807" s="97">
        <v>1</v>
      </c>
      <c r="AH807" s="73"/>
      <c r="AI807" s="57"/>
      <c r="AJ807" s="45"/>
      <c r="AK807" s="45"/>
      <c r="AL807" s="45"/>
    </row>
    <row r="808" spans="1:38" outlineLevel="2" x14ac:dyDescent="0.25">
      <c r="A808" s="45"/>
      <c r="B808" s="54"/>
      <c r="C808" s="47">
        <f t="shared" si="194"/>
        <v>3</v>
      </c>
      <c r="D808" s="73"/>
      <c r="E808" s="70" t="s">
        <v>1620</v>
      </c>
      <c r="F808" s="70" t="s">
        <v>1621</v>
      </c>
      <c r="G808" s="73"/>
      <c r="H808" s="76" t="s">
        <v>1622</v>
      </c>
      <c r="I808" s="96" t="s">
        <v>570</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1604</v>
      </c>
      <c r="AE808" s="76"/>
      <c r="AF808" s="76">
        <v>1</v>
      </c>
      <c r="AG808" s="76">
        <v>1</v>
      </c>
      <c r="AH808" s="73"/>
      <c r="AI808" s="57"/>
      <c r="AJ808" s="45"/>
      <c r="AK808" s="45"/>
      <c r="AL808" s="45"/>
    </row>
    <row r="809" spans="1:38" outlineLevel="2" x14ac:dyDescent="0.25">
      <c r="A809" s="45"/>
      <c r="B809" s="54"/>
      <c r="C809" s="47">
        <f t="shared" si="194"/>
        <v>3</v>
      </c>
      <c r="D809" s="73"/>
      <c r="E809" s="70"/>
      <c r="F809" s="70" t="s">
        <v>1623</v>
      </c>
      <c r="G809" s="73"/>
      <c r="H809" s="76" t="s">
        <v>1606</v>
      </c>
      <c r="I809" s="96" t="s">
        <v>570</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1579</v>
      </c>
      <c r="AE809" s="76"/>
      <c r="AF809" s="97">
        <v>1</v>
      </c>
      <c r="AG809" s="97">
        <v>1</v>
      </c>
      <c r="AH809" s="73"/>
      <c r="AI809" s="57"/>
      <c r="AJ809" s="45"/>
      <c r="AK809" s="45"/>
      <c r="AL809" s="45"/>
    </row>
    <row r="810" spans="1:38" outlineLevel="2" x14ac:dyDescent="0.25">
      <c r="A810" s="45"/>
      <c r="B810" s="54"/>
      <c r="C810" s="47">
        <f t="shared" si="194"/>
        <v>3</v>
      </c>
      <c r="D810" s="73"/>
      <c r="E810" s="70"/>
      <c r="F810" s="70" t="s">
        <v>1624</v>
      </c>
      <c r="G810" s="73"/>
      <c r="H810" s="76" t="s">
        <v>1608</v>
      </c>
      <c r="I810" s="96" t="s">
        <v>570</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1579</v>
      </c>
      <c r="AE810" s="76"/>
      <c r="AF810" s="97">
        <v>1</v>
      </c>
      <c r="AG810" s="97">
        <v>1</v>
      </c>
      <c r="AH810" s="73"/>
      <c r="AI810" s="57"/>
      <c r="AJ810" s="45"/>
      <c r="AK810" s="45"/>
      <c r="AL810" s="45"/>
    </row>
    <row r="811" spans="1:38" outlineLevel="2" x14ac:dyDescent="0.25">
      <c r="A811" s="45"/>
      <c r="B811" s="54"/>
      <c r="C811" s="47">
        <f t="shared" si="194"/>
        <v>3</v>
      </c>
      <c r="D811" s="73"/>
      <c r="E811" s="70"/>
      <c r="F811" s="70" t="s">
        <v>1625</v>
      </c>
      <c r="G811" s="73"/>
      <c r="H811" s="76" t="s">
        <v>1612</v>
      </c>
      <c r="I811" s="96" t="s">
        <v>570</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1579</v>
      </c>
      <c r="AE811" s="76"/>
      <c r="AF811" s="97">
        <v>1</v>
      </c>
      <c r="AG811" s="97">
        <v>1</v>
      </c>
      <c r="AH811" s="73"/>
      <c r="AI811" s="57"/>
      <c r="AJ811" s="45"/>
      <c r="AK811" s="45"/>
      <c r="AL811" s="45"/>
    </row>
    <row r="812" spans="1:38" outlineLevel="2" x14ac:dyDescent="0.25">
      <c r="A812" s="45"/>
      <c r="B812" s="54"/>
      <c r="C812" s="47">
        <f t="shared" si="194"/>
        <v>3</v>
      </c>
      <c r="D812" s="73"/>
      <c r="E812" s="70" t="s">
        <v>1626</v>
      </c>
      <c r="F812" s="70" t="s">
        <v>1627</v>
      </c>
      <c r="G812" s="73"/>
      <c r="H812" s="76" t="s">
        <v>1616</v>
      </c>
      <c r="I812" s="96" t="s">
        <v>570</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1604</v>
      </c>
      <c r="AE812" s="76"/>
      <c r="AF812" s="76">
        <v>1</v>
      </c>
      <c r="AG812" s="76">
        <v>1</v>
      </c>
      <c r="AH812" s="73"/>
      <c r="AI812" s="57"/>
      <c r="AJ812" s="45"/>
      <c r="AK812" s="45"/>
      <c r="AL812" s="45"/>
    </row>
    <row r="813" spans="1:38" outlineLevel="2" x14ac:dyDescent="0.25">
      <c r="A813" s="45"/>
      <c r="B813" s="54"/>
      <c r="C813" s="47">
        <f t="shared" si="194"/>
        <v>3</v>
      </c>
      <c r="D813" s="73"/>
      <c r="E813" s="70"/>
      <c r="F813" s="70" t="s">
        <v>1628</v>
      </c>
      <c r="G813" s="73"/>
      <c r="H813" s="76" t="s">
        <v>1606</v>
      </c>
      <c r="I813" s="96" t="s">
        <v>570</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1579</v>
      </c>
      <c r="AE813" s="76"/>
      <c r="AF813" s="97">
        <v>1</v>
      </c>
      <c r="AG813" s="97">
        <v>1</v>
      </c>
      <c r="AH813" s="73"/>
      <c r="AI813" s="57"/>
      <c r="AJ813" s="45"/>
      <c r="AK813" s="45"/>
      <c r="AL813" s="45"/>
    </row>
    <row r="814" spans="1:38" outlineLevel="2" x14ac:dyDescent="0.25">
      <c r="A814" s="45"/>
      <c r="B814" s="54"/>
      <c r="C814" s="47">
        <f t="shared" si="194"/>
        <v>3</v>
      </c>
      <c r="D814" s="73"/>
      <c r="E814" s="70"/>
      <c r="F814" s="70" t="s">
        <v>1629</v>
      </c>
      <c r="G814" s="73"/>
      <c r="H814" s="76" t="s">
        <v>1608</v>
      </c>
      <c r="I814" s="96" t="s">
        <v>570</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1579</v>
      </c>
      <c r="AE814" s="76"/>
      <c r="AF814" s="97">
        <v>1</v>
      </c>
      <c r="AG814" s="97">
        <v>1</v>
      </c>
      <c r="AH814" s="73"/>
      <c r="AI814" s="57"/>
      <c r="AJ814" s="45"/>
      <c r="AK814" s="45"/>
      <c r="AL814" s="45"/>
    </row>
    <row r="815" spans="1:38" outlineLevel="2" x14ac:dyDescent="0.25">
      <c r="A815" s="45"/>
      <c r="B815" s="54"/>
      <c r="C815" s="47">
        <f t="shared" si="194"/>
        <v>3</v>
      </c>
      <c r="D815" s="73"/>
      <c r="E815" s="70"/>
      <c r="F815" s="70" t="s">
        <v>1630</v>
      </c>
      <c r="G815" s="73"/>
      <c r="H815" s="76" t="s">
        <v>1612</v>
      </c>
      <c r="I815" s="96" t="s">
        <v>570</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1579</v>
      </c>
      <c r="AE815" s="76"/>
      <c r="AF815" s="97">
        <v>1</v>
      </c>
      <c r="AG815" s="97">
        <v>1</v>
      </c>
      <c r="AH815" s="73"/>
      <c r="AI815" s="57"/>
      <c r="AJ815" s="45"/>
      <c r="AK815" s="45"/>
      <c r="AL815" s="45"/>
    </row>
    <row r="816" spans="1:38" outlineLevel="2" x14ac:dyDescent="0.25">
      <c r="A816" s="45"/>
      <c r="B816" s="54"/>
      <c r="C816" s="47">
        <f t="shared" si="194"/>
        <v>3</v>
      </c>
      <c r="D816" s="73"/>
      <c r="E816" s="70"/>
      <c r="F816" s="70" t="s">
        <v>1631</v>
      </c>
      <c r="G816" s="73"/>
      <c r="H816" s="76" t="s">
        <v>1632</v>
      </c>
      <c r="I816" s="96" t="s">
        <v>570</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25">
      <c r="A817" s="45"/>
      <c r="B817" s="54"/>
      <c r="C817" s="47">
        <f t="shared" si="194"/>
        <v>3</v>
      </c>
      <c r="D817" s="73"/>
      <c r="E817" s="70"/>
      <c r="F817" s="70" t="s">
        <v>1633</v>
      </c>
      <c r="G817" s="73"/>
      <c r="H817" s="76" t="s">
        <v>1634</v>
      </c>
      <c r="I817" s="96" t="s">
        <v>570</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2672</v>
      </c>
      <c r="AE817" s="76"/>
      <c r="AF817" s="97">
        <v>1</v>
      </c>
      <c r="AG817" s="97">
        <v>1</v>
      </c>
      <c r="AH817" s="73"/>
      <c r="AI817" s="57"/>
      <c r="AJ817" s="45"/>
      <c r="AK817" s="45"/>
      <c r="AL817" s="45"/>
    </row>
    <row r="818" spans="1:38" outlineLevel="2" x14ac:dyDescent="0.25">
      <c r="A818" s="45"/>
      <c r="B818" s="54"/>
      <c r="C818" s="47">
        <f t="shared" si="194"/>
        <v>3</v>
      </c>
      <c r="D818" s="73"/>
      <c r="E818" s="70"/>
      <c r="F818" s="70" t="s">
        <v>1635</v>
      </c>
      <c r="G818" s="73"/>
      <c r="H818" s="76" t="s">
        <v>1636</v>
      </c>
      <c r="I818" s="96" t="s">
        <v>570</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25">
      <c r="A819" s="45"/>
      <c r="B819" s="54"/>
      <c r="C819" s="47">
        <f t="shared" si="194"/>
        <v>3</v>
      </c>
      <c r="D819" s="73"/>
      <c r="E819" s="70"/>
      <c r="F819" s="70" t="s">
        <v>1637</v>
      </c>
      <c r="G819" s="73"/>
      <c r="H819" s="76" t="s">
        <v>1638</v>
      </c>
      <c r="I819" s="96" t="s">
        <v>570</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25">
      <c r="A820" s="45"/>
      <c r="B820" s="54"/>
      <c r="C820" s="47">
        <f t="shared" si="194"/>
        <v>3</v>
      </c>
      <c r="D820" s="73"/>
      <c r="E820" s="70"/>
      <c r="F820" s="70" t="s">
        <v>1639</v>
      </c>
      <c r="G820" s="73"/>
      <c r="H820" s="76" t="s">
        <v>2832</v>
      </c>
      <c r="I820" s="96" t="s">
        <v>570</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25">
      <c r="A821" s="45"/>
      <c r="B821" s="54"/>
      <c r="C821" s="47">
        <f t="shared" si="194"/>
        <v>3</v>
      </c>
      <c r="D821" s="73"/>
      <c r="E821" s="70"/>
      <c r="F821" s="70" t="s">
        <v>1640</v>
      </c>
      <c r="G821" s="73"/>
      <c r="H821" s="76" t="s">
        <v>2256</v>
      </c>
      <c r="I821" s="96" t="s">
        <v>570</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2829</v>
      </c>
      <c r="AE821" s="76"/>
      <c r="AF821" s="76">
        <v>1</v>
      </c>
      <c r="AG821" s="76">
        <v>1</v>
      </c>
      <c r="AH821" s="73"/>
      <c r="AI821" s="57"/>
      <c r="AJ821" s="45"/>
      <c r="AK821" s="45"/>
      <c r="AL821" s="45"/>
    </row>
    <row r="822" spans="1:38" outlineLevel="2" x14ac:dyDescent="0.25">
      <c r="A822" s="45"/>
      <c r="B822" s="54"/>
      <c r="C822" s="47">
        <f t="shared" si="194"/>
        <v>3</v>
      </c>
      <c r="D822" s="73"/>
      <c r="E822" s="70"/>
      <c r="F822" s="70" t="s">
        <v>1641</v>
      </c>
      <c r="G822" s="73"/>
      <c r="H822" s="76" t="s">
        <v>2257</v>
      </c>
      <c r="I822" s="96" t="s">
        <v>570</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25">
      <c r="A823" s="45"/>
      <c r="B823" s="54"/>
      <c r="C823" s="47">
        <f t="shared" ref="C823:C827" si="215">INT($C$29)+3</f>
        <v>4</v>
      </c>
      <c r="D823" s="73"/>
      <c r="E823" s="70"/>
      <c r="F823" s="70" t="s">
        <v>1642</v>
      </c>
      <c r="G823" s="73"/>
      <c r="H823" s="76" t="s">
        <v>2258</v>
      </c>
      <c r="I823" s="96" t="s">
        <v>570</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25">
      <c r="A824" s="45"/>
      <c r="B824" s="54"/>
      <c r="C824" s="47">
        <f t="shared" si="215"/>
        <v>4</v>
      </c>
      <c r="D824" s="73"/>
      <c r="E824" s="70" t="s">
        <v>1647</v>
      </c>
      <c r="F824" s="70" t="s">
        <v>1643</v>
      </c>
      <c r="G824" s="73"/>
      <c r="H824" s="76" t="s">
        <v>1649</v>
      </c>
      <c r="I824" s="96" t="s">
        <v>570</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1604</v>
      </c>
      <c r="AE824" s="76"/>
      <c r="AF824" s="76">
        <v>1</v>
      </c>
      <c r="AG824" s="76">
        <v>1</v>
      </c>
      <c r="AH824" s="73"/>
      <c r="AI824" s="57"/>
      <c r="AJ824" s="45"/>
      <c r="AK824" s="45"/>
      <c r="AL824" s="45"/>
    </row>
    <row r="825" spans="1:38" outlineLevel="2" x14ac:dyDescent="0.25">
      <c r="A825" s="45"/>
      <c r="B825" s="54"/>
      <c r="C825" s="47">
        <f t="shared" si="215"/>
        <v>4</v>
      </c>
      <c r="D825" s="73"/>
      <c r="E825" s="70"/>
      <c r="F825" s="70" t="s">
        <v>1644</v>
      </c>
      <c r="G825" s="73"/>
      <c r="H825" s="76" t="s">
        <v>1568</v>
      </c>
      <c r="I825" s="96" t="s">
        <v>570</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1089</v>
      </c>
      <c r="AE825" s="76"/>
      <c r="AF825" s="97">
        <v>1</v>
      </c>
      <c r="AG825" s="97">
        <v>1</v>
      </c>
      <c r="AH825" s="73"/>
      <c r="AI825" s="57"/>
      <c r="AJ825" s="45"/>
      <c r="AK825" s="45"/>
      <c r="AL825" s="45"/>
    </row>
    <row r="826" spans="1:38" outlineLevel="2" x14ac:dyDescent="0.25">
      <c r="A826" s="45"/>
      <c r="B826" s="54"/>
      <c r="C826" s="47">
        <f t="shared" si="215"/>
        <v>4</v>
      </c>
      <c r="D826" s="73"/>
      <c r="E826" s="70"/>
      <c r="F826" s="70" t="s">
        <v>1645</v>
      </c>
      <c r="G826" s="73"/>
      <c r="H826" s="76" t="s">
        <v>1570</v>
      </c>
      <c r="I826" s="96" t="s">
        <v>570</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1089</v>
      </c>
      <c r="AE826" s="76"/>
      <c r="AF826" s="97">
        <v>1</v>
      </c>
      <c r="AG826" s="97">
        <v>1</v>
      </c>
      <c r="AH826" s="73"/>
      <c r="AI826" s="57"/>
      <c r="AJ826" s="45"/>
      <c r="AK826" s="45"/>
      <c r="AL826" s="45"/>
    </row>
    <row r="827" spans="1:38" outlineLevel="2" collapsed="1" x14ac:dyDescent="0.25">
      <c r="A827" s="45"/>
      <c r="B827" s="54"/>
      <c r="C827" s="47">
        <f t="shared" si="215"/>
        <v>4</v>
      </c>
      <c r="D827" s="73"/>
      <c r="E827" s="70"/>
      <c r="F827" s="70" t="s">
        <v>1646</v>
      </c>
      <c r="G827" s="73"/>
      <c r="H827" s="76" t="s">
        <v>1572</v>
      </c>
      <c r="I827" s="96" t="s">
        <v>570</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2813</v>
      </c>
      <c r="AE827" s="76"/>
      <c r="AF827" s="97">
        <v>1</v>
      </c>
      <c r="AG827" s="97">
        <v>1</v>
      </c>
      <c r="AH827" s="73"/>
      <c r="AI827" s="57"/>
      <c r="AJ827" s="45"/>
      <c r="AK827" s="45"/>
      <c r="AL827" s="45"/>
    </row>
    <row r="828" spans="1:38" hidden="1" outlineLevel="3" x14ac:dyDescent="0.25">
      <c r="A828" s="45"/>
      <c r="B828" s="54"/>
      <c r="C828" s="47">
        <f>INT($C$29)+2</f>
        <v>3</v>
      </c>
      <c r="D828" s="73"/>
      <c r="E828" s="70"/>
      <c r="F828" s="70" t="s">
        <v>1648</v>
      </c>
      <c r="G828" s="73"/>
      <c r="H828" s="76" t="s">
        <v>1566</v>
      </c>
      <c r="I828" s="96" t="s">
        <v>570</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INT($C$29)+2</f>
        <v>3</v>
      </c>
      <c r="D829" s="73"/>
      <c r="E829" s="70"/>
      <c r="F829" s="70" t="s">
        <v>1650</v>
      </c>
      <c r="G829" s="73"/>
      <c r="H829" s="76" t="s">
        <v>1568</v>
      </c>
      <c r="I829" s="96" t="s">
        <v>570</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INT($C$29)+2</f>
        <v>3</v>
      </c>
      <c r="D830" s="73"/>
      <c r="E830" s="70"/>
      <c r="F830" s="70" t="s">
        <v>1651</v>
      </c>
      <c r="G830" s="73"/>
      <c r="H830" s="76" t="s">
        <v>1570</v>
      </c>
      <c r="I830" s="96" t="s">
        <v>570</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INT($C$29)+2</f>
        <v>3</v>
      </c>
      <c r="D831" s="73"/>
      <c r="E831" s="70"/>
      <c r="F831" s="70" t="s">
        <v>1652</v>
      </c>
      <c r="G831" s="73"/>
      <c r="H831" s="76" t="s">
        <v>1572</v>
      </c>
      <c r="I831" s="96" t="s">
        <v>570</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ref="C832:C839" si="220">INT($C$29)+3</f>
        <v>4</v>
      </c>
      <c r="D832" s="73"/>
      <c r="E832" s="70"/>
      <c r="F832" s="70" t="s">
        <v>1653</v>
      </c>
      <c r="G832" s="73"/>
      <c r="H832" s="76" t="s">
        <v>1654</v>
      </c>
      <c r="I832" s="96" t="s">
        <v>570</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20"/>
        <v>4</v>
      </c>
      <c r="D833" s="73"/>
      <c r="E833" s="70"/>
      <c r="F833" s="70" t="s">
        <v>1655</v>
      </c>
      <c r="G833" s="73"/>
      <c r="H833" s="76" t="s">
        <v>1568</v>
      </c>
      <c r="I833" s="96" t="s">
        <v>570</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20"/>
        <v>4</v>
      </c>
      <c r="D834" s="73"/>
      <c r="E834" s="70"/>
      <c r="F834" s="70" t="s">
        <v>1656</v>
      </c>
      <c r="G834" s="73"/>
      <c r="H834" s="76" t="s">
        <v>1570</v>
      </c>
      <c r="I834" s="96" t="s">
        <v>570</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20"/>
        <v>4</v>
      </c>
      <c r="D835" s="73"/>
      <c r="E835" s="70"/>
      <c r="F835" s="70" t="s">
        <v>1657</v>
      </c>
      <c r="G835" s="73"/>
      <c r="H835" s="76" t="s">
        <v>1572</v>
      </c>
      <c r="I835" s="96" t="s">
        <v>570</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25">
      <c r="A836" s="45"/>
      <c r="B836" s="54"/>
      <c r="C836" s="47">
        <f t="shared" si="220"/>
        <v>4</v>
      </c>
      <c r="D836" s="73"/>
      <c r="E836" s="70"/>
      <c r="F836" s="70" t="s">
        <v>1658</v>
      </c>
      <c r="G836" s="73"/>
      <c r="H836" s="76" t="s">
        <v>1659</v>
      </c>
      <c r="I836" s="96" t="s">
        <v>570</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25">
      <c r="A837" s="45"/>
      <c r="B837" s="54"/>
      <c r="C837" s="47">
        <f t="shared" si="220"/>
        <v>4</v>
      </c>
      <c r="D837" s="73"/>
      <c r="E837" s="70"/>
      <c r="F837" s="70" t="s">
        <v>1660</v>
      </c>
      <c r="G837" s="73"/>
      <c r="H837" s="76" t="s">
        <v>1568</v>
      </c>
      <c r="I837" s="96" t="s">
        <v>570</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25">
      <c r="A838" s="45"/>
      <c r="B838" s="54"/>
      <c r="C838" s="47">
        <f t="shared" si="220"/>
        <v>4</v>
      </c>
      <c r="D838" s="73"/>
      <c r="E838" s="70"/>
      <c r="F838" s="70" t="s">
        <v>1661</v>
      </c>
      <c r="G838" s="73"/>
      <c r="H838" s="76" t="s">
        <v>1570</v>
      </c>
      <c r="I838" s="96" t="s">
        <v>570</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25">
      <c r="A839" s="45"/>
      <c r="B839" s="54"/>
      <c r="C839" s="47">
        <f t="shared" si="220"/>
        <v>4</v>
      </c>
      <c r="D839" s="73"/>
      <c r="E839" s="70"/>
      <c r="F839" s="70" t="s">
        <v>1662</v>
      </c>
      <c r="G839" s="73"/>
      <c r="H839" s="76" t="s">
        <v>1572</v>
      </c>
      <c r="I839" s="96" t="s">
        <v>570</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25">
      <c r="A840" s="45"/>
      <c r="B840" s="54"/>
      <c r="C840" s="47">
        <f t="shared" ref="C840:C887" si="221">INT($C$29)+2</f>
        <v>3</v>
      </c>
      <c r="D840" s="73"/>
      <c r="E840" s="70" t="s">
        <v>853</v>
      </c>
      <c r="F840" s="70" t="s">
        <v>1663</v>
      </c>
      <c r="G840" s="73"/>
      <c r="H840" s="76" t="s">
        <v>1664</v>
      </c>
      <c r="I840" s="96" t="s">
        <v>570</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25">
      <c r="A841" s="45"/>
      <c r="B841" s="54"/>
      <c r="C841" s="47">
        <f t="shared" si="221"/>
        <v>3</v>
      </c>
      <c r="D841" s="73"/>
      <c r="E841" s="70"/>
      <c r="F841" s="70" t="s">
        <v>1665</v>
      </c>
      <c r="G841" s="73"/>
      <c r="H841" s="76" t="s">
        <v>1666</v>
      </c>
      <c r="I841" s="96" t="s">
        <v>570</v>
      </c>
      <c r="J841" s="96"/>
      <c r="K841" s="97">
        <v>1.5</v>
      </c>
      <c r="L841" s="97">
        <v>1.5</v>
      </c>
      <c r="M841" s="97">
        <v>1</v>
      </c>
      <c r="N841" s="97">
        <v>1</v>
      </c>
      <c r="O841" s="97">
        <v>1</v>
      </c>
      <c r="P841" s="97">
        <v>1</v>
      </c>
      <c r="Q841" s="76"/>
      <c r="R841" s="76" t="s">
        <v>618</v>
      </c>
      <c r="S841" s="76" t="s">
        <v>618</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25">
      <c r="A842" s="45"/>
      <c r="B842" s="54"/>
      <c r="C842" s="47">
        <f t="shared" si="221"/>
        <v>3</v>
      </c>
      <c r="D842" s="73"/>
      <c r="E842" s="70"/>
      <c r="F842" s="70" t="s">
        <v>1667</v>
      </c>
      <c r="G842" s="73"/>
      <c r="H842" s="76" t="s">
        <v>1668</v>
      </c>
      <c r="I842" s="96" t="s">
        <v>570</v>
      </c>
      <c r="J842" s="96"/>
      <c r="K842" s="97">
        <v>1.75</v>
      </c>
      <c r="L842" s="97">
        <v>1.75</v>
      </c>
      <c r="M842" s="76"/>
      <c r="N842" s="76"/>
      <c r="O842" s="76"/>
      <c r="P842" s="76"/>
      <c r="Q842" s="76"/>
      <c r="R842" s="76" t="s">
        <v>618</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25">
      <c r="A843" s="45"/>
      <c r="B843" s="54"/>
      <c r="C843" s="47">
        <f t="shared" si="221"/>
        <v>3</v>
      </c>
      <c r="D843" s="73"/>
      <c r="E843" s="70"/>
      <c r="F843" s="70" t="s">
        <v>1669</v>
      </c>
      <c r="G843" s="73"/>
      <c r="H843" s="76" t="s">
        <v>1670</v>
      </c>
      <c r="I843" s="96" t="s">
        <v>570</v>
      </c>
      <c r="J843" s="96"/>
      <c r="K843" s="97">
        <v>2</v>
      </c>
      <c r="L843" s="97">
        <v>2</v>
      </c>
      <c r="M843" s="76"/>
      <c r="N843" s="76"/>
      <c r="O843" s="76"/>
      <c r="P843" s="76"/>
      <c r="Q843" s="76"/>
      <c r="R843" s="76" t="s">
        <v>618</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25">
      <c r="A844" s="45"/>
      <c r="B844" s="54"/>
      <c r="C844" s="47">
        <f t="shared" si="221"/>
        <v>3</v>
      </c>
      <c r="D844" s="73"/>
      <c r="E844" s="70" t="s">
        <v>856</v>
      </c>
      <c r="F844" s="70" t="s">
        <v>1671</v>
      </c>
      <c r="G844" s="73"/>
      <c r="H844" s="76" t="s">
        <v>1672</v>
      </c>
      <c r="I844" s="96" t="s">
        <v>570</v>
      </c>
      <c r="J844" s="96" t="s">
        <v>1247</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25">
      <c r="A845" s="45"/>
      <c r="B845" s="54"/>
      <c r="C845" s="47">
        <f t="shared" si="221"/>
        <v>3</v>
      </c>
      <c r="D845" s="73"/>
      <c r="E845" s="70"/>
      <c r="F845" s="70" t="s">
        <v>1673</v>
      </c>
      <c r="G845" s="73"/>
      <c r="H845" s="76" t="s">
        <v>1674</v>
      </c>
      <c r="I845" s="96" t="s">
        <v>120</v>
      </c>
      <c r="J845" s="96" t="s">
        <v>1247</v>
      </c>
      <c r="K845" s="97">
        <v>0.1</v>
      </c>
      <c r="L845" s="97">
        <v>0.1</v>
      </c>
      <c r="M845" s="97">
        <v>7.0000000000000007E-2</v>
      </c>
      <c r="N845" s="97">
        <v>7.0000000000000007E-2</v>
      </c>
      <c r="O845" s="97">
        <v>7.0000000000000007E-2</v>
      </c>
      <c r="P845" s="97">
        <v>7.0000000000000007E-2</v>
      </c>
      <c r="Q845" s="76"/>
      <c r="R845" s="76" t="s">
        <v>618</v>
      </c>
      <c r="S845" s="76" t="s">
        <v>618</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25">
      <c r="A846" s="45"/>
      <c r="B846" s="54"/>
      <c r="C846" s="47">
        <f t="shared" si="221"/>
        <v>3</v>
      </c>
      <c r="D846" s="73"/>
      <c r="E846" s="70"/>
      <c r="F846" s="70" t="s">
        <v>1675</v>
      </c>
      <c r="G846" s="73"/>
      <c r="H846" s="76" t="s">
        <v>1676</v>
      </c>
      <c r="I846" s="96" t="s">
        <v>120</v>
      </c>
      <c r="J846" s="96" t="s">
        <v>1247</v>
      </c>
      <c r="K846" s="97">
        <v>8.5000000000000006E-2</v>
      </c>
      <c r="L846" s="97">
        <v>8.5000000000000006E-2</v>
      </c>
      <c r="M846" s="76"/>
      <c r="N846" s="76"/>
      <c r="O846" s="76"/>
      <c r="P846" s="76"/>
      <c r="Q846" s="76"/>
      <c r="R846" s="76" t="s">
        <v>618</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25">
      <c r="A847" s="45"/>
      <c r="B847" s="54"/>
      <c r="C847" s="47">
        <f t="shared" si="221"/>
        <v>3</v>
      </c>
      <c r="D847" s="73"/>
      <c r="E847" s="70"/>
      <c r="F847" s="70" t="s">
        <v>1677</v>
      </c>
      <c r="G847" s="73"/>
      <c r="H847" s="76" t="s">
        <v>1678</v>
      </c>
      <c r="I847" s="96" t="s">
        <v>120</v>
      </c>
      <c r="J847" s="96" t="s">
        <v>1247</v>
      </c>
      <c r="K847" s="97">
        <v>7.0000000000000007E-2</v>
      </c>
      <c r="L847" s="97">
        <v>7.0000000000000007E-2</v>
      </c>
      <c r="M847" s="76"/>
      <c r="N847" s="76"/>
      <c r="O847" s="76"/>
      <c r="P847" s="76"/>
      <c r="Q847" s="76"/>
      <c r="R847" s="76" t="s">
        <v>618</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25">
      <c r="A848" s="45"/>
      <c r="B848" s="54"/>
      <c r="C848" s="47">
        <f t="shared" si="221"/>
        <v>3</v>
      </c>
      <c r="D848" s="73"/>
      <c r="E848" s="70"/>
      <c r="F848" s="70" t="s">
        <v>1679</v>
      </c>
      <c r="G848" s="73"/>
      <c r="H848" s="76" t="s">
        <v>1680</v>
      </c>
      <c r="I848" s="96" t="s">
        <v>570</v>
      </c>
      <c r="J848" s="96" t="s">
        <v>1219</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25">
      <c r="A849" s="45"/>
      <c r="B849" s="54"/>
      <c r="C849" s="47">
        <f t="shared" si="221"/>
        <v>3</v>
      </c>
      <c r="D849" s="73"/>
      <c r="E849" s="70"/>
      <c r="F849" s="70" t="s">
        <v>1681</v>
      </c>
      <c r="G849" s="73"/>
      <c r="H849" s="76" t="s">
        <v>1682</v>
      </c>
      <c r="I849" s="96" t="s">
        <v>761</v>
      </c>
      <c r="J849" s="96" t="s">
        <v>1219</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2260</v>
      </c>
      <c r="AE849" s="76"/>
      <c r="AF849" s="97">
        <v>1</v>
      </c>
      <c r="AG849" s="97">
        <v>1</v>
      </c>
      <c r="AH849" s="73"/>
      <c r="AI849" s="57"/>
      <c r="AJ849" s="45"/>
      <c r="AK849" s="45"/>
      <c r="AL849" s="45"/>
    </row>
    <row r="850" spans="1:38" outlineLevel="2" x14ac:dyDescent="0.25">
      <c r="A850" s="45"/>
      <c r="B850" s="54"/>
      <c r="C850" s="47">
        <f t="shared" si="221"/>
        <v>3</v>
      </c>
      <c r="D850" s="73"/>
      <c r="E850" s="70"/>
      <c r="F850" s="70" t="s">
        <v>1683</v>
      </c>
      <c r="G850" s="73"/>
      <c r="H850" s="76" t="s">
        <v>1684</v>
      </c>
      <c r="I850" s="96" t="s">
        <v>761</v>
      </c>
      <c r="J850" s="96" t="s">
        <v>1219</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25">
      <c r="A851" s="45"/>
      <c r="B851" s="54"/>
      <c r="C851" s="47">
        <f t="shared" si="221"/>
        <v>3</v>
      </c>
      <c r="D851" s="73"/>
      <c r="E851" s="70"/>
      <c r="F851" s="70" t="s">
        <v>1685</v>
      </c>
      <c r="G851" s="73"/>
      <c r="H851" s="76" t="s">
        <v>1686</v>
      </c>
      <c r="I851" s="96" t="s">
        <v>761</v>
      </c>
      <c r="J851" s="96" t="s">
        <v>1219</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25">
      <c r="A852" s="45"/>
      <c r="B852" s="54"/>
      <c r="C852" s="47">
        <f t="shared" si="221"/>
        <v>3</v>
      </c>
      <c r="D852" s="73"/>
      <c r="E852" s="70"/>
      <c r="F852" s="70" t="s">
        <v>1687</v>
      </c>
      <c r="G852" s="73"/>
      <c r="H852" s="76" t="s">
        <v>2262</v>
      </c>
      <c r="I852" s="96" t="s">
        <v>570</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21"/>
        <v>3</v>
      </c>
      <c r="D853" s="73"/>
      <c r="E853" s="70"/>
      <c r="F853" s="70" t="s">
        <v>1689</v>
      </c>
      <c r="G853" s="73"/>
      <c r="H853" s="76" t="s">
        <v>1568</v>
      </c>
      <c r="I853" s="96" t="s">
        <v>570</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21"/>
        <v>3</v>
      </c>
      <c r="D854" s="73"/>
      <c r="E854" s="70"/>
      <c r="F854" s="70" t="s">
        <v>1690</v>
      </c>
      <c r="G854" s="73"/>
      <c r="H854" s="76" t="s">
        <v>1570</v>
      </c>
      <c r="I854" s="96" t="s">
        <v>570</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21"/>
        <v>3</v>
      </c>
      <c r="D855" s="73"/>
      <c r="E855" s="70"/>
      <c r="F855" s="70" t="s">
        <v>1691</v>
      </c>
      <c r="G855" s="73"/>
      <c r="H855" s="76" t="s">
        <v>1572</v>
      </c>
      <c r="I855" s="96" t="s">
        <v>570</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221"/>
        <v>3</v>
      </c>
      <c r="D856" s="73"/>
      <c r="E856" s="70"/>
      <c r="F856" s="70" t="s">
        <v>1692</v>
      </c>
      <c r="G856" s="73"/>
      <c r="H856" s="76" t="s">
        <v>1693</v>
      </c>
      <c r="I856" s="96" t="s">
        <v>570</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221"/>
        <v>3</v>
      </c>
      <c r="D857" s="73"/>
      <c r="E857" s="70"/>
      <c r="F857" s="70" t="s">
        <v>1694</v>
      </c>
      <c r="G857" s="73"/>
      <c r="H857" s="76" t="s">
        <v>1695</v>
      </c>
      <c r="I857" s="96" t="s">
        <v>570</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21"/>
        <v>3</v>
      </c>
      <c r="D858" s="73"/>
      <c r="E858" s="70"/>
      <c r="F858" s="70" t="s">
        <v>1696</v>
      </c>
      <c r="G858" s="73"/>
      <c r="H858" s="76" t="s">
        <v>1697</v>
      </c>
      <c r="I858" s="96" t="s">
        <v>570</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21"/>
        <v>3</v>
      </c>
      <c r="D859" s="73"/>
      <c r="E859" s="70"/>
      <c r="F859" s="70" t="s">
        <v>1698</v>
      </c>
      <c r="G859" s="73"/>
      <c r="H859" s="76" t="s">
        <v>1699</v>
      </c>
      <c r="I859" s="96" t="s">
        <v>570</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21"/>
        <v>3</v>
      </c>
      <c r="D860" s="73"/>
      <c r="E860" s="70"/>
      <c r="F860" s="70" t="s">
        <v>1700</v>
      </c>
      <c r="G860" s="73"/>
      <c r="H860" s="76" t="s">
        <v>1566</v>
      </c>
      <c r="I860" s="96" t="s">
        <v>570</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21"/>
        <v>3</v>
      </c>
      <c r="D861" s="73"/>
      <c r="E861" s="70"/>
      <c r="F861" s="70" t="s">
        <v>1701</v>
      </c>
      <c r="G861" s="73"/>
      <c r="H861" s="76" t="s">
        <v>1568</v>
      </c>
      <c r="I861" s="96" t="s">
        <v>570</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21"/>
        <v>3</v>
      </c>
      <c r="D862" s="73"/>
      <c r="E862" s="70"/>
      <c r="F862" s="70" t="s">
        <v>1702</v>
      </c>
      <c r="G862" s="73"/>
      <c r="H862" s="76" t="s">
        <v>1570</v>
      </c>
      <c r="I862" s="96" t="s">
        <v>570</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21"/>
        <v>3</v>
      </c>
      <c r="D863" s="73"/>
      <c r="E863" s="70"/>
      <c r="F863" s="70" t="s">
        <v>1703</v>
      </c>
      <c r="G863" s="73"/>
      <c r="H863" s="76" t="s">
        <v>1572</v>
      </c>
      <c r="I863" s="96" t="s">
        <v>570</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21"/>
        <v>3</v>
      </c>
      <c r="D864" s="73"/>
      <c r="E864" s="70"/>
      <c r="F864" s="70" t="s">
        <v>2594</v>
      </c>
      <c r="G864" s="73"/>
      <c r="H864" s="76" t="s">
        <v>1566</v>
      </c>
      <c r="I864" s="96" t="s">
        <v>570</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21"/>
        <v>3</v>
      </c>
      <c r="D865" s="73"/>
      <c r="E865" s="70"/>
      <c r="F865" s="70" t="s">
        <v>2595</v>
      </c>
      <c r="G865" s="73"/>
      <c r="H865" s="76" t="s">
        <v>1568</v>
      </c>
      <c r="I865" s="96" t="s">
        <v>570</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21"/>
        <v>3</v>
      </c>
      <c r="D866" s="73"/>
      <c r="E866" s="70"/>
      <c r="F866" s="70" t="s">
        <v>2596</v>
      </c>
      <c r="G866" s="73"/>
      <c r="H866" s="76" t="s">
        <v>1570</v>
      </c>
      <c r="I866" s="96" t="s">
        <v>570</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21"/>
        <v>3</v>
      </c>
      <c r="D867" s="73"/>
      <c r="E867" s="70"/>
      <c r="F867" s="70" t="s">
        <v>2597</v>
      </c>
      <c r="G867" s="73"/>
      <c r="H867" s="76" t="s">
        <v>1572</v>
      </c>
      <c r="I867" s="96" t="s">
        <v>570</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21"/>
        <v>3</v>
      </c>
      <c r="D868" s="73"/>
      <c r="E868" s="70"/>
      <c r="F868" s="70" t="s">
        <v>2598</v>
      </c>
      <c r="G868" s="73"/>
      <c r="H868" s="76" t="s">
        <v>1566</v>
      </c>
      <c r="I868" s="96" t="s">
        <v>570</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21"/>
        <v>3</v>
      </c>
      <c r="D869" s="73"/>
      <c r="E869" s="70"/>
      <c r="F869" s="70" t="s">
        <v>2599</v>
      </c>
      <c r="G869" s="73"/>
      <c r="H869" s="76" t="s">
        <v>1568</v>
      </c>
      <c r="I869" s="96" t="s">
        <v>570</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21"/>
        <v>3</v>
      </c>
      <c r="D870" s="73"/>
      <c r="E870" s="70"/>
      <c r="F870" s="70" t="s">
        <v>2600</v>
      </c>
      <c r="G870" s="73"/>
      <c r="H870" s="76" t="s">
        <v>1570</v>
      </c>
      <c r="I870" s="96" t="s">
        <v>570</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21"/>
        <v>3</v>
      </c>
      <c r="D871" s="73"/>
      <c r="E871" s="70"/>
      <c r="F871" s="70" t="s">
        <v>2601</v>
      </c>
      <c r="G871" s="73"/>
      <c r="H871" s="76" t="s">
        <v>1572</v>
      </c>
      <c r="I871" s="96" t="s">
        <v>570</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25">
      <c r="A872" s="45"/>
      <c r="B872" s="54"/>
      <c r="C872" s="47">
        <f t="shared" si="221"/>
        <v>3</v>
      </c>
      <c r="D872" s="73"/>
      <c r="E872" s="70"/>
      <c r="F872" s="70" t="s">
        <v>2602</v>
      </c>
      <c r="G872" s="73"/>
      <c r="H872" s="76" t="s">
        <v>2809</v>
      </c>
      <c r="I872" s="96" t="s">
        <v>570</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25">
      <c r="A873" s="45"/>
      <c r="B873" s="54"/>
      <c r="C873" s="47">
        <f t="shared" si="221"/>
        <v>3</v>
      </c>
      <c r="D873" s="73"/>
      <c r="E873" s="70"/>
      <c r="F873" s="70" t="s">
        <v>2603</v>
      </c>
      <c r="G873" s="73"/>
      <c r="H873" s="76" t="s">
        <v>2811</v>
      </c>
      <c r="I873" s="96" t="s">
        <v>570</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25">
      <c r="A874" s="45"/>
      <c r="B874" s="54"/>
      <c r="C874" s="47">
        <f t="shared" si="221"/>
        <v>3</v>
      </c>
      <c r="D874" s="73"/>
      <c r="E874" s="70"/>
      <c r="F874" s="70" t="s">
        <v>2604</v>
      </c>
      <c r="G874" s="73"/>
      <c r="H874" s="76" t="s">
        <v>2810</v>
      </c>
      <c r="I874" s="96" t="s">
        <v>570</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25">
      <c r="A875" s="45"/>
      <c r="B875" s="54"/>
      <c r="C875" s="47">
        <f t="shared" si="221"/>
        <v>3</v>
      </c>
      <c r="D875" s="73"/>
      <c r="E875" s="70"/>
      <c r="F875" s="70" t="s">
        <v>2605</v>
      </c>
      <c r="G875" s="73"/>
      <c r="H875" s="76" t="s">
        <v>2812</v>
      </c>
      <c r="I875" s="96" t="s">
        <v>570</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25">
      <c r="A876" s="45"/>
      <c r="B876" s="54"/>
      <c r="C876" s="47">
        <f t="shared" si="221"/>
        <v>3</v>
      </c>
      <c r="D876" s="73"/>
      <c r="E876" s="70"/>
      <c r="F876" s="70" t="s">
        <v>2606</v>
      </c>
      <c r="G876" s="73"/>
      <c r="H876" s="76" t="s">
        <v>2864</v>
      </c>
      <c r="I876" s="96" t="s">
        <v>570</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2875</v>
      </c>
      <c r="AE876" s="76"/>
      <c r="AF876" s="76">
        <v>1</v>
      </c>
      <c r="AG876" s="76">
        <v>1</v>
      </c>
      <c r="AH876" s="73"/>
      <c r="AI876" s="57"/>
      <c r="AJ876" s="45"/>
      <c r="AK876" s="45"/>
      <c r="AL876" s="45"/>
    </row>
    <row r="877" spans="1:38" outlineLevel="2" x14ac:dyDescent="0.25">
      <c r="A877" s="45"/>
      <c r="B877" s="54"/>
      <c r="C877" s="47">
        <f t="shared" si="221"/>
        <v>3</v>
      </c>
      <c r="D877" s="73"/>
      <c r="E877" s="70"/>
      <c r="F877" s="70" t="s">
        <v>2607</v>
      </c>
      <c r="G877" s="73"/>
      <c r="H877" s="76" t="s">
        <v>2811</v>
      </c>
      <c r="I877" s="96" t="s">
        <v>570</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2915</v>
      </c>
      <c r="AE877" s="76"/>
      <c r="AF877" s="97">
        <v>1</v>
      </c>
      <c r="AG877" s="97">
        <v>1</v>
      </c>
      <c r="AH877" s="73"/>
      <c r="AI877" s="57"/>
      <c r="AJ877" s="45"/>
      <c r="AK877" s="45"/>
      <c r="AL877" s="45"/>
    </row>
    <row r="878" spans="1:38" outlineLevel="2" x14ac:dyDescent="0.25">
      <c r="A878" s="45"/>
      <c r="B878" s="54"/>
      <c r="C878" s="47">
        <f t="shared" si="221"/>
        <v>3</v>
      </c>
      <c r="D878" s="73"/>
      <c r="E878" s="70"/>
      <c r="F878" s="70" t="s">
        <v>2608</v>
      </c>
      <c r="G878" s="73"/>
      <c r="H878" s="76" t="s">
        <v>2810</v>
      </c>
      <c r="I878" s="96" t="s">
        <v>570</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25">
      <c r="A879" s="45"/>
      <c r="B879" s="54"/>
      <c r="C879" s="47">
        <f t="shared" si="221"/>
        <v>3</v>
      </c>
      <c r="D879" s="73"/>
      <c r="E879" s="70"/>
      <c r="F879" s="70" t="s">
        <v>2609</v>
      </c>
      <c r="G879" s="73"/>
      <c r="H879" s="76" t="s">
        <v>2812</v>
      </c>
      <c r="I879" s="96" t="s">
        <v>570</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25">
      <c r="A880" s="45"/>
      <c r="B880" s="54"/>
      <c r="C880" s="47">
        <f t="shared" si="221"/>
        <v>3</v>
      </c>
      <c r="D880" s="73"/>
      <c r="E880" s="70"/>
      <c r="F880" s="70" t="s">
        <v>2610</v>
      </c>
      <c r="G880" s="73"/>
      <c r="H880" s="76" t="s">
        <v>2618</v>
      </c>
      <c r="I880" s="96" t="s">
        <v>570</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2626</v>
      </c>
      <c r="AE880" s="76"/>
      <c r="AF880" s="76">
        <v>1</v>
      </c>
      <c r="AG880" s="76">
        <v>1</v>
      </c>
      <c r="AH880" s="73"/>
      <c r="AI880" s="57"/>
      <c r="AJ880" s="45"/>
      <c r="AK880" s="45"/>
      <c r="AL880" s="45"/>
    </row>
    <row r="881" spans="1:38" outlineLevel="2" x14ac:dyDescent="0.25">
      <c r="A881" s="45"/>
      <c r="B881" s="54"/>
      <c r="C881" s="47">
        <f t="shared" si="221"/>
        <v>3</v>
      </c>
      <c r="D881" s="73"/>
      <c r="E881" s="70"/>
      <c r="F881" s="70" t="s">
        <v>2611</v>
      </c>
      <c r="G881" s="73"/>
      <c r="H881" s="76" t="s">
        <v>1577</v>
      </c>
      <c r="I881" s="96" t="s">
        <v>570</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2622</v>
      </c>
      <c r="AE881" s="76"/>
      <c r="AF881" s="97">
        <v>1</v>
      </c>
      <c r="AG881" s="97">
        <v>1</v>
      </c>
      <c r="AH881" s="73"/>
      <c r="AI881" s="57"/>
      <c r="AJ881" s="45"/>
      <c r="AK881" s="45"/>
      <c r="AL881" s="45"/>
    </row>
    <row r="882" spans="1:38" outlineLevel="2" x14ac:dyDescent="0.25">
      <c r="A882" s="45"/>
      <c r="B882" s="54"/>
      <c r="C882" s="47">
        <f t="shared" si="221"/>
        <v>3</v>
      </c>
      <c r="D882" s="73"/>
      <c r="E882" s="70"/>
      <c r="F882" s="70" t="s">
        <v>2612</v>
      </c>
      <c r="G882" s="73"/>
      <c r="H882" s="76" t="s">
        <v>1581</v>
      </c>
      <c r="I882" s="96" t="s">
        <v>570</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25">
      <c r="A883" s="45"/>
      <c r="B883" s="54"/>
      <c r="C883" s="47">
        <f t="shared" si="221"/>
        <v>3</v>
      </c>
      <c r="D883" s="73"/>
      <c r="E883" s="70"/>
      <c r="F883" s="70" t="s">
        <v>2613</v>
      </c>
      <c r="G883" s="73"/>
      <c r="H883" s="76" t="s">
        <v>1583</v>
      </c>
      <c r="I883" s="96" t="s">
        <v>570</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2625</v>
      </c>
      <c r="AE883" s="76"/>
      <c r="AF883" s="76">
        <v>1</v>
      </c>
      <c r="AG883" s="76">
        <v>1</v>
      </c>
      <c r="AH883" s="73"/>
      <c r="AI883" s="57"/>
      <c r="AJ883" s="45"/>
      <c r="AK883" s="45"/>
      <c r="AL883" s="45"/>
    </row>
    <row r="884" spans="1:38" outlineLevel="2" x14ac:dyDescent="0.25">
      <c r="A884" s="45"/>
      <c r="B884" s="54"/>
      <c r="C884" s="47">
        <f t="shared" si="221"/>
        <v>3</v>
      </c>
      <c r="D884" s="73"/>
      <c r="E884" s="70"/>
      <c r="F884" s="70" t="s">
        <v>2614</v>
      </c>
      <c r="G884" s="73"/>
      <c r="H884" s="76" t="s">
        <v>2680</v>
      </c>
      <c r="I884" s="96" t="s">
        <v>570</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2845</v>
      </c>
      <c r="AE884" s="76"/>
      <c r="AF884" s="76">
        <v>1</v>
      </c>
      <c r="AG884" s="76">
        <v>1</v>
      </c>
      <c r="AH884" s="73"/>
      <c r="AI884" s="57"/>
      <c r="AJ884" s="45"/>
      <c r="AK884" s="45"/>
      <c r="AL884" s="45"/>
    </row>
    <row r="885" spans="1:38" outlineLevel="2" x14ac:dyDescent="0.25">
      <c r="A885" s="45"/>
      <c r="B885" s="54"/>
      <c r="C885" s="47">
        <f t="shared" si="221"/>
        <v>3</v>
      </c>
      <c r="D885" s="73"/>
      <c r="E885" s="70"/>
      <c r="F885" s="70" t="s">
        <v>2615</v>
      </c>
      <c r="G885" s="73"/>
      <c r="H885" s="76" t="s">
        <v>2619</v>
      </c>
      <c r="I885" s="96" t="s">
        <v>570</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25">
      <c r="A886" s="45"/>
      <c r="B886" s="54"/>
      <c r="C886" s="47">
        <f t="shared" si="221"/>
        <v>3</v>
      </c>
      <c r="D886" s="73"/>
      <c r="E886" s="70"/>
      <c r="F886" s="70" t="s">
        <v>2616</v>
      </c>
      <c r="G886" s="73"/>
      <c r="H886" s="76" t="s">
        <v>2620</v>
      </c>
      <c r="I886" s="96" t="s">
        <v>570</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2878</v>
      </c>
      <c r="AE886" s="76"/>
      <c r="AF886" s="97">
        <v>1</v>
      </c>
      <c r="AG886" s="97">
        <v>1</v>
      </c>
      <c r="AH886" s="73"/>
      <c r="AI886" s="57"/>
      <c r="AJ886" s="45"/>
      <c r="AK886" s="45"/>
      <c r="AL886" s="45"/>
    </row>
    <row r="887" spans="1:38" outlineLevel="2" x14ac:dyDescent="0.25">
      <c r="A887" s="45"/>
      <c r="B887" s="54"/>
      <c r="C887" s="47">
        <f t="shared" si="221"/>
        <v>3</v>
      </c>
      <c r="D887" s="73"/>
      <c r="E887" s="70"/>
      <c r="F887" s="70" t="s">
        <v>2617</v>
      </c>
      <c r="G887" s="73"/>
      <c r="H887" s="76" t="s">
        <v>2621</v>
      </c>
      <c r="I887" s="96" t="s">
        <v>570</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2625</v>
      </c>
      <c r="AE887" s="76"/>
      <c r="AF887" s="76">
        <v>1</v>
      </c>
      <c r="AG887" s="76">
        <v>1</v>
      </c>
      <c r="AH887" s="73"/>
      <c r="AI887" s="57"/>
      <c r="AJ887" s="45"/>
      <c r="AK887" s="45"/>
      <c r="AL887" s="45"/>
    </row>
    <row r="888" spans="1:38" outlineLevel="1" x14ac:dyDescent="0.25">
      <c r="A888" s="45"/>
      <c r="B888" s="54"/>
      <c r="C888" s="47">
        <f>INT($C$29)+1</f>
        <v>2</v>
      </c>
      <c r="D888" s="73"/>
      <c r="E888" s="70"/>
      <c r="F888" s="272" t="s">
        <v>1704</v>
      </c>
      <c r="G888" s="73"/>
      <c r="H888" s="253" t="s">
        <v>1705</v>
      </c>
      <c r="I888" s="136"/>
      <c r="J888" s="136" t="s">
        <v>1119</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25">
      <c r="A889" s="45"/>
      <c r="B889" s="54"/>
      <c r="C889" s="47">
        <f>INT($C$29)+2</f>
        <v>3</v>
      </c>
      <c r="D889" s="73"/>
      <c r="E889" s="70" t="s">
        <v>860</v>
      </c>
      <c r="F889" s="70" t="s">
        <v>1706</v>
      </c>
      <c r="G889" s="73"/>
      <c r="H889" s="76" t="s">
        <v>1707</v>
      </c>
      <c r="I889" s="96" t="s">
        <v>734</v>
      </c>
      <c r="J889" s="96"/>
      <c r="K889" s="76"/>
      <c r="L889" s="76"/>
      <c r="M889" s="76"/>
      <c r="N889" s="76"/>
      <c r="O889" s="76"/>
      <c r="P889" s="76"/>
      <c r="Q889" s="76"/>
      <c r="R889" s="76" t="s">
        <v>741</v>
      </c>
      <c r="S889" s="76" t="s">
        <v>864</v>
      </c>
      <c r="T889" s="76"/>
      <c r="U889" s="76">
        <v>0</v>
      </c>
      <c r="V889" s="76">
        <v>0</v>
      </c>
      <c r="W889" s="76">
        <v>0</v>
      </c>
      <c r="X889" s="76">
        <v>0</v>
      </c>
      <c r="Y889" s="76">
        <v>0</v>
      </c>
      <c r="Z889" s="76">
        <v>0</v>
      </c>
      <c r="AA889" s="76">
        <v>0</v>
      </c>
      <c r="AB889" s="76">
        <v>0</v>
      </c>
      <c r="AC889" s="76"/>
      <c r="AD889" s="271" t="s">
        <v>1708</v>
      </c>
      <c r="AE889" s="76"/>
      <c r="AF889" s="76">
        <v>1</v>
      </c>
      <c r="AG889" s="76">
        <v>1</v>
      </c>
      <c r="AH889" s="73"/>
      <c r="AI889" s="57"/>
      <c r="AJ889" s="45"/>
      <c r="AK889" s="45"/>
      <c r="AL889" s="45"/>
    </row>
    <row r="890" spans="1:38" outlineLevel="2" x14ac:dyDescent="0.25">
      <c r="A890" s="45"/>
      <c r="B890" s="54"/>
      <c r="C890" s="47">
        <f>INT($C$29)+2</f>
        <v>3</v>
      </c>
      <c r="D890" s="73"/>
      <c r="E890" s="70"/>
      <c r="F890" s="70" t="s">
        <v>1709</v>
      </c>
      <c r="G890" s="73"/>
      <c r="H890" s="76" t="s">
        <v>1710</v>
      </c>
      <c r="I890" s="96" t="s">
        <v>734</v>
      </c>
      <c r="J890" s="96"/>
      <c r="K890" s="97">
        <v>0.38900000000000001</v>
      </c>
      <c r="L890" s="97">
        <v>0.48599999999999999</v>
      </c>
      <c r="M890" s="97">
        <v>0.375</v>
      </c>
      <c r="N890" s="97">
        <v>0.375</v>
      </c>
      <c r="O890" s="97">
        <v>0.375</v>
      </c>
      <c r="P890" s="97">
        <v>0.5</v>
      </c>
      <c r="Q890" s="76"/>
      <c r="R890" s="76" t="s">
        <v>741</v>
      </c>
      <c r="S890" s="76" t="s">
        <v>864</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25">
      <c r="A891" s="45"/>
      <c r="B891" s="54"/>
      <c r="C891" s="47">
        <f>INT($C$29)+2</f>
        <v>3</v>
      </c>
      <c r="D891" s="73"/>
      <c r="E891" s="70"/>
      <c r="F891" s="70" t="s">
        <v>1706</v>
      </c>
      <c r="G891" s="73"/>
      <c r="H891" s="76" t="s">
        <v>1711</v>
      </c>
      <c r="I891" s="96" t="s">
        <v>734</v>
      </c>
      <c r="J891" s="96"/>
      <c r="K891" s="97">
        <v>0.622</v>
      </c>
      <c r="L891" s="97">
        <v>0.77800000000000002</v>
      </c>
      <c r="M891" s="76"/>
      <c r="N891" s="76"/>
      <c r="O891" s="76"/>
      <c r="P891" s="76"/>
      <c r="Q891" s="76"/>
      <c r="R891" s="76" t="s">
        <v>741</v>
      </c>
      <c r="S891" s="76" t="s">
        <v>864</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25">
      <c r="A892" s="45"/>
      <c r="B892" s="54"/>
      <c r="C892" s="47">
        <f>INT($C$29)+2</f>
        <v>3</v>
      </c>
      <c r="D892" s="73"/>
      <c r="E892" s="70"/>
      <c r="F892" s="70" t="s">
        <v>1712</v>
      </c>
      <c r="G892" s="73"/>
      <c r="H892" s="76" t="s">
        <v>1713</v>
      </c>
      <c r="I892" s="96" t="s">
        <v>734</v>
      </c>
      <c r="J892" s="96"/>
      <c r="K892" s="97">
        <v>0.746</v>
      </c>
      <c r="L892" s="97">
        <v>0.93400000000000005</v>
      </c>
      <c r="M892" s="76"/>
      <c r="N892" s="76"/>
      <c r="O892" s="76"/>
      <c r="P892" s="76"/>
      <c r="Q892" s="76"/>
      <c r="R892" s="76" t="s">
        <v>741</v>
      </c>
      <c r="S892" s="76" t="s">
        <v>864</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25">
      <c r="A893" s="45"/>
      <c r="B893" s="54"/>
      <c r="C893" s="47">
        <f t="shared" ref="C893:C956" si="251">INT($C$29)+3</f>
        <v>4</v>
      </c>
      <c r="D893" s="73"/>
      <c r="E893" s="70"/>
      <c r="F893" s="70" t="s">
        <v>1714</v>
      </c>
      <c r="G893" s="73"/>
      <c r="H893" s="76" t="s">
        <v>1566</v>
      </c>
      <c r="I893" s="96" t="s">
        <v>570</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51"/>
        <v>4</v>
      </c>
      <c r="D894" s="73"/>
      <c r="E894" s="70"/>
      <c r="F894" s="70" t="s">
        <v>1715</v>
      </c>
      <c r="G894" s="73"/>
      <c r="H894" s="76" t="s">
        <v>1568</v>
      </c>
      <c r="I894" s="96" t="s">
        <v>570</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51"/>
        <v>4</v>
      </c>
      <c r="D895" s="73"/>
      <c r="E895" s="70"/>
      <c r="F895" s="70" t="s">
        <v>1716</v>
      </c>
      <c r="G895" s="73"/>
      <c r="H895" s="76" t="s">
        <v>1570</v>
      </c>
      <c r="I895" s="96" t="s">
        <v>570</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51"/>
        <v>4</v>
      </c>
      <c r="D896" s="73"/>
      <c r="E896" s="70"/>
      <c r="F896" s="70" t="s">
        <v>1717</v>
      </c>
      <c r="G896" s="73"/>
      <c r="H896" s="76" t="s">
        <v>1572</v>
      </c>
      <c r="I896" s="96" t="s">
        <v>570</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51"/>
        <v>4</v>
      </c>
      <c r="D897" s="73"/>
      <c r="E897" s="70"/>
      <c r="F897" s="70" t="s">
        <v>1718</v>
      </c>
      <c r="G897" s="73"/>
      <c r="H897" s="76" t="s">
        <v>1566</v>
      </c>
      <c r="I897" s="96" t="s">
        <v>570</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51"/>
        <v>4</v>
      </c>
      <c r="D898" s="73"/>
      <c r="E898" s="70"/>
      <c r="F898" s="70" t="s">
        <v>1719</v>
      </c>
      <c r="G898" s="73"/>
      <c r="H898" s="76" t="s">
        <v>1568</v>
      </c>
      <c r="I898" s="96" t="s">
        <v>570</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51"/>
        <v>4</v>
      </c>
      <c r="D899" s="73"/>
      <c r="E899" s="70"/>
      <c r="F899" s="70" t="s">
        <v>1720</v>
      </c>
      <c r="G899" s="73"/>
      <c r="H899" s="76" t="s">
        <v>1570</v>
      </c>
      <c r="I899" s="96" t="s">
        <v>570</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51"/>
        <v>4</v>
      </c>
      <c r="D900" s="73"/>
      <c r="E900" s="70"/>
      <c r="F900" s="70" t="s">
        <v>1721</v>
      </c>
      <c r="G900" s="73"/>
      <c r="H900" s="76" t="s">
        <v>1572</v>
      </c>
      <c r="I900" s="96" t="s">
        <v>570</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51"/>
        <v>4</v>
      </c>
      <c r="D901" s="73"/>
      <c r="E901" s="70"/>
      <c r="F901" s="70" t="s">
        <v>1722</v>
      </c>
      <c r="G901" s="73"/>
      <c r="H901" s="76" t="s">
        <v>1566</v>
      </c>
      <c r="I901" s="96" t="s">
        <v>570</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51"/>
        <v>4</v>
      </c>
      <c r="D902" s="73"/>
      <c r="E902" s="70"/>
      <c r="F902" s="70" t="s">
        <v>1723</v>
      </c>
      <c r="G902" s="73"/>
      <c r="H902" s="76" t="s">
        <v>1568</v>
      </c>
      <c r="I902" s="96" t="s">
        <v>570</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51"/>
        <v>4</v>
      </c>
      <c r="D903" s="73"/>
      <c r="E903" s="70"/>
      <c r="F903" s="70" t="s">
        <v>1724</v>
      </c>
      <c r="G903" s="73"/>
      <c r="H903" s="76" t="s">
        <v>1570</v>
      </c>
      <c r="I903" s="96" t="s">
        <v>570</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51"/>
        <v>4</v>
      </c>
      <c r="D904" s="73"/>
      <c r="E904" s="70"/>
      <c r="F904" s="70" t="s">
        <v>1725</v>
      </c>
      <c r="G904" s="73"/>
      <c r="H904" s="76" t="s">
        <v>1572</v>
      </c>
      <c r="I904" s="96" t="s">
        <v>570</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51"/>
        <v>4</v>
      </c>
      <c r="D905" s="73"/>
      <c r="E905" s="70"/>
      <c r="F905" s="70" t="s">
        <v>1726</v>
      </c>
      <c r="G905" s="73"/>
      <c r="H905" s="76" t="s">
        <v>1566</v>
      </c>
      <c r="I905" s="96" t="s">
        <v>570</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51"/>
        <v>4</v>
      </c>
      <c r="D906" s="73"/>
      <c r="E906" s="70"/>
      <c r="F906" s="70" t="s">
        <v>1727</v>
      </c>
      <c r="G906" s="73"/>
      <c r="H906" s="76" t="s">
        <v>1568</v>
      </c>
      <c r="I906" s="96" t="s">
        <v>570</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51"/>
        <v>4</v>
      </c>
      <c r="D907" s="73"/>
      <c r="E907" s="70"/>
      <c r="F907" s="70" t="s">
        <v>1728</v>
      </c>
      <c r="G907" s="73"/>
      <c r="H907" s="76" t="s">
        <v>1570</v>
      </c>
      <c r="I907" s="96" t="s">
        <v>570</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51"/>
        <v>4</v>
      </c>
      <c r="D908" s="73"/>
      <c r="E908" s="70"/>
      <c r="F908" s="70" t="s">
        <v>1729</v>
      </c>
      <c r="G908" s="73"/>
      <c r="H908" s="76" t="s">
        <v>1572</v>
      </c>
      <c r="I908" s="96" t="s">
        <v>570</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51"/>
        <v>4</v>
      </c>
      <c r="D909" s="73"/>
      <c r="E909" s="70"/>
      <c r="F909" s="70" t="s">
        <v>1730</v>
      </c>
      <c r="G909" s="73"/>
      <c r="H909" s="76" t="s">
        <v>1566</v>
      </c>
      <c r="I909" s="96" t="s">
        <v>570</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51"/>
        <v>4</v>
      </c>
      <c r="D910" s="73"/>
      <c r="E910" s="70"/>
      <c r="F910" s="70" t="s">
        <v>1731</v>
      </c>
      <c r="G910" s="73"/>
      <c r="H910" s="76" t="s">
        <v>1568</v>
      </c>
      <c r="I910" s="96" t="s">
        <v>570</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51"/>
        <v>4</v>
      </c>
      <c r="D911" s="73"/>
      <c r="E911" s="70"/>
      <c r="F911" s="70" t="s">
        <v>1732</v>
      </c>
      <c r="G911" s="73"/>
      <c r="H911" s="76" t="s">
        <v>1570</v>
      </c>
      <c r="I911" s="96" t="s">
        <v>570</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51"/>
        <v>4</v>
      </c>
      <c r="D912" s="73"/>
      <c r="E912" s="70"/>
      <c r="F912" s="70" t="s">
        <v>1733</v>
      </c>
      <c r="G912" s="73"/>
      <c r="H912" s="76" t="s">
        <v>1572</v>
      </c>
      <c r="I912" s="96" t="s">
        <v>570</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51"/>
        <v>4</v>
      </c>
      <c r="D913" s="73"/>
      <c r="E913" s="70"/>
      <c r="F913" s="70" t="s">
        <v>1734</v>
      </c>
      <c r="G913" s="73"/>
      <c r="H913" s="76" t="s">
        <v>1566</v>
      </c>
      <c r="I913" s="96" t="s">
        <v>570</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51"/>
        <v>4</v>
      </c>
      <c r="D914" s="73"/>
      <c r="E914" s="70"/>
      <c r="F914" s="70" t="s">
        <v>1735</v>
      </c>
      <c r="G914" s="73"/>
      <c r="H914" s="76" t="s">
        <v>1568</v>
      </c>
      <c r="I914" s="96" t="s">
        <v>570</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51"/>
        <v>4</v>
      </c>
      <c r="D915" s="73"/>
      <c r="E915" s="70"/>
      <c r="F915" s="70" t="s">
        <v>1736</v>
      </c>
      <c r="G915" s="73"/>
      <c r="H915" s="76" t="s">
        <v>1570</v>
      </c>
      <c r="I915" s="96" t="s">
        <v>570</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51"/>
        <v>4</v>
      </c>
      <c r="D916" s="73"/>
      <c r="E916" s="70"/>
      <c r="F916" s="70" t="s">
        <v>1737</v>
      </c>
      <c r="G916" s="73"/>
      <c r="H916" s="76" t="s">
        <v>1572</v>
      </c>
      <c r="I916" s="96" t="s">
        <v>570</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51"/>
        <v>4</v>
      </c>
      <c r="D917" s="73"/>
      <c r="E917" s="70"/>
      <c r="F917" s="70" t="s">
        <v>1738</v>
      </c>
      <c r="G917" s="73"/>
      <c r="H917" s="76" t="s">
        <v>1566</v>
      </c>
      <c r="I917" s="96" t="s">
        <v>570</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51"/>
        <v>4</v>
      </c>
      <c r="D918" s="73"/>
      <c r="E918" s="70"/>
      <c r="F918" s="70" t="s">
        <v>1739</v>
      </c>
      <c r="G918" s="73"/>
      <c r="H918" s="76" t="s">
        <v>1568</v>
      </c>
      <c r="I918" s="96" t="s">
        <v>570</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51"/>
        <v>4</v>
      </c>
      <c r="D919" s="73"/>
      <c r="E919" s="70"/>
      <c r="F919" s="70" t="s">
        <v>1740</v>
      </c>
      <c r="G919" s="73"/>
      <c r="H919" s="76" t="s">
        <v>1570</v>
      </c>
      <c r="I919" s="96" t="s">
        <v>570</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51"/>
        <v>4</v>
      </c>
      <c r="D920" s="73"/>
      <c r="E920" s="70"/>
      <c r="F920" s="70" t="s">
        <v>1741</v>
      </c>
      <c r="G920" s="73"/>
      <c r="H920" s="76" t="s">
        <v>1572</v>
      </c>
      <c r="I920" s="96" t="s">
        <v>570</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si="251"/>
        <v>4</v>
      </c>
      <c r="D921" s="73"/>
      <c r="E921" s="70"/>
      <c r="F921" s="70" t="s">
        <v>1742</v>
      </c>
      <c r="G921" s="73"/>
      <c r="H921" s="76" t="s">
        <v>1566</v>
      </c>
      <c r="I921" s="96" t="s">
        <v>570</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51"/>
        <v>4</v>
      </c>
      <c r="D922" s="73"/>
      <c r="E922" s="70"/>
      <c r="F922" s="70" t="s">
        <v>1743</v>
      </c>
      <c r="G922" s="73"/>
      <c r="H922" s="76" t="s">
        <v>1568</v>
      </c>
      <c r="I922" s="96" t="s">
        <v>570</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51"/>
        <v>4</v>
      </c>
      <c r="D923" s="73"/>
      <c r="E923" s="70"/>
      <c r="F923" s="70" t="s">
        <v>1744</v>
      </c>
      <c r="G923" s="73"/>
      <c r="H923" s="76" t="s">
        <v>1570</v>
      </c>
      <c r="I923" s="96" t="s">
        <v>570</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51"/>
        <v>4</v>
      </c>
      <c r="D924" s="73"/>
      <c r="E924" s="70"/>
      <c r="F924" s="70" t="s">
        <v>1745</v>
      </c>
      <c r="G924" s="73"/>
      <c r="H924" s="76" t="s">
        <v>1572</v>
      </c>
      <c r="I924" s="96" t="s">
        <v>570</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51"/>
        <v>4</v>
      </c>
      <c r="D925" s="73"/>
      <c r="E925" s="70"/>
      <c r="F925" s="70" t="s">
        <v>1746</v>
      </c>
      <c r="G925" s="73"/>
      <c r="H925" s="76" t="s">
        <v>1566</v>
      </c>
      <c r="I925" s="96" t="s">
        <v>570</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51"/>
        <v>4</v>
      </c>
      <c r="D926" s="73"/>
      <c r="E926" s="70"/>
      <c r="F926" s="70" t="s">
        <v>1747</v>
      </c>
      <c r="G926" s="73"/>
      <c r="H926" s="76" t="s">
        <v>1568</v>
      </c>
      <c r="I926" s="96" t="s">
        <v>570</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51"/>
        <v>4</v>
      </c>
      <c r="D927" s="73"/>
      <c r="E927" s="70"/>
      <c r="F927" s="70" t="s">
        <v>1748</v>
      </c>
      <c r="G927" s="73"/>
      <c r="H927" s="76" t="s">
        <v>1570</v>
      </c>
      <c r="I927" s="96" t="s">
        <v>570</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51"/>
        <v>4</v>
      </c>
      <c r="D928" s="73"/>
      <c r="E928" s="70"/>
      <c r="F928" s="70" t="s">
        <v>1749</v>
      </c>
      <c r="G928" s="73"/>
      <c r="H928" s="76" t="s">
        <v>1572</v>
      </c>
      <c r="I928" s="96" t="s">
        <v>570</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51"/>
        <v>4</v>
      </c>
      <c r="D929" s="73"/>
      <c r="E929" s="70"/>
      <c r="F929" s="70" t="s">
        <v>1750</v>
      </c>
      <c r="G929" s="73"/>
      <c r="H929" s="76" t="s">
        <v>1566</v>
      </c>
      <c r="I929" s="96" t="s">
        <v>570</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51"/>
        <v>4</v>
      </c>
      <c r="D930" s="73"/>
      <c r="E930" s="70"/>
      <c r="F930" s="70" t="s">
        <v>1751</v>
      </c>
      <c r="G930" s="73"/>
      <c r="H930" s="76" t="s">
        <v>1568</v>
      </c>
      <c r="I930" s="96" t="s">
        <v>570</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51"/>
        <v>4</v>
      </c>
      <c r="D931" s="73"/>
      <c r="E931" s="70"/>
      <c r="F931" s="70" t="s">
        <v>1752</v>
      </c>
      <c r="G931" s="73"/>
      <c r="H931" s="76" t="s">
        <v>1570</v>
      </c>
      <c r="I931" s="96" t="s">
        <v>570</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51"/>
        <v>4</v>
      </c>
      <c r="D932" s="73"/>
      <c r="E932" s="70"/>
      <c r="F932" s="70" t="s">
        <v>1753</v>
      </c>
      <c r="G932" s="73"/>
      <c r="H932" s="76" t="s">
        <v>1572</v>
      </c>
      <c r="I932" s="96" t="s">
        <v>570</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51"/>
        <v>4</v>
      </c>
      <c r="D933" s="73"/>
      <c r="E933" s="70"/>
      <c r="F933" s="70" t="s">
        <v>1754</v>
      </c>
      <c r="G933" s="73"/>
      <c r="H933" s="76" t="s">
        <v>1566</v>
      </c>
      <c r="I933" s="96" t="s">
        <v>570</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51"/>
        <v>4</v>
      </c>
      <c r="D934" s="73"/>
      <c r="E934" s="70"/>
      <c r="F934" s="70" t="s">
        <v>1755</v>
      </c>
      <c r="G934" s="73"/>
      <c r="H934" s="76" t="s">
        <v>1568</v>
      </c>
      <c r="I934" s="96" t="s">
        <v>570</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51"/>
        <v>4</v>
      </c>
      <c r="D935" s="73"/>
      <c r="E935" s="70"/>
      <c r="F935" s="70" t="s">
        <v>1756</v>
      </c>
      <c r="G935" s="73"/>
      <c r="H935" s="76" t="s">
        <v>1570</v>
      </c>
      <c r="I935" s="96" t="s">
        <v>570</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51"/>
        <v>4</v>
      </c>
      <c r="D936" s="73"/>
      <c r="E936" s="70"/>
      <c r="F936" s="70" t="s">
        <v>1757</v>
      </c>
      <c r="G936" s="73"/>
      <c r="H936" s="76" t="s">
        <v>1572</v>
      </c>
      <c r="I936" s="96" t="s">
        <v>570</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51"/>
        <v>4</v>
      </c>
      <c r="D937" s="73"/>
      <c r="E937" s="70"/>
      <c r="F937" s="70" t="s">
        <v>1758</v>
      </c>
      <c r="G937" s="73"/>
      <c r="H937" s="76" t="s">
        <v>1654</v>
      </c>
      <c r="I937" s="96" t="s">
        <v>570</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51"/>
        <v>4</v>
      </c>
      <c r="D938" s="73"/>
      <c r="E938" s="70"/>
      <c r="F938" s="70" t="s">
        <v>1759</v>
      </c>
      <c r="G938" s="73"/>
      <c r="H938" s="76" t="s">
        <v>1568</v>
      </c>
      <c r="I938" s="96" t="s">
        <v>570</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51"/>
        <v>4</v>
      </c>
      <c r="D939" s="73"/>
      <c r="E939" s="70"/>
      <c r="F939" s="70" t="s">
        <v>1760</v>
      </c>
      <c r="G939" s="73"/>
      <c r="H939" s="76" t="s">
        <v>1570</v>
      </c>
      <c r="I939" s="96" t="s">
        <v>570</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51"/>
        <v>4</v>
      </c>
      <c r="D940" s="73"/>
      <c r="E940" s="70"/>
      <c r="F940" s="70" t="s">
        <v>1761</v>
      </c>
      <c r="G940" s="73"/>
      <c r="H940" s="76" t="s">
        <v>1572</v>
      </c>
      <c r="I940" s="96" t="s">
        <v>570</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51"/>
        <v>4</v>
      </c>
      <c r="D941" s="73"/>
      <c r="E941" s="70"/>
      <c r="F941" s="70" t="s">
        <v>1762</v>
      </c>
      <c r="G941" s="73"/>
      <c r="H941" s="76" t="s">
        <v>1659</v>
      </c>
      <c r="I941" s="96" t="s">
        <v>570</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51"/>
        <v>4</v>
      </c>
      <c r="D942" s="73"/>
      <c r="E942" s="70"/>
      <c r="F942" s="70" t="s">
        <v>1763</v>
      </c>
      <c r="G942" s="73"/>
      <c r="H942" s="76" t="s">
        <v>1568</v>
      </c>
      <c r="I942" s="96" t="s">
        <v>570</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51"/>
        <v>4</v>
      </c>
      <c r="D943" s="73"/>
      <c r="E943" s="70"/>
      <c r="F943" s="70" t="s">
        <v>1764</v>
      </c>
      <c r="G943" s="73"/>
      <c r="H943" s="76" t="s">
        <v>1570</v>
      </c>
      <c r="I943" s="96" t="s">
        <v>570</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51"/>
        <v>4</v>
      </c>
      <c r="D944" s="73"/>
      <c r="E944" s="70"/>
      <c r="F944" s="70" t="s">
        <v>1765</v>
      </c>
      <c r="G944" s="73"/>
      <c r="H944" s="76" t="s">
        <v>1572</v>
      </c>
      <c r="I944" s="96" t="s">
        <v>570</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51"/>
        <v>4</v>
      </c>
      <c r="D945" s="73"/>
      <c r="E945" s="70"/>
      <c r="F945" s="70" t="s">
        <v>1766</v>
      </c>
      <c r="G945" s="73"/>
      <c r="H945" s="76" t="s">
        <v>1566</v>
      </c>
      <c r="I945" s="96" t="s">
        <v>570</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51"/>
        <v>4</v>
      </c>
      <c r="D946" s="73"/>
      <c r="E946" s="70"/>
      <c r="F946" s="70" t="s">
        <v>1767</v>
      </c>
      <c r="G946" s="73"/>
      <c r="H946" s="76" t="s">
        <v>1568</v>
      </c>
      <c r="I946" s="96" t="s">
        <v>570</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51"/>
        <v>4</v>
      </c>
      <c r="D947" s="73"/>
      <c r="E947" s="70"/>
      <c r="F947" s="70" t="s">
        <v>1768</v>
      </c>
      <c r="G947" s="73"/>
      <c r="H947" s="76" t="s">
        <v>1570</v>
      </c>
      <c r="I947" s="96" t="s">
        <v>570</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51"/>
        <v>4</v>
      </c>
      <c r="D948" s="73"/>
      <c r="E948" s="70"/>
      <c r="F948" s="70" t="s">
        <v>1769</v>
      </c>
      <c r="G948" s="73"/>
      <c r="H948" s="76" t="s">
        <v>1572</v>
      </c>
      <c r="I948" s="96" t="s">
        <v>570</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25">
      <c r="A949" s="45"/>
      <c r="B949" s="54"/>
      <c r="C949" s="47">
        <f t="shared" si="251"/>
        <v>4</v>
      </c>
      <c r="D949" s="73"/>
      <c r="E949" s="70"/>
      <c r="F949" s="70" t="s">
        <v>1770</v>
      </c>
      <c r="G949" s="73"/>
      <c r="H949" s="76" t="s">
        <v>1566</v>
      </c>
      <c r="I949" s="96" t="s">
        <v>570</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25">
      <c r="A950" s="45"/>
      <c r="B950" s="54"/>
      <c r="C950" s="47">
        <f t="shared" si="251"/>
        <v>4</v>
      </c>
      <c r="D950" s="73"/>
      <c r="E950" s="70"/>
      <c r="F950" s="70" t="s">
        <v>1771</v>
      </c>
      <c r="G950" s="73"/>
      <c r="H950" s="76" t="s">
        <v>1568</v>
      </c>
      <c r="I950" s="96" t="s">
        <v>570</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25">
      <c r="A951" s="45"/>
      <c r="B951" s="54"/>
      <c r="C951" s="47">
        <f t="shared" si="251"/>
        <v>4</v>
      </c>
      <c r="D951" s="73"/>
      <c r="E951" s="70"/>
      <c r="F951" s="70" t="s">
        <v>1772</v>
      </c>
      <c r="G951" s="73"/>
      <c r="H951" s="76" t="s">
        <v>1570</v>
      </c>
      <c r="I951" s="96" t="s">
        <v>570</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25">
      <c r="A952" s="45"/>
      <c r="B952" s="54"/>
      <c r="C952" s="47">
        <f t="shared" si="251"/>
        <v>4</v>
      </c>
      <c r="D952" s="73"/>
      <c r="E952" s="70"/>
      <c r="F952" s="70" t="s">
        <v>1773</v>
      </c>
      <c r="G952" s="73"/>
      <c r="H952" s="76" t="s">
        <v>1572</v>
      </c>
      <c r="I952" s="96" t="s">
        <v>570</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25">
      <c r="A953" s="45"/>
      <c r="B953" s="54"/>
      <c r="C953" s="47">
        <f t="shared" si="251"/>
        <v>4</v>
      </c>
      <c r="D953" s="73"/>
      <c r="E953" s="70"/>
      <c r="F953" s="70" t="s">
        <v>1774</v>
      </c>
      <c r="G953" s="73"/>
      <c r="H953" s="76" t="s">
        <v>1566</v>
      </c>
      <c r="I953" s="96" t="s">
        <v>570</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25">
      <c r="A954" s="45"/>
      <c r="B954" s="54"/>
      <c r="C954" s="47">
        <f t="shared" si="251"/>
        <v>4</v>
      </c>
      <c r="D954" s="73"/>
      <c r="E954" s="70"/>
      <c r="F954" s="70" t="s">
        <v>1775</v>
      </c>
      <c r="G954" s="73"/>
      <c r="H954" s="76" t="s">
        <v>1568</v>
      </c>
      <c r="I954" s="96" t="s">
        <v>570</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25">
      <c r="A955" s="45"/>
      <c r="B955" s="54"/>
      <c r="C955" s="47">
        <f t="shared" si="251"/>
        <v>4</v>
      </c>
      <c r="D955" s="73"/>
      <c r="E955" s="70"/>
      <c r="F955" s="70" t="s">
        <v>1776</v>
      </c>
      <c r="G955" s="73"/>
      <c r="H955" s="76" t="s">
        <v>1570</v>
      </c>
      <c r="I955" s="96" t="s">
        <v>570</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si="251"/>
        <v>4</v>
      </c>
      <c r="D956" s="73"/>
      <c r="E956" s="70"/>
      <c r="F956" s="70" t="s">
        <v>1777</v>
      </c>
      <c r="G956" s="73"/>
      <c r="H956" s="76" t="s">
        <v>1572</v>
      </c>
      <c r="I956" s="96" t="s">
        <v>570</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ref="C957:C964" si="252">INT($C$29)+3</f>
        <v>4</v>
      </c>
      <c r="D957" s="73"/>
      <c r="E957" s="70"/>
      <c r="F957" s="70" t="s">
        <v>1778</v>
      </c>
      <c r="G957" s="73"/>
      <c r="H957" s="76" t="s">
        <v>1688</v>
      </c>
      <c r="I957" s="96" t="s">
        <v>570</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52"/>
        <v>4</v>
      </c>
      <c r="D958" s="73"/>
      <c r="E958" s="70"/>
      <c r="F958" s="70" t="s">
        <v>1779</v>
      </c>
      <c r="G958" s="73"/>
      <c r="H958" s="76" t="s">
        <v>1568</v>
      </c>
      <c r="I958" s="96" t="s">
        <v>570</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52"/>
        <v>4</v>
      </c>
      <c r="D959" s="73"/>
      <c r="E959" s="70"/>
      <c r="F959" s="70" t="s">
        <v>1780</v>
      </c>
      <c r="G959" s="73"/>
      <c r="H959" s="76" t="s">
        <v>1570</v>
      </c>
      <c r="I959" s="96" t="s">
        <v>570</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52"/>
        <v>4</v>
      </c>
      <c r="D960" s="73"/>
      <c r="E960" s="70"/>
      <c r="F960" s="70" t="s">
        <v>1781</v>
      </c>
      <c r="G960" s="73"/>
      <c r="H960" s="76" t="s">
        <v>1572</v>
      </c>
      <c r="I960" s="96" t="s">
        <v>570</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52"/>
        <v>4</v>
      </c>
      <c r="D961" s="73"/>
      <c r="E961" s="70"/>
      <c r="F961" s="70" t="s">
        <v>1782</v>
      </c>
      <c r="G961" s="73"/>
      <c r="H961" s="76" t="s">
        <v>1693</v>
      </c>
      <c r="I961" s="96" t="s">
        <v>570</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52"/>
        <v>4</v>
      </c>
      <c r="D962" s="73"/>
      <c r="E962" s="70"/>
      <c r="F962" s="70" t="s">
        <v>1783</v>
      </c>
      <c r="G962" s="73"/>
      <c r="H962" s="76" t="s">
        <v>1695</v>
      </c>
      <c r="I962" s="96" t="s">
        <v>570</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52"/>
        <v>4</v>
      </c>
      <c r="D963" s="73"/>
      <c r="E963" s="70"/>
      <c r="F963" s="70" t="s">
        <v>1784</v>
      </c>
      <c r="G963" s="73"/>
      <c r="H963" s="76" t="s">
        <v>1697</v>
      </c>
      <c r="I963" s="96" t="s">
        <v>570</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252"/>
        <v>4</v>
      </c>
      <c r="D964" s="73"/>
      <c r="E964" s="70"/>
      <c r="F964" s="70" t="s">
        <v>1785</v>
      </c>
      <c r="G964" s="73"/>
      <c r="H964" s="76" t="s">
        <v>1699</v>
      </c>
      <c r="I964" s="96" t="s">
        <v>570</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25">
      <c r="A965" s="45"/>
      <c r="B965" s="54"/>
      <c r="C965" s="47">
        <f>INT($C$29)+2</f>
        <v>3</v>
      </c>
      <c r="D965" s="73"/>
      <c r="E965" s="70" t="s">
        <v>1786</v>
      </c>
      <c r="F965" s="70" t="s">
        <v>1787</v>
      </c>
      <c r="G965" s="73"/>
      <c r="H965" s="76" t="s">
        <v>1788</v>
      </c>
      <c r="I965" s="96" t="s">
        <v>570</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1789</v>
      </c>
      <c r="AE965" s="76"/>
      <c r="AF965" s="76">
        <v>1</v>
      </c>
      <c r="AG965" s="76">
        <v>1</v>
      </c>
      <c r="AH965" s="73"/>
      <c r="AI965" s="57"/>
      <c r="AJ965" s="45"/>
      <c r="AK965" s="45"/>
      <c r="AL965" s="45"/>
    </row>
    <row r="966" spans="1:38" outlineLevel="2" x14ac:dyDescent="0.25">
      <c r="A966" s="45"/>
      <c r="B966" s="54"/>
      <c r="C966" s="47">
        <f>INT($C$29)+2</f>
        <v>3</v>
      </c>
      <c r="D966" s="73"/>
      <c r="E966" s="70"/>
      <c r="F966" s="70" t="s">
        <v>1790</v>
      </c>
      <c r="G966" s="73"/>
      <c r="H966" s="76" t="s">
        <v>1791</v>
      </c>
      <c r="I966" s="96" t="s">
        <v>570</v>
      </c>
      <c r="J966" s="96"/>
      <c r="K966" s="97">
        <v>0.52400000000000002</v>
      </c>
      <c r="L966" s="97">
        <v>0.65500000000000003</v>
      </c>
      <c r="M966" s="97">
        <v>0.41599999999999998</v>
      </c>
      <c r="N966" s="97">
        <v>0.41599999999999998</v>
      </c>
      <c r="O966" s="97">
        <v>0.41599999999999998</v>
      </c>
      <c r="P966" s="97">
        <v>0.57699999999999996</v>
      </c>
      <c r="Q966" s="76"/>
      <c r="R966" s="76" t="s">
        <v>618</v>
      </c>
      <c r="S966" s="76" t="s">
        <v>618</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25">
      <c r="A967" s="45"/>
      <c r="B967" s="54"/>
      <c r="C967" s="47">
        <f>INT($C$29)+2</f>
        <v>3</v>
      </c>
      <c r="D967" s="73"/>
      <c r="E967" s="70"/>
      <c r="F967" s="70" t="s">
        <v>1792</v>
      </c>
      <c r="G967" s="73"/>
      <c r="H967" s="76" t="s">
        <v>1793</v>
      </c>
      <c r="I967" s="96" t="s">
        <v>570</v>
      </c>
      <c r="J967" s="96"/>
      <c r="K967" s="97">
        <v>0.70699999999999996</v>
      </c>
      <c r="L967" s="97">
        <v>0.88400000000000001</v>
      </c>
      <c r="M967" s="76"/>
      <c r="N967" s="76"/>
      <c r="O967" s="76"/>
      <c r="P967" s="76"/>
      <c r="Q967" s="76"/>
      <c r="R967" s="76" t="s">
        <v>618</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25">
      <c r="A968" s="45"/>
      <c r="B968" s="54"/>
      <c r="C968" s="47">
        <f>INT($C$29)+2</f>
        <v>3</v>
      </c>
      <c r="D968" s="73"/>
      <c r="E968" s="70"/>
      <c r="F968" s="70" t="s">
        <v>1794</v>
      </c>
      <c r="G968" s="73"/>
      <c r="H968" s="76" t="s">
        <v>1795</v>
      </c>
      <c r="I968" s="96" t="s">
        <v>570</v>
      </c>
      <c r="J968" s="96"/>
      <c r="K968" s="97">
        <v>0.89100000000000001</v>
      </c>
      <c r="L968" s="97">
        <v>1.1140000000000001</v>
      </c>
      <c r="M968" s="76"/>
      <c r="N968" s="76"/>
      <c r="O968" s="76"/>
      <c r="P968" s="76"/>
      <c r="Q968" s="76"/>
      <c r="R968" s="76" t="s">
        <v>618</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25">
      <c r="A969" s="45"/>
      <c r="B969" s="54"/>
      <c r="C969" s="47">
        <f t="shared" ref="C969:C992" si="254">INT($C$29)+3</f>
        <v>4</v>
      </c>
      <c r="D969" s="73"/>
      <c r="E969" s="70"/>
      <c r="F969" s="70" t="s">
        <v>2628</v>
      </c>
      <c r="G969" s="73"/>
      <c r="H969" s="76" t="s">
        <v>1566</v>
      </c>
      <c r="I969" s="96" t="s">
        <v>570</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54"/>
        <v>4</v>
      </c>
      <c r="D970" s="73"/>
      <c r="E970" s="70"/>
      <c r="F970" s="70" t="s">
        <v>2629</v>
      </c>
      <c r="G970" s="73"/>
      <c r="H970" s="76" t="s">
        <v>1568</v>
      </c>
      <c r="I970" s="96" t="s">
        <v>570</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54"/>
        <v>4</v>
      </c>
      <c r="D971" s="73"/>
      <c r="E971" s="70"/>
      <c r="F971" s="70" t="s">
        <v>2630</v>
      </c>
      <c r="G971" s="73"/>
      <c r="H971" s="76" t="s">
        <v>1570</v>
      </c>
      <c r="I971" s="96" t="s">
        <v>570</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54"/>
        <v>4</v>
      </c>
      <c r="D972" s="73"/>
      <c r="E972" s="70"/>
      <c r="F972" s="70" t="s">
        <v>2631</v>
      </c>
      <c r="G972" s="73"/>
      <c r="H972" s="76" t="s">
        <v>1572</v>
      </c>
      <c r="I972" s="96" t="s">
        <v>570</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54"/>
        <v>4</v>
      </c>
      <c r="D973" s="73"/>
      <c r="E973" s="70"/>
      <c r="F973" s="70" t="s">
        <v>2632</v>
      </c>
      <c r="G973" s="73"/>
      <c r="H973" s="76" t="s">
        <v>1566</v>
      </c>
      <c r="I973" s="96" t="s">
        <v>570</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54"/>
        <v>4</v>
      </c>
      <c r="D974" s="73"/>
      <c r="E974" s="70"/>
      <c r="F974" s="70" t="s">
        <v>2633</v>
      </c>
      <c r="G974" s="73"/>
      <c r="H974" s="76" t="s">
        <v>1568</v>
      </c>
      <c r="I974" s="96" t="s">
        <v>570</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54"/>
        <v>4</v>
      </c>
      <c r="D975" s="73"/>
      <c r="E975" s="70"/>
      <c r="F975" s="70" t="s">
        <v>2634</v>
      </c>
      <c r="G975" s="73"/>
      <c r="H975" s="76" t="s">
        <v>1570</v>
      </c>
      <c r="I975" s="96" t="s">
        <v>570</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54"/>
        <v>4</v>
      </c>
      <c r="D976" s="73"/>
      <c r="E976" s="70"/>
      <c r="F976" s="70" t="s">
        <v>2635</v>
      </c>
      <c r="G976" s="73"/>
      <c r="H976" s="76" t="s">
        <v>1572</v>
      </c>
      <c r="I976" s="96" t="s">
        <v>570</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54"/>
        <v>4</v>
      </c>
      <c r="D977" s="73"/>
      <c r="E977" s="70"/>
      <c r="F977" s="70" t="s">
        <v>2636</v>
      </c>
      <c r="G977" s="73"/>
      <c r="H977" s="76" t="s">
        <v>1566</v>
      </c>
      <c r="I977" s="96" t="s">
        <v>570</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54"/>
        <v>4</v>
      </c>
      <c r="D978" s="73"/>
      <c r="E978" s="70"/>
      <c r="F978" s="70" t="s">
        <v>2637</v>
      </c>
      <c r="G978" s="73"/>
      <c r="H978" s="76" t="s">
        <v>1568</v>
      </c>
      <c r="I978" s="96" t="s">
        <v>570</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54"/>
        <v>4</v>
      </c>
      <c r="D979" s="73"/>
      <c r="E979" s="70"/>
      <c r="F979" s="70" t="s">
        <v>2638</v>
      </c>
      <c r="G979" s="73"/>
      <c r="H979" s="76" t="s">
        <v>1570</v>
      </c>
      <c r="I979" s="96" t="s">
        <v>570</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54"/>
        <v>4</v>
      </c>
      <c r="D980" s="73"/>
      <c r="E980" s="70"/>
      <c r="F980" s="70" t="s">
        <v>2639</v>
      </c>
      <c r="G980" s="73"/>
      <c r="H980" s="76" t="s">
        <v>1572</v>
      </c>
      <c r="I980" s="96" t="s">
        <v>570</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54"/>
        <v>4</v>
      </c>
      <c r="D981" s="73"/>
      <c r="E981" s="70"/>
      <c r="F981" s="70" t="s">
        <v>2640</v>
      </c>
      <c r="G981" s="73"/>
      <c r="H981" s="76" t="s">
        <v>1566</v>
      </c>
      <c r="I981" s="96" t="s">
        <v>570</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54"/>
        <v>4</v>
      </c>
      <c r="D982" s="73"/>
      <c r="E982" s="70"/>
      <c r="F982" s="70" t="s">
        <v>2641</v>
      </c>
      <c r="G982" s="73"/>
      <c r="H982" s="76" t="s">
        <v>1568</v>
      </c>
      <c r="I982" s="96" t="s">
        <v>570</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54"/>
        <v>4</v>
      </c>
      <c r="D983" s="73"/>
      <c r="E983" s="70"/>
      <c r="F983" s="70" t="s">
        <v>2642</v>
      </c>
      <c r="G983" s="73"/>
      <c r="H983" s="76" t="s">
        <v>1570</v>
      </c>
      <c r="I983" s="96" t="s">
        <v>570</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54"/>
        <v>4</v>
      </c>
      <c r="D984" s="73"/>
      <c r="E984" s="70"/>
      <c r="F984" s="70" t="s">
        <v>2643</v>
      </c>
      <c r="G984" s="73"/>
      <c r="H984" s="76" t="s">
        <v>1572</v>
      </c>
      <c r="I984" s="96" t="s">
        <v>570</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54"/>
        <v>4</v>
      </c>
      <c r="D985" s="73"/>
      <c r="E985" s="70"/>
      <c r="F985" s="70" t="s">
        <v>2644</v>
      </c>
      <c r="G985" s="73"/>
      <c r="H985" s="76" t="s">
        <v>1566</v>
      </c>
      <c r="I985" s="96" t="s">
        <v>570</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54"/>
        <v>4</v>
      </c>
      <c r="D986" s="73"/>
      <c r="E986" s="70"/>
      <c r="F986" s="70" t="s">
        <v>2645</v>
      </c>
      <c r="G986" s="73"/>
      <c r="H986" s="76" t="s">
        <v>1568</v>
      </c>
      <c r="I986" s="96" t="s">
        <v>570</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54"/>
        <v>4</v>
      </c>
      <c r="D987" s="73"/>
      <c r="E987" s="70"/>
      <c r="F987" s="70" t="s">
        <v>2646</v>
      </c>
      <c r="G987" s="73"/>
      <c r="H987" s="76" t="s">
        <v>1570</v>
      </c>
      <c r="I987" s="96" t="s">
        <v>570</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54"/>
        <v>4</v>
      </c>
      <c r="D988" s="73"/>
      <c r="E988" s="70"/>
      <c r="F988" s="70" t="s">
        <v>2647</v>
      </c>
      <c r="G988" s="73"/>
      <c r="H988" s="76" t="s">
        <v>1572</v>
      </c>
      <c r="I988" s="96" t="s">
        <v>570</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54"/>
        <v>4</v>
      </c>
      <c r="D989" s="73"/>
      <c r="E989" s="70"/>
      <c r="F989" s="70" t="s">
        <v>2648</v>
      </c>
      <c r="G989" s="73"/>
      <c r="H989" s="76" t="s">
        <v>1566</v>
      </c>
      <c r="I989" s="96" t="s">
        <v>570</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54"/>
        <v>4</v>
      </c>
      <c r="D990" s="73"/>
      <c r="E990" s="70"/>
      <c r="F990" s="70" t="s">
        <v>2649</v>
      </c>
      <c r="G990" s="73"/>
      <c r="H990" s="76" t="s">
        <v>1568</v>
      </c>
      <c r="I990" s="96" t="s">
        <v>570</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54"/>
        <v>4</v>
      </c>
      <c r="D991" s="73"/>
      <c r="E991" s="70"/>
      <c r="F991" s="70" t="s">
        <v>2650</v>
      </c>
      <c r="G991" s="73"/>
      <c r="H991" s="76" t="s">
        <v>1570</v>
      </c>
      <c r="I991" s="96" t="s">
        <v>570</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54"/>
        <v>4</v>
      </c>
      <c r="D992" s="73"/>
      <c r="E992" s="70"/>
      <c r="F992" s="70" t="s">
        <v>2651</v>
      </c>
      <c r="G992" s="73"/>
      <c r="H992" s="76" t="s">
        <v>1572</v>
      </c>
      <c r="I992" s="96" t="s">
        <v>570</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25">
      <c r="A993" s="45"/>
      <c r="B993" s="54"/>
      <c r="C993" s="47">
        <f>INT($C$29)+1</f>
        <v>2</v>
      </c>
      <c r="D993" s="73"/>
      <c r="E993" s="70"/>
      <c r="F993" s="272" t="s">
        <v>1796</v>
      </c>
      <c r="G993" s="73"/>
      <c r="H993" s="253" t="s">
        <v>1797</v>
      </c>
      <c r="I993" s="96"/>
      <c r="J993" s="96" t="s">
        <v>587</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25">
      <c r="A994" s="45"/>
      <c r="B994" s="54"/>
      <c r="C994" s="47">
        <f>INT($C$29)+2</f>
        <v>3</v>
      </c>
      <c r="D994" s="73"/>
      <c r="E994" s="70" t="s">
        <v>1798</v>
      </c>
      <c r="F994" s="70" t="s">
        <v>1799</v>
      </c>
      <c r="G994" s="73"/>
      <c r="H994" s="76" t="s">
        <v>1800</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25">
      <c r="A995" s="45"/>
      <c r="B995" s="54"/>
      <c r="C995" s="47">
        <f>INT($C$29)+2</f>
        <v>3</v>
      </c>
      <c r="D995" s="73"/>
      <c r="E995" s="70"/>
      <c r="F995" s="70" t="s">
        <v>1801</v>
      </c>
      <c r="G995" s="73"/>
      <c r="H995" s="136" t="s">
        <v>2877</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1803</v>
      </c>
      <c r="AE995" s="76"/>
      <c r="AF995" s="97">
        <v>1</v>
      </c>
      <c r="AG995" s="97">
        <v>1</v>
      </c>
      <c r="AH995" s="73"/>
      <c r="AI995" s="57"/>
      <c r="AJ995" s="45"/>
      <c r="AK995" s="45"/>
      <c r="AL995" s="45"/>
    </row>
    <row r="996" spans="1:38" outlineLevel="2" x14ac:dyDescent="0.25">
      <c r="A996" s="45"/>
      <c r="B996" s="54"/>
      <c r="C996" s="47">
        <f>INT($C$29)+2</f>
        <v>3</v>
      </c>
      <c r="D996" s="73"/>
      <c r="E996" s="70"/>
      <c r="F996" s="70" t="s">
        <v>1804</v>
      </c>
      <c r="G996" s="73"/>
      <c r="H996" s="76" t="s">
        <v>1805</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25">
      <c r="A997" s="45"/>
      <c r="B997" s="54"/>
      <c r="C997" s="47">
        <f>INT($C$29)+2</f>
        <v>3</v>
      </c>
      <c r="D997" s="73"/>
      <c r="E997" s="70"/>
      <c r="F997" s="70" t="s">
        <v>1806</v>
      </c>
      <c r="G997" s="73"/>
      <c r="H997" s="76" t="s">
        <v>1807</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25">
      <c r="A998" s="45"/>
      <c r="B998" s="54"/>
      <c r="C998" s="47">
        <f>INT($C$29)+2</f>
        <v>3</v>
      </c>
      <c r="D998" s="73"/>
      <c r="E998" s="70"/>
      <c r="F998" s="70" t="s">
        <v>1808</v>
      </c>
      <c r="G998" s="73"/>
      <c r="H998" s="76" t="s">
        <v>1809</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25">
      <c r="A999" s="45"/>
      <c r="B999" s="54"/>
      <c r="C999" s="47">
        <f>INT($C$29)+1</f>
        <v>2</v>
      </c>
      <c r="D999" s="73"/>
      <c r="E999" s="70"/>
      <c r="F999" s="272" t="s">
        <v>1796</v>
      </c>
      <c r="G999" s="73"/>
      <c r="H999" s="274" t="s">
        <v>1810</v>
      </c>
      <c r="I999" s="136"/>
      <c r="J999" s="136" t="s">
        <v>1119</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25">
      <c r="A1000" s="45"/>
      <c r="B1000" s="54"/>
      <c r="C1000" s="47">
        <f>INT($C$29)+2</f>
        <v>3</v>
      </c>
      <c r="D1000" s="73"/>
      <c r="E1000" s="70"/>
      <c r="F1000" s="70" t="s">
        <v>1811</v>
      </c>
      <c r="G1000" s="73"/>
      <c r="H1000" s="76" t="s">
        <v>1812</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ref="C1001:C1007" si="257">INT($C$29)+2</f>
        <v>3</v>
      </c>
      <c r="D1001" s="73"/>
      <c r="E1001" s="70"/>
      <c r="F1001" s="70" t="s">
        <v>1813</v>
      </c>
      <c r="G1001" s="73"/>
      <c r="H1001" s="76" t="s">
        <v>1814</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57"/>
        <v>3</v>
      </c>
      <c r="D1002" s="73"/>
      <c r="E1002" s="70"/>
      <c r="F1002" s="70" t="s">
        <v>1815</v>
      </c>
      <c r="G1002" s="73"/>
      <c r="H1002" s="76" t="s">
        <v>1816</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57"/>
        <v>3</v>
      </c>
      <c r="D1003" s="73"/>
      <c r="E1003" s="70"/>
      <c r="F1003" s="70" t="s">
        <v>1817</v>
      </c>
      <c r="G1003" s="73"/>
      <c r="H1003" s="76" t="s">
        <v>1818</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57"/>
        <v>3</v>
      </c>
      <c r="D1004" s="73"/>
      <c r="E1004" s="70"/>
      <c r="F1004" s="70" t="s">
        <v>1819</v>
      </c>
      <c r="G1004" s="73"/>
      <c r="H1004" s="76" t="s">
        <v>1820</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57"/>
        <v>3</v>
      </c>
      <c r="D1005" s="73"/>
      <c r="E1005" s="70"/>
      <c r="F1005" s="70" t="s">
        <v>1821</v>
      </c>
      <c r="G1005" s="73"/>
      <c r="H1005" s="76" t="s">
        <v>1822</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57"/>
        <v>3</v>
      </c>
      <c r="D1006" s="73"/>
      <c r="E1006" s="70"/>
      <c r="F1006" s="70" t="s">
        <v>1823</v>
      </c>
      <c r="G1006" s="73"/>
      <c r="H1006" s="76" t="s">
        <v>1824</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57"/>
        <v>3</v>
      </c>
      <c r="D1007" s="73"/>
      <c r="E1007" s="70"/>
      <c r="F1007" s="70" t="s">
        <v>1825</v>
      </c>
      <c r="G1007" s="73"/>
      <c r="H1007" s="76" t="s">
        <v>1826</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ref="C1008:C1071" si="258">INT($C$29)+3</f>
        <v>4</v>
      </c>
      <c r="D1008" s="73"/>
      <c r="E1008" s="70"/>
      <c r="F1008" s="70" t="s">
        <v>1827</v>
      </c>
      <c r="G1008" s="73"/>
      <c r="H1008" s="76" t="s">
        <v>672</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58"/>
        <v>4</v>
      </c>
      <c r="D1009" s="73"/>
      <c r="E1009" s="70"/>
      <c r="F1009" s="70" t="s">
        <v>1828</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58"/>
        <v>4</v>
      </c>
      <c r="D1010" s="73"/>
      <c r="E1010" s="70"/>
      <c r="F1010" s="70" t="s">
        <v>1829</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58"/>
        <v>4</v>
      </c>
      <c r="D1011" s="73"/>
      <c r="E1011" s="70"/>
      <c r="F1011" s="70" t="s">
        <v>1830</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58"/>
        <v>4</v>
      </c>
      <c r="D1012" s="73"/>
      <c r="E1012" s="70"/>
      <c r="F1012" s="70" t="s">
        <v>1831</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58"/>
        <v>4</v>
      </c>
      <c r="D1013" s="73"/>
      <c r="E1013" s="70"/>
      <c r="F1013" s="70" t="s">
        <v>1832</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58"/>
        <v>4</v>
      </c>
      <c r="D1014" s="73"/>
      <c r="E1014" s="70"/>
      <c r="F1014" s="70" t="s">
        <v>1833</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58"/>
        <v>4</v>
      </c>
      <c r="D1015" s="73"/>
      <c r="E1015" s="70"/>
      <c r="F1015" s="70" t="s">
        <v>1834</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58"/>
        <v>4</v>
      </c>
      <c r="D1016" s="73"/>
      <c r="E1016" s="70"/>
      <c r="F1016" s="70" t="s">
        <v>1835</v>
      </c>
      <c r="G1016" s="73"/>
      <c r="H1016" s="76" t="s">
        <v>672</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58"/>
        <v>4</v>
      </c>
      <c r="D1017" s="73"/>
      <c r="E1017" s="70"/>
      <c r="F1017" s="70" t="s">
        <v>1836</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58"/>
        <v>4</v>
      </c>
      <c r="D1018" s="73"/>
      <c r="E1018" s="70"/>
      <c r="F1018" s="70" t="s">
        <v>1837</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58"/>
        <v>4</v>
      </c>
      <c r="D1019" s="73"/>
      <c r="E1019" s="70"/>
      <c r="F1019" s="70" t="s">
        <v>1838</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58"/>
        <v>4</v>
      </c>
      <c r="D1020" s="73"/>
      <c r="E1020" s="70"/>
      <c r="F1020" s="70" t="s">
        <v>1839</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58"/>
        <v>4</v>
      </c>
      <c r="D1021" s="73"/>
      <c r="E1021" s="70"/>
      <c r="F1021" s="70" t="s">
        <v>1840</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58"/>
        <v>4</v>
      </c>
      <c r="D1022" s="73"/>
      <c r="E1022" s="70"/>
      <c r="F1022" s="70" t="s">
        <v>1841</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58"/>
        <v>4</v>
      </c>
      <c r="D1023" s="73"/>
      <c r="E1023" s="70"/>
      <c r="F1023" s="70" t="s">
        <v>1842</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58"/>
        <v>4</v>
      </c>
      <c r="D1024" s="73"/>
      <c r="E1024" s="70"/>
      <c r="F1024" s="70" t="s">
        <v>1843</v>
      </c>
      <c r="G1024" s="73"/>
      <c r="H1024" s="76" t="s">
        <v>672</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58"/>
        <v>4</v>
      </c>
      <c r="D1025" s="73"/>
      <c r="E1025" s="70"/>
      <c r="F1025" s="70" t="s">
        <v>1844</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58"/>
        <v>4</v>
      </c>
      <c r="D1026" s="73"/>
      <c r="E1026" s="70"/>
      <c r="F1026" s="70" t="s">
        <v>1845</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58"/>
        <v>4</v>
      </c>
      <c r="D1027" s="73"/>
      <c r="E1027" s="70"/>
      <c r="F1027" s="70" t="s">
        <v>1846</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58"/>
        <v>4</v>
      </c>
      <c r="D1028" s="73"/>
      <c r="E1028" s="70"/>
      <c r="F1028" s="70" t="s">
        <v>1847</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58"/>
        <v>4</v>
      </c>
      <c r="D1029" s="73"/>
      <c r="E1029" s="70"/>
      <c r="F1029" s="70" t="s">
        <v>1848</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58"/>
        <v>4</v>
      </c>
      <c r="D1030" s="73"/>
      <c r="E1030" s="70"/>
      <c r="F1030" s="70" t="s">
        <v>1849</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58"/>
        <v>4</v>
      </c>
      <c r="D1031" s="73"/>
      <c r="E1031" s="70"/>
      <c r="F1031" s="70" t="s">
        <v>1850</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58"/>
        <v>4</v>
      </c>
      <c r="D1032" s="73"/>
      <c r="E1032" s="70"/>
      <c r="F1032" s="70" t="s">
        <v>1851</v>
      </c>
      <c r="G1032" s="73"/>
      <c r="H1032" s="76" t="s">
        <v>672</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58"/>
        <v>4</v>
      </c>
      <c r="D1033" s="73"/>
      <c r="E1033" s="70"/>
      <c r="F1033" s="70" t="s">
        <v>1852</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58"/>
        <v>4</v>
      </c>
      <c r="D1034" s="73"/>
      <c r="E1034" s="70"/>
      <c r="F1034" s="70" t="s">
        <v>1853</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58"/>
        <v>4</v>
      </c>
      <c r="D1035" s="73"/>
      <c r="E1035" s="70"/>
      <c r="F1035" s="70" t="s">
        <v>1854</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58"/>
        <v>4</v>
      </c>
      <c r="D1036" s="73"/>
      <c r="E1036" s="70"/>
      <c r="F1036" s="70" t="s">
        <v>1855</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58"/>
        <v>4</v>
      </c>
      <c r="D1037" s="73"/>
      <c r="E1037" s="70"/>
      <c r="F1037" s="70" t="s">
        <v>1856</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58"/>
        <v>4</v>
      </c>
      <c r="D1038" s="73"/>
      <c r="E1038" s="70"/>
      <c r="F1038" s="70" t="s">
        <v>1857</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58"/>
        <v>4</v>
      </c>
      <c r="D1039" s="73"/>
      <c r="E1039" s="70"/>
      <c r="F1039" s="70" t="s">
        <v>1858</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58"/>
        <v>4</v>
      </c>
      <c r="D1040" s="73"/>
      <c r="E1040" s="70"/>
      <c r="F1040" s="70" t="s">
        <v>1859</v>
      </c>
      <c r="G1040" s="73"/>
      <c r="H1040" s="76" t="s">
        <v>672</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58"/>
        <v>4</v>
      </c>
      <c r="D1041" s="73"/>
      <c r="E1041" s="70"/>
      <c r="F1041" s="70" t="s">
        <v>1860</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58"/>
        <v>4</v>
      </c>
      <c r="D1042" s="73"/>
      <c r="E1042" s="70"/>
      <c r="F1042" s="70" t="s">
        <v>1861</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58"/>
        <v>4</v>
      </c>
      <c r="D1043" s="73"/>
      <c r="E1043" s="70"/>
      <c r="F1043" s="70" t="s">
        <v>1862</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58"/>
        <v>4</v>
      </c>
      <c r="D1044" s="73"/>
      <c r="E1044" s="70"/>
      <c r="F1044" s="70" t="s">
        <v>1863</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58"/>
        <v>4</v>
      </c>
      <c r="D1045" s="73"/>
      <c r="E1045" s="70"/>
      <c r="F1045" s="70" t="s">
        <v>1864</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58"/>
        <v>4</v>
      </c>
      <c r="D1046" s="73"/>
      <c r="E1046" s="70"/>
      <c r="F1046" s="70" t="s">
        <v>1865</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58"/>
        <v>4</v>
      </c>
      <c r="D1047" s="73"/>
      <c r="E1047" s="70"/>
      <c r="F1047" s="70" t="s">
        <v>1866</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58"/>
        <v>4</v>
      </c>
      <c r="D1048" s="73"/>
      <c r="E1048" s="70"/>
      <c r="F1048" s="70" t="s">
        <v>1867</v>
      </c>
      <c r="G1048" s="73"/>
      <c r="H1048" s="76" t="s">
        <v>672</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58"/>
        <v>4</v>
      </c>
      <c r="D1049" s="73"/>
      <c r="E1049" s="70"/>
      <c r="F1049" s="70" t="s">
        <v>1868</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58"/>
        <v>4</v>
      </c>
      <c r="D1050" s="73"/>
      <c r="E1050" s="70"/>
      <c r="F1050" s="70" t="s">
        <v>1869</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58"/>
        <v>4</v>
      </c>
      <c r="D1051" s="73"/>
      <c r="E1051" s="70"/>
      <c r="F1051" s="70" t="s">
        <v>1870</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58"/>
        <v>4</v>
      </c>
      <c r="D1052" s="73"/>
      <c r="E1052" s="70"/>
      <c r="F1052" s="70" t="s">
        <v>1871</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58"/>
        <v>4</v>
      </c>
      <c r="D1053" s="73"/>
      <c r="E1053" s="70"/>
      <c r="F1053" s="70" t="s">
        <v>1872</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58"/>
        <v>4</v>
      </c>
      <c r="D1054" s="73"/>
      <c r="E1054" s="70"/>
      <c r="F1054" s="70" t="s">
        <v>1873</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58"/>
        <v>4</v>
      </c>
      <c r="D1055" s="73"/>
      <c r="E1055" s="70"/>
      <c r="F1055" s="70" t="s">
        <v>1874</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58"/>
        <v>4</v>
      </c>
      <c r="D1056" s="73"/>
      <c r="E1056" s="70"/>
      <c r="F1056" s="70" t="s">
        <v>1875</v>
      </c>
      <c r="G1056" s="73"/>
      <c r="H1056" s="76" t="s">
        <v>672</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58"/>
        <v>4</v>
      </c>
      <c r="D1057" s="73"/>
      <c r="E1057" s="70"/>
      <c r="F1057" s="70" t="s">
        <v>1876</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58"/>
        <v>4</v>
      </c>
      <c r="D1058" s="73"/>
      <c r="E1058" s="70"/>
      <c r="F1058" s="70" t="s">
        <v>1877</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58"/>
        <v>4</v>
      </c>
      <c r="D1059" s="73"/>
      <c r="E1059" s="70"/>
      <c r="F1059" s="70" t="s">
        <v>1878</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25">
      <c r="A1060" s="45"/>
      <c r="B1060" s="54"/>
      <c r="C1060" s="47">
        <f t="shared" si="258"/>
        <v>4</v>
      </c>
      <c r="D1060" s="73"/>
      <c r="E1060" s="70"/>
      <c r="F1060" s="70" t="s">
        <v>1879</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25">
      <c r="A1061" s="45"/>
      <c r="B1061" s="54"/>
      <c r="C1061" s="47">
        <f t="shared" si="258"/>
        <v>4</v>
      </c>
      <c r="D1061" s="73"/>
      <c r="E1061" s="70"/>
      <c r="F1061" s="70" t="s">
        <v>1880</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25">
      <c r="A1062" s="45"/>
      <c r="B1062" s="54"/>
      <c r="C1062" s="47">
        <f t="shared" si="258"/>
        <v>4</v>
      </c>
      <c r="D1062" s="73"/>
      <c r="E1062" s="70"/>
      <c r="F1062" s="70" t="s">
        <v>1881</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25">
      <c r="A1063" s="45"/>
      <c r="B1063" s="54"/>
      <c r="C1063" s="47">
        <f t="shared" si="258"/>
        <v>4</v>
      </c>
      <c r="D1063" s="73"/>
      <c r="E1063" s="70"/>
      <c r="F1063" s="70" t="s">
        <v>1882</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25">
      <c r="A1064" s="45"/>
      <c r="B1064" s="54"/>
      <c r="C1064" s="47">
        <f t="shared" si="258"/>
        <v>4</v>
      </c>
      <c r="D1064" s="73"/>
      <c r="E1064" s="70"/>
      <c r="F1064" s="70" t="s">
        <v>1883</v>
      </c>
      <c r="G1064" s="73"/>
      <c r="H1064" s="76" t="s">
        <v>672</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25">
      <c r="A1065" s="45"/>
      <c r="B1065" s="54"/>
      <c r="C1065" s="47">
        <f t="shared" si="258"/>
        <v>4</v>
      </c>
      <c r="D1065" s="73"/>
      <c r="E1065" s="70"/>
      <c r="F1065" s="70" t="s">
        <v>1884</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25">
      <c r="A1066" s="45"/>
      <c r="B1066" s="54"/>
      <c r="C1066" s="47">
        <f t="shared" si="258"/>
        <v>4</v>
      </c>
      <c r="D1066" s="73"/>
      <c r="E1066" s="70"/>
      <c r="F1066" s="70" t="s">
        <v>1885</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25">
      <c r="A1067" s="45"/>
      <c r="B1067" s="54"/>
      <c r="C1067" s="47">
        <f t="shared" si="258"/>
        <v>4</v>
      </c>
      <c r="D1067" s="73"/>
      <c r="E1067" s="70"/>
      <c r="F1067" s="70" t="s">
        <v>1886</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258"/>
        <v>4</v>
      </c>
      <c r="D1068" s="73"/>
      <c r="E1068" s="70"/>
      <c r="F1068" s="70" t="s">
        <v>1887</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58"/>
        <v>4</v>
      </c>
      <c r="D1069" s="73"/>
      <c r="E1069" s="70"/>
      <c r="F1069" s="70" t="s">
        <v>1888</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58"/>
        <v>4</v>
      </c>
      <c r="D1070" s="73"/>
      <c r="E1070" s="70"/>
      <c r="F1070" s="70" t="s">
        <v>1889</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58"/>
        <v>4</v>
      </c>
      <c r="D1071" s="73"/>
      <c r="E1071" s="70"/>
      <c r="F1071" s="70" t="s">
        <v>1890</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ref="C1072:C1095" si="259">INT($C$29)+3</f>
        <v>4</v>
      </c>
      <c r="D1072" s="73"/>
      <c r="E1072" s="70"/>
      <c r="F1072" s="70" t="s">
        <v>1891</v>
      </c>
      <c r="G1072" s="73"/>
      <c r="H1072" s="76" t="s">
        <v>672</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59"/>
        <v>4</v>
      </c>
      <c r="D1073" s="73"/>
      <c r="E1073" s="70"/>
      <c r="F1073" s="70" t="s">
        <v>1892</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59"/>
        <v>4</v>
      </c>
      <c r="D1074" s="73"/>
      <c r="E1074" s="70"/>
      <c r="F1074" s="70" t="s">
        <v>1893</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59"/>
        <v>4</v>
      </c>
      <c r="D1075" s="73"/>
      <c r="E1075" s="70"/>
      <c r="F1075" s="70" t="s">
        <v>1894</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59"/>
        <v>4</v>
      </c>
      <c r="D1076" s="73"/>
      <c r="E1076" s="70"/>
      <c r="F1076" s="70" t="s">
        <v>1895</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59"/>
        <v>4</v>
      </c>
      <c r="D1077" s="73"/>
      <c r="E1077" s="70"/>
      <c r="F1077" s="70" t="s">
        <v>1896</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59"/>
        <v>4</v>
      </c>
      <c r="D1078" s="73"/>
      <c r="E1078" s="70"/>
      <c r="F1078" s="70" t="s">
        <v>1897</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59"/>
        <v>4</v>
      </c>
      <c r="D1079" s="73"/>
      <c r="E1079" s="70"/>
      <c r="F1079" s="70" t="s">
        <v>1898</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59"/>
        <v>4</v>
      </c>
      <c r="D1080" s="73"/>
      <c r="E1080" s="70"/>
      <c r="F1080" s="70" t="s">
        <v>1899</v>
      </c>
      <c r="G1080" s="73"/>
      <c r="H1080" s="76" t="s">
        <v>672</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59"/>
        <v>4</v>
      </c>
      <c r="D1081" s="73"/>
      <c r="E1081" s="70"/>
      <c r="F1081" s="70" t="s">
        <v>1900</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59"/>
        <v>4</v>
      </c>
      <c r="D1082" s="73"/>
      <c r="E1082" s="70"/>
      <c r="F1082" s="70" t="s">
        <v>1901</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59"/>
        <v>4</v>
      </c>
      <c r="D1083" s="73"/>
      <c r="E1083" s="70"/>
      <c r="F1083" s="70" t="s">
        <v>1902</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59"/>
        <v>4</v>
      </c>
      <c r="D1084" s="73"/>
      <c r="E1084" s="70"/>
      <c r="F1084" s="70" t="s">
        <v>1903</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59"/>
        <v>4</v>
      </c>
      <c r="D1085" s="73"/>
      <c r="E1085" s="70"/>
      <c r="F1085" s="70" t="s">
        <v>1904</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59"/>
        <v>4</v>
      </c>
      <c r="D1086" s="73"/>
      <c r="E1086" s="70"/>
      <c r="F1086" s="70" t="s">
        <v>1905</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59"/>
        <v>4</v>
      </c>
      <c r="D1087" s="73"/>
      <c r="E1087" s="70"/>
      <c r="F1087" s="70" t="s">
        <v>1906</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59"/>
        <v>4</v>
      </c>
      <c r="D1088" s="73"/>
      <c r="E1088" s="70"/>
      <c r="F1088" s="70" t="s">
        <v>1907</v>
      </c>
      <c r="G1088" s="73"/>
      <c r="H1088" s="76" t="s">
        <v>672</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59"/>
        <v>4</v>
      </c>
      <c r="D1089" s="73"/>
      <c r="E1089" s="70"/>
      <c r="F1089" s="70" t="s">
        <v>1908</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59"/>
        <v>4</v>
      </c>
      <c r="D1090" s="73"/>
      <c r="E1090" s="70"/>
      <c r="F1090" s="70" t="s">
        <v>1909</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59"/>
        <v>4</v>
      </c>
      <c r="D1091" s="73"/>
      <c r="E1091" s="70"/>
      <c r="F1091" s="70" t="s">
        <v>1910</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25">
      <c r="A1092" s="45"/>
      <c r="B1092" s="54"/>
      <c r="C1092" s="47">
        <f t="shared" si="259"/>
        <v>4</v>
      </c>
      <c r="D1092" s="73"/>
      <c r="E1092" s="70"/>
      <c r="F1092" s="70" t="s">
        <v>1911</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25">
      <c r="A1093" s="45"/>
      <c r="B1093" s="54"/>
      <c r="C1093" s="47">
        <f t="shared" si="259"/>
        <v>4</v>
      </c>
      <c r="D1093" s="73"/>
      <c r="E1093" s="70"/>
      <c r="F1093" s="70" t="s">
        <v>1912</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25">
      <c r="A1094" s="45"/>
      <c r="B1094" s="54"/>
      <c r="C1094" s="47">
        <f t="shared" si="259"/>
        <v>4</v>
      </c>
      <c r="D1094" s="73"/>
      <c r="E1094" s="70"/>
      <c r="F1094" s="70" t="s">
        <v>1913</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25">
      <c r="A1095" s="45"/>
      <c r="B1095" s="54"/>
      <c r="C1095" s="47">
        <f t="shared" si="259"/>
        <v>4</v>
      </c>
      <c r="D1095" s="73"/>
      <c r="E1095" s="70"/>
      <c r="F1095" s="70" t="s">
        <v>1914</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25">
      <c r="A1096" s="45"/>
      <c r="B1096" s="54"/>
      <c r="C1096" s="47">
        <f t="shared" ref="C1096:C1151" si="260">INT($C$29)+2</f>
        <v>3</v>
      </c>
      <c r="D1096" s="73"/>
      <c r="E1096" s="70"/>
      <c r="F1096" s="70" t="s">
        <v>1915</v>
      </c>
      <c r="G1096" s="73"/>
      <c r="H1096" s="76" t="s">
        <v>1916</v>
      </c>
      <c r="I1096" s="96" t="s">
        <v>2251</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1917</v>
      </c>
      <c r="AE1096" s="76"/>
      <c r="AF1096" s="97">
        <v>1</v>
      </c>
      <c r="AG1096" s="97">
        <v>1</v>
      </c>
      <c r="AH1096" s="73"/>
      <c r="AI1096" s="57"/>
      <c r="AJ1096" s="45"/>
      <c r="AK1096" s="45"/>
      <c r="AL1096" s="45"/>
    </row>
    <row r="1097" spans="1:38" outlineLevel="2" x14ac:dyDescent="0.25">
      <c r="A1097" s="45"/>
      <c r="B1097" s="54"/>
      <c r="C1097" s="47">
        <f t="shared" si="260"/>
        <v>3</v>
      </c>
      <c r="D1097" s="73"/>
      <c r="E1097" s="70"/>
      <c r="F1097" s="70" t="s">
        <v>1918</v>
      </c>
      <c r="G1097" s="73"/>
      <c r="H1097" s="76" t="s">
        <v>1919</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25">
      <c r="A1098" s="45"/>
      <c r="B1098" s="54"/>
      <c r="C1098" s="47">
        <f t="shared" si="260"/>
        <v>3</v>
      </c>
      <c r="D1098" s="73"/>
      <c r="E1098" s="70"/>
      <c r="F1098" s="70" t="s">
        <v>1920</v>
      </c>
      <c r="G1098" s="73"/>
      <c r="H1098" s="76" t="s">
        <v>1921</v>
      </c>
      <c r="I1098" s="96" t="s">
        <v>2250</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25">
      <c r="A1099" s="45"/>
      <c r="B1099" s="54"/>
      <c r="C1099" s="47">
        <f t="shared" si="260"/>
        <v>3</v>
      </c>
      <c r="D1099" s="73"/>
      <c r="E1099" s="70"/>
      <c r="F1099" s="70" t="s">
        <v>1922</v>
      </c>
      <c r="G1099" s="73"/>
      <c r="H1099" s="76" t="s">
        <v>1923</v>
      </c>
      <c r="I1099" s="96" t="s">
        <v>2250</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25">
      <c r="A1100" s="45"/>
      <c r="B1100" s="54"/>
      <c r="C1100" s="47">
        <f>INT($C$29)+3</f>
        <v>4</v>
      </c>
      <c r="D1100" s="73"/>
      <c r="E1100" s="70"/>
      <c r="F1100" s="70" t="s">
        <v>1924</v>
      </c>
      <c r="G1100" s="73"/>
      <c r="H1100" s="76" t="s">
        <v>1925</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25">
      <c r="A1101" s="45"/>
      <c r="B1101" s="54"/>
      <c r="C1101" s="47">
        <f>INT($C$29)+3</f>
        <v>4</v>
      </c>
      <c r="D1101" s="73"/>
      <c r="E1101" s="70"/>
      <c r="F1101" s="70" t="s">
        <v>1926</v>
      </c>
      <c r="G1101" s="73"/>
      <c r="H1101" s="76" t="s">
        <v>1927</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25">
      <c r="A1102" s="45"/>
      <c r="B1102" s="54"/>
      <c r="C1102" s="47">
        <f>INT($C$29)+3</f>
        <v>4</v>
      </c>
      <c r="D1102" s="73"/>
      <c r="E1102" s="70"/>
      <c r="F1102" s="70" t="s">
        <v>1928</v>
      </c>
      <c r="G1102" s="73"/>
      <c r="H1102" s="76" t="s">
        <v>1929</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25">
      <c r="A1103" s="45"/>
      <c r="B1103" s="54"/>
      <c r="C1103" s="47">
        <f t="shared" si="260"/>
        <v>3</v>
      </c>
      <c r="D1103" s="73"/>
      <c r="E1103" s="70"/>
      <c r="F1103" s="70" t="s">
        <v>1930</v>
      </c>
      <c r="G1103" s="73"/>
      <c r="H1103" s="76" t="s">
        <v>1931</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2248</v>
      </c>
      <c r="AE1103" s="76"/>
      <c r="AF1103" s="97">
        <v>1</v>
      </c>
      <c r="AG1103" s="97">
        <v>1</v>
      </c>
      <c r="AH1103" s="73"/>
      <c r="AI1103" s="57"/>
      <c r="AJ1103" s="45"/>
      <c r="AK1103" s="45"/>
      <c r="AL1103" s="45"/>
    </row>
    <row r="1104" spans="1:38" outlineLevel="2" x14ac:dyDescent="0.25">
      <c r="A1104" s="45"/>
      <c r="B1104" s="54"/>
      <c r="C1104" s="47">
        <f t="shared" si="260"/>
        <v>3</v>
      </c>
      <c r="D1104" s="73"/>
      <c r="E1104" s="70"/>
      <c r="F1104" s="70" t="s">
        <v>1932</v>
      </c>
      <c r="G1104" s="73"/>
      <c r="H1104" s="76" t="s">
        <v>1933</v>
      </c>
      <c r="I1104" s="96" t="s">
        <v>2253</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1934</v>
      </c>
      <c r="AE1104" s="76"/>
      <c r="AF1104" s="97">
        <v>1</v>
      </c>
      <c r="AG1104" s="97">
        <v>1</v>
      </c>
      <c r="AH1104" s="73"/>
      <c r="AI1104" s="57"/>
      <c r="AJ1104" s="45"/>
      <c r="AK1104" s="45"/>
      <c r="AL1104" s="45"/>
    </row>
    <row r="1105" spans="1:38" outlineLevel="2" x14ac:dyDescent="0.25">
      <c r="A1105" s="45"/>
      <c r="B1105" s="54"/>
      <c r="C1105" s="47">
        <f t="shared" si="260"/>
        <v>3</v>
      </c>
      <c r="D1105" s="73"/>
      <c r="E1105" s="70"/>
      <c r="F1105" s="70" t="s">
        <v>1935</v>
      </c>
      <c r="G1105" s="73"/>
      <c r="H1105" s="76" t="s">
        <v>1936</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25">
      <c r="A1106" s="45"/>
      <c r="B1106" s="54"/>
      <c r="C1106" s="47">
        <f t="shared" si="260"/>
        <v>3</v>
      </c>
      <c r="D1106" s="73"/>
      <c r="E1106" s="70"/>
      <c r="F1106" s="70" t="s">
        <v>1937</v>
      </c>
      <c r="G1106" s="73"/>
      <c r="H1106" s="76" t="s">
        <v>1938</v>
      </c>
      <c r="I1106" s="96" t="s">
        <v>2252</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25">
      <c r="A1107" s="45"/>
      <c r="B1107" s="54"/>
      <c r="C1107" s="47">
        <f t="shared" si="260"/>
        <v>3</v>
      </c>
      <c r="D1107" s="73"/>
      <c r="E1107" s="70"/>
      <c r="F1107" s="70" t="s">
        <v>1939</v>
      </c>
      <c r="G1107" s="73"/>
      <c r="H1107" s="76" t="s">
        <v>1940</v>
      </c>
      <c r="I1107" s="96" t="s">
        <v>2252</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25">
      <c r="A1108" s="45"/>
      <c r="B1108" s="54"/>
      <c r="C1108" s="47">
        <f>INT($C$29)+3</f>
        <v>4</v>
      </c>
      <c r="D1108" s="73"/>
      <c r="E1108" s="70"/>
      <c r="F1108" s="70" t="s">
        <v>1941</v>
      </c>
      <c r="G1108" s="73"/>
      <c r="H1108" s="76" t="s">
        <v>1942</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25">
      <c r="A1109" s="45"/>
      <c r="B1109" s="54"/>
      <c r="C1109" s="47">
        <f>INT($C$29)+3</f>
        <v>4</v>
      </c>
      <c r="D1109" s="73"/>
      <c r="E1109" s="70"/>
      <c r="F1109" s="70" t="s">
        <v>1943</v>
      </c>
      <c r="G1109" s="73"/>
      <c r="H1109" s="76" t="s">
        <v>1944</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25">
      <c r="A1110" s="45"/>
      <c r="B1110" s="54"/>
      <c r="C1110" s="47">
        <f>INT($C$29)+3</f>
        <v>4</v>
      </c>
      <c r="D1110" s="73"/>
      <c r="E1110" s="70"/>
      <c r="F1110" s="70" t="s">
        <v>1945</v>
      </c>
      <c r="G1110" s="73"/>
      <c r="H1110" s="76" t="s">
        <v>1946</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25">
      <c r="A1111" s="45"/>
      <c r="B1111" s="54"/>
      <c r="C1111" s="47">
        <f t="shared" si="260"/>
        <v>3</v>
      </c>
      <c r="D1111" s="73"/>
      <c r="E1111" s="70"/>
      <c r="F1111" s="70" t="s">
        <v>1947</v>
      </c>
      <c r="G1111" s="73"/>
      <c r="H1111" s="76" t="s">
        <v>1826</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2248</v>
      </c>
      <c r="AE1111" s="76"/>
      <c r="AF1111" s="97">
        <v>1</v>
      </c>
      <c r="AG1111" s="97">
        <v>1</v>
      </c>
      <c r="AH1111" s="73"/>
      <c r="AI1111" s="57"/>
      <c r="AJ1111" s="45"/>
      <c r="AK1111" s="45"/>
      <c r="AL1111" s="45"/>
    </row>
    <row r="1112" spans="1:38" hidden="1" outlineLevel="3" x14ac:dyDescent="0.25">
      <c r="A1112" s="45"/>
      <c r="B1112" s="54"/>
      <c r="C1112" s="47">
        <f t="shared" ref="C1112:C1127" si="266">INT($C$29)+3</f>
        <v>4</v>
      </c>
      <c r="D1112" s="73"/>
      <c r="E1112" s="70"/>
      <c r="F1112" s="70" t="s">
        <v>1948</v>
      </c>
      <c r="G1112" s="73"/>
      <c r="H1112" s="76" t="s">
        <v>672</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66"/>
        <v>4</v>
      </c>
      <c r="D1113" s="73"/>
      <c r="E1113" s="70"/>
      <c r="F1113" s="70" t="s">
        <v>1949</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66"/>
        <v>4</v>
      </c>
      <c r="D1114" s="73"/>
      <c r="E1114" s="70"/>
      <c r="F1114" s="70" t="s">
        <v>1950</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66"/>
        <v>4</v>
      </c>
      <c r="D1115" s="73"/>
      <c r="E1115" s="70"/>
      <c r="F1115" s="70" t="s">
        <v>1951</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66"/>
        <v>4</v>
      </c>
      <c r="D1116" s="73"/>
      <c r="E1116" s="70"/>
      <c r="F1116" s="70" t="s">
        <v>1952</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66"/>
        <v>4</v>
      </c>
      <c r="D1117" s="73"/>
      <c r="E1117" s="70"/>
      <c r="F1117" s="70" t="s">
        <v>1953</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6"/>
        <v>4</v>
      </c>
      <c r="D1118" s="73"/>
      <c r="E1118" s="70"/>
      <c r="F1118" s="70" t="s">
        <v>1954</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6"/>
        <v>4</v>
      </c>
      <c r="D1119" s="73"/>
      <c r="E1119" s="70"/>
      <c r="F1119" s="70" t="s">
        <v>1955</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6"/>
        <v>4</v>
      </c>
      <c r="D1120" s="73"/>
      <c r="E1120" s="70"/>
      <c r="F1120" s="70" t="s">
        <v>1956</v>
      </c>
      <c r="G1120" s="73"/>
      <c r="H1120" s="76" t="s">
        <v>672</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6"/>
        <v>4</v>
      </c>
      <c r="D1121" s="73"/>
      <c r="E1121" s="70"/>
      <c r="F1121" s="70" t="s">
        <v>1957</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6"/>
        <v>4</v>
      </c>
      <c r="D1122" s="73"/>
      <c r="E1122" s="70"/>
      <c r="F1122" s="70" t="s">
        <v>1958</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6"/>
        <v>4</v>
      </c>
      <c r="D1123" s="73"/>
      <c r="E1123" s="70"/>
      <c r="F1123" s="70" t="s">
        <v>1959</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6"/>
        <v>4</v>
      </c>
      <c r="D1124" s="73"/>
      <c r="E1124" s="70"/>
      <c r="F1124" s="70" t="s">
        <v>1960</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6"/>
        <v>4</v>
      </c>
      <c r="D1125" s="73"/>
      <c r="E1125" s="70"/>
      <c r="F1125" s="70" t="s">
        <v>1961</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6"/>
        <v>4</v>
      </c>
      <c r="D1126" s="73"/>
      <c r="E1126" s="70"/>
      <c r="F1126" s="70" t="s">
        <v>1962</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6"/>
        <v>4</v>
      </c>
      <c r="D1127" s="73"/>
      <c r="E1127" s="417"/>
      <c r="F1127" s="417" t="s">
        <v>1963</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25">
      <c r="A1128" s="45"/>
      <c r="B1128" s="54"/>
      <c r="C1128" s="47">
        <f t="shared" si="260"/>
        <v>3</v>
      </c>
      <c r="D1128" s="73"/>
      <c r="E1128" s="421"/>
      <c r="F1128" s="421" t="s">
        <v>1964</v>
      </c>
      <c r="G1128" s="422"/>
      <c r="H1128" s="188" t="s">
        <v>1965</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1966</v>
      </c>
      <c r="AE1128" s="188"/>
      <c r="AF1128" s="423">
        <v>1</v>
      </c>
      <c r="AG1128" s="423">
        <v>1</v>
      </c>
      <c r="AH1128" s="73"/>
      <c r="AI1128" s="57"/>
      <c r="AJ1128" s="45"/>
      <c r="AK1128" s="45"/>
      <c r="AL1128" s="45"/>
    </row>
    <row r="1129" spans="1:38" outlineLevel="2" x14ac:dyDescent="0.25">
      <c r="A1129" s="45"/>
      <c r="B1129" s="54"/>
      <c r="C1129" s="47">
        <f t="shared" si="260"/>
        <v>3</v>
      </c>
      <c r="D1129" s="73"/>
      <c r="E1129" s="70"/>
      <c r="F1129" s="70" t="s">
        <v>1967</v>
      </c>
      <c r="G1129" s="241"/>
      <c r="H1129" s="76" t="s">
        <v>1968</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2261</v>
      </c>
      <c r="AE1129" s="76"/>
      <c r="AF1129" s="260">
        <f>AF1130</f>
        <v>1</v>
      </c>
      <c r="AG1129" s="260">
        <f>AG1130</f>
        <v>1</v>
      </c>
      <c r="AH1129" s="73"/>
      <c r="AI1129" s="57"/>
      <c r="AJ1129" s="45"/>
      <c r="AK1129" s="45"/>
      <c r="AL1129" s="45"/>
    </row>
    <row r="1130" spans="1:38" outlineLevel="2" x14ac:dyDescent="0.25">
      <c r="A1130" s="45"/>
      <c r="B1130" s="54"/>
      <c r="C1130" s="47">
        <f t="shared" si="260"/>
        <v>3</v>
      </c>
      <c r="D1130" s="73"/>
      <c r="E1130" s="70"/>
      <c r="F1130" s="70" t="s">
        <v>1969</v>
      </c>
      <c r="G1130" s="241"/>
      <c r="H1130" s="76" t="s">
        <v>1970</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25">
      <c r="A1131" s="45"/>
      <c r="B1131" s="54"/>
      <c r="C1131" s="47">
        <f t="shared" si="260"/>
        <v>3</v>
      </c>
      <c r="D1131" s="73"/>
      <c r="E1131" s="70"/>
      <c r="F1131" s="70" t="s">
        <v>1971</v>
      </c>
      <c r="G1131" s="241"/>
      <c r="H1131" s="76" t="s">
        <v>1972</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25">
      <c r="A1132" s="45"/>
      <c r="B1132" s="54"/>
      <c r="C1132" s="47">
        <f>INT($C$29)+3</f>
        <v>4</v>
      </c>
      <c r="D1132" s="73"/>
      <c r="E1132" s="70"/>
      <c r="F1132" s="70" t="s">
        <v>1973</v>
      </c>
      <c r="G1132" s="241"/>
      <c r="H1132" s="76" t="s">
        <v>1974</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25">
      <c r="A1133" s="45"/>
      <c r="B1133" s="54"/>
      <c r="C1133" s="47">
        <f>INT($C$29)+3</f>
        <v>4</v>
      </c>
      <c r="D1133" s="73"/>
      <c r="E1133" s="70"/>
      <c r="F1133" s="70" t="s">
        <v>1975</v>
      </c>
      <c r="G1133" s="241"/>
      <c r="H1133" s="76" t="s">
        <v>1976</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25">
      <c r="A1134" s="45"/>
      <c r="B1134" s="54"/>
      <c r="C1134" s="47">
        <f>INT($C$29)+3</f>
        <v>4</v>
      </c>
      <c r="D1134" s="73"/>
      <c r="E1134" s="70"/>
      <c r="F1134" s="70" t="s">
        <v>1977</v>
      </c>
      <c r="G1134" s="241"/>
      <c r="H1134" s="76" t="s">
        <v>1978</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25">
      <c r="A1135" s="45"/>
      <c r="B1135" s="54"/>
      <c r="C1135" s="47">
        <f t="shared" si="260"/>
        <v>3</v>
      </c>
      <c r="D1135" s="73"/>
      <c r="E1135" s="425"/>
      <c r="F1135" s="425" t="s">
        <v>1979</v>
      </c>
      <c r="G1135" s="426"/>
      <c r="H1135" s="191" t="s">
        <v>1980</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25">
      <c r="A1136" s="45"/>
      <c r="B1136" s="54"/>
      <c r="C1136" s="47">
        <f t="shared" si="260"/>
        <v>3</v>
      </c>
      <c r="D1136" s="73"/>
      <c r="E1136" s="418"/>
      <c r="F1136" s="418" t="s">
        <v>1981</v>
      </c>
      <c r="G1136" s="73"/>
      <c r="H1136" s="105" t="s">
        <v>1982</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1360</v>
      </c>
      <c r="AE1136" s="105"/>
      <c r="AF1136" s="126">
        <v>1</v>
      </c>
      <c r="AG1136" s="126">
        <v>1</v>
      </c>
      <c r="AH1136" s="73"/>
      <c r="AI1136" s="57"/>
      <c r="AJ1136" s="45"/>
      <c r="AK1136" s="45"/>
      <c r="AL1136" s="45"/>
    </row>
    <row r="1137" spans="1:38" outlineLevel="2" x14ac:dyDescent="0.25">
      <c r="A1137" s="45"/>
      <c r="B1137" s="54"/>
      <c r="C1137" s="47">
        <f t="shared" si="260"/>
        <v>3</v>
      </c>
      <c r="D1137" s="73"/>
      <c r="E1137" s="70"/>
      <c r="F1137" s="70" t="s">
        <v>1983</v>
      </c>
      <c r="G1137" s="73"/>
      <c r="H1137" s="76" t="s">
        <v>1984</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2261</v>
      </c>
      <c r="AE1137" s="76"/>
      <c r="AF1137" s="260">
        <f>AF1138</f>
        <v>1</v>
      </c>
      <c r="AG1137" s="260">
        <f>AG1138</f>
        <v>1</v>
      </c>
      <c r="AH1137" s="73"/>
      <c r="AI1137" s="57"/>
      <c r="AJ1137" s="45"/>
      <c r="AK1137" s="45"/>
      <c r="AL1137" s="45"/>
    </row>
    <row r="1138" spans="1:38" outlineLevel="2" x14ac:dyDescent="0.25">
      <c r="A1138" s="45"/>
      <c r="B1138" s="54"/>
      <c r="C1138" s="47">
        <f t="shared" si="260"/>
        <v>3</v>
      </c>
      <c r="D1138" s="73"/>
      <c r="E1138" s="70"/>
      <c r="F1138" s="70" t="s">
        <v>1985</v>
      </c>
      <c r="G1138" s="73"/>
      <c r="H1138" s="76" t="s">
        <v>1816</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25">
      <c r="A1139" s="45"/>
      <c r="B1139" s="54"/>
      <c r="C1139" s="47">
        <f t="shared" si="260"/>
        <v>3</v>
      </c>
      <c r="D1139" s="73"/>
      <c r="E1139" s="70"/>
      <c r="F1139" s="70" t="s">
        <v>1986</v>
      </c>
      <c r="G1139" s="73"/>
      <c r="H1139" s="76" t="s">
        <v>1818</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25">
      <c r="A1140" s="45"/>
      <c r="B1140" s="54"/>
      <c r="C1140" s="47">
        <f t="shared" si="260"/>
        <v>3</v>
      </c>
      <c r="D1140" s="73"/>
      <c r="E1140" s="70"/>
      <c r="F1140" s="70" t="s">
        <v>1987</v>
      </c>
      <c r="G1140" s="73"/>
      <c r="H1140" s="76" t="s">
        <v>1820</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25">
      <c r="A1141" s="45"/>
      <c r="B1141" s="54"/>
      <c r="C1141" s="47">
        <f t="shared" si="260"/>
        <v>3</v>
      </c>
      <c r="D1141" s="73"/>
      <c r="E1141" s="70"/>
      <c r="F1141" s="70" t="s">
        <v>1988</v>
      </c>
      <c r="G1141" s="73"/>
      <c r="H1141" s="76" t="s">
        <v>1976</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25">
      <c r="A1142" s="45"/>
      <c r="B1142" s="54"/>
      <c r="C1142" s="47">
        <f t="shared" si="260"/>
        <v>3</v>
      </c>
      <c r="D1142" s="73"/>
      <c r="E1142" s="70"/>
      <c r="F1142" s="70" t="s">
        <v>1989</v>
      </c>
      <c r="G1142" s="73"/>
      <c r="H1142" s="76" t="s">
        <v>1978</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25">
      <c r="A1143" s="45"/>
      <c r="B1143" s="54"/>
      <c r="C1143" s="47">
        <f t="shared" si="260"/>
        <v>3</v>
      </c>
      <c r="D1143" s="73"/>
      <c r="E1143" s="70"/>
      <c r="F1143" s="70" t="s">
        <v>1990</v>
      </c>
      <c r="G1143" s="73"/>
      <c r="H1143" s="76" t="s">
        <v>1991</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25">
      <c r="A1144" s="45"/>
      <c r="B1144" s="54"/>
      <c r="C1144" s="47">
        <f t="shared" si="260"/>
        <v>3</v>
      </c>
      <c r="D1144" s="73"/>
      <c r="E1144" s="70"/>
      <c r="F1144" s="70" t="s">
        <v>1992</v>
      </c>
      <c r="G1144" s="73"/>
      <c r="H1144" s="76" t="s">
        <v>1993</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1367</v>
      </c>
      <c r="AE1144" s="76"/>
      <c r="AF1144" s="97">
        <v>1</v>
      </c>
      <c r="AG1144" s="97">
        <v>1</v>
      </c>
      <c r="AH1144" s="73"/>
      <c r="AI1144" s="57"/>
      <c r="AJ1144" s="45"/>
      <c r="AK1144" s="45"/>
      <c r="AL1144" s="45"/>
    </row>
    <row r="1145" spans="1:38" outlineLevel="2" x14ac:dyDescent="0.25">
      <c r="A1145" s="45"/>
      <c r="B1145" s="54"/>
      <c r="C1145" s="47">
        <f t="shared" si="260"/>
        <v>3</v>
      </c>
      <c r="D1145" s="73"/>
      <c r="E1145" s="70"/>
      <c r="F1145" s="70" t="s">
        <v>1994</v>
      </c>
      <c r="G1145" s="73"/>
      <c r="H1145" s="76" t="s">
        <v>1995</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25">
      <c r="A1146" s="45"/>
      <c r="B1146" s="54"/>
      <c r="C1146" s="47">
        <f t="shared" si="260"/>
        <v>3</v>
      </c>
      <c r="D1146" s="73"/>
      <c r="E1146" s="70"/>
      <c r="F1146" s="70" t="s">
        <v>1996</v>
      </c>
      <c r="G1146" s="73"/>
      <c r="H1146" s="76" t="s">
        <v>1997</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25">
      <c r="A1147" s="45"/>
      <c r="B1147" s="54"/>
      <c r="C1147" s="47">
        <f t="shared" si="260"/>
        <v>3</v>
      </c>
      <c r="D1147" s="73"/>
      <c r="E1147" s="70"/>
      <c r="F1147" s="70" t="s">
        <v>1998</v>
      </c>
      <c r="G1147" s="73"/>
      <c r="H1147" s="76" t="s">
        <v>1999</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25">
      <c r="A1148" s="45"/>
      <c r="B1148" s="54"/>
      <c r="C1148" s="47">
        <f t="shared" si="260"/>
        <v>3</v>
      </c>
      <c r="D1148" s="73"/>
      <c r="E1148" s="70"/>
      <c r="F1148" s="70" t="s">
        <v>2000</v>
      </c>
      <c r="G1148" s="73"/>
      <c r="H1148" s="76" t="s">
        <v>2001</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25">
      <c r="A1149" s="45"/>
      <c r="B1149" s="54"/>
      <c r="C1149" s="47">
        <f t="shared" si="260"/>
        <v>3</v>
      </c>
      <c r="D1149" s="73"/>
      <c r="E1149" s="70"/>
      <c r="F1149" s="70" t="s">
        <v>2002</v>
      </c>
      <c r="G1149" s="73"/>
      <c r="H1149" s="76" t="s">
        <v>2003</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25">
      <c r="A1150" s="45"/>
      <c r="B1150" s="54"/>
      <c r="C1150" s="47">
        <f t="shared" si="260"/>
        <v>3</v>
      </c>
      <c r="D1150" s="73"/>
      <c r="E1150" s="70"/>
      <c r="F1150" s="70" t="s">
        <v>2004</v>
      </c>
      <c r="G1150" s="73"/>
      <c r="H1150" s="76" t="s">
        <v>2005</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25">
      <c r="A1151" s="45"/>
      <c r="B1151" s="54"/>
      <c r="C1151" s="47">
        <f t="shared" si="260"/>
        <v>3</v>
      </c>
      <c r="D1151" s="73"/>
      <c r="E1151" s="70"/>
      <c r="F1151" s="70" t="s">
        <v>2006</v>
      </c>
      <c r="G1151" s="73"/>
      <c r="H1151" s="76" t="s">
        <v>2007</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25">
      <c r="A1152" s="45"/>
      <c r="B1152" s="54"/>
      <c r="C1152" s="47">
        <f>INT($C$29)+1</f>
        <v>2</v>
      </c>
      <c r="D1152" s="73"/>
      <c r="E1152" s="70"/>
      <c r="F1152" s="272" t="s">
        <v>1796</v>
      </c>
      <c r="G1152" s="73"/>
      <c r="H1152" s="274" t="s">
        <v>2739</v>
      </c>
      <c r="I1152" s="136"/>
      <c r="J1152" s="136" t="s">
        <v>1119</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25">
      <c r="A1153" s="45"/>
      <c r="B1153" s="54"/>
      <c r="C1153" s="47">
        <f t="shared" ref="C1153:C1339" si="282">INT($C$29)+3</f>
        <v>4</v>
      </c>
      <c r="D1153" s="73"/>
      <c r="E1153" s="70"/>
      <c r="F1153" s="70" t="s">
        <v>2008</v>
      </c>
      <c r="G1153" s="73"/>
      <c r="H1153" s="76" t="s">
        <v>2009</v>
      </c>
      <c r="I1153" s="96" t="s">
        <v>2437</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82"/>
        <v>4</v>
      </c>
      <c r="D1154" s="73"/>
      <c r="E1154" s="70"/>
      <c r="F1154" s="70" t="s">
        <v>2010</v>
      </c>
      <c r="G1154" s="73"/>
      <c r="H1154" s="76" t="s">
        <v>2011</v>
      </c>
      <c r="I1154" s="96" t="s">
        <v>2438</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82"/>
        <v>4</v>
      </c>
      <c r="D1155" s="73"/>
      <c r="E1155" s="70"/>
      <c r="F1155" s="70" t="s">
        <v>2012</v>
      </c>
      <c r="G1155" s="73"/>
      <c r="H1155" s="76" t="s">
        <v>2013</v>
      </c>
      <c r="I1155" s="96" t="s">
        <v>2439</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82"/>
        <v>4</v>
      </c>
      <c r="D1156" s="73"/>
      <c r="E1156" s="70"/>
      <c r="F1156" s="70" t="s">
        <v>2014</v>
      </c>
      <c r="G1156" s="73"/>
      <c r="H1156" s="76" t="s">
        <v>2472</v>
      </c>
      <c r="I1156" s="96" t="s">
        <v>2473</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82"/>
        <v>4</v>
      </c>
      <c r="D1157" s="73"/>
      <c r="E1157" s="70"/>
      <c r="F1157" s="70" t="s">
        <v>2016</v>
      </c>
      <c r="G1157" s="73"/>
      <c r="H1157" s="76" t="s">
        <v>2015</v>
      </c>
      <c r="I1157" s="96" t="s">
        <v>2440</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82"/>
        <v>4</v>
      </c>
      <c r="D1158" s="73"/>
      <c r="E1158" s="70"/>
      <c r="F1158" s="70" t="s">
        <v>2478</v>
      </c>
      <c r="G1158" s="73"/>
      <c r="H1158" s="76" t="s">
        <v>2017</v>
      </c>
      <c r="I1158" s="96" t="s">
        <v>2441</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82"/>
        <v>4</v>
      </c>
      <c r="D1159" s="73"/>
      <c r="E1159" s="70"/>
      <c r="F1159" s="70" t="s">
        <v>2479</v>
      </c>
      <c r="G1159" s="73"/>
      <c r="H1159" s="76" t="s">
        <v>2474</v>
      </c>
      <c r="I1159" s="96" t="s">
        <v>2475</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82"/>
        <v>4</v>
      </c>
      <c r="D1160" s="73"/>
      <c r="E1160" s="70"/>
      <c r="F1160" s="70" t="s">
        <v>2480</v>
      </c>
      <c r="G1160" s="73"/>
      <c r="H1160" s="76" t="s">
        <v>2476</v>
      </c>
      <c r="I1160" s="96" t="s">
        <v>2477</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82"/>
        <v>4</v>
      </c>
      <c r="D1161" s="73"/>
      <c r="E1161" s="70"/>
      <c r="F1161" s="70" t="str">
        <f>SUBSTITUTE(F1157,",4)",",8)")</f>
        <v>C(U2,0,8)</v>
      </c>
      <c r="G1161" s="73"/>
      <c r="H1161" s="76" t="s">
        <v>2836</v>
      </c>
      <c r="I1161" s="96" t="s">
        <v>2840</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82"/>
        <v>4</v>
      </c>
      <c r="D1162" s="73"/>
      <c r="E1162" s="70"/>
      <c r="F1162" s="70" t="str">
        <f>SUBSTITUTE(F1158,",5)",",9)")</f>
        <v>C(U2,0,9)</v>
      </c>
      <c r="G1162" s="73"/>
      <c r="H1162" s="76" t="s">
        <v>2837</v>
      </c>
      <c r="I1162" s="96" t="s">
        <v>2841</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82"/>
        <v>4</v>
      </c>
      <c r="D1163" s="73"/>
      <c r="E1163" s="70"/>
      <c r="F1163" s="70" t="str">
        <f>SUBSTITUTE(F1159,",6)",",10)")</f>
        <v>C(U2,0,10)</v>
      </c>
      <c r="G1163" s="73"/>
      <c r="H1163" s="76" t="s">
        <v>2838</v>
      </c>
      <c r="I1163" s="96" t="s">
        <v>2842</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82"/>
        <v>4</v>
      </c>
      <c r="D1164" s="73"/>
      <c r="E1164" s="70"/>
      <c r="F1164" s="70" t="str">
        <f>SUBSTITUTE(F1160,",7)",",11)")</f>
        <v>C(U2,0,11)</v>
      </c>
      <c r="G1164" s="73"/>
      <c r="H1164" s="76" t="s">
        <v>2839</v>
      </c>
      <c r="I1164" s="96" t="s">
        <v>2843</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82"/>
        <v>4</v>
      </c>
      <c r="D1165" s="73"/>
      <c r="E1165" s="70"/>
      <c r="F1165" s="70" t="s">
        <v>2018</v>
      </c>
      <c r="G1165" s="73"/>
      <c r="H1165" s="76" t="s">
        <v>2019</v>
      </c>
      <c r="I1165" s="96" t="s">
        <v>2442</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82"/>
        <v>4</v>
      </c>
      <c r="D1166" s="73"/>
      <c r="E1166" s="70"/>
      <c r="F1166" s="70" t="s">
        <v>2020</v>
      </c>
      <c r="G1166" s="73"/>
      <c r="H1166" s="76" t="s">
        <v>672</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82"/>
        <v>4</v>
      </c>
      <c r="D1167" s="73"/>
      <c r="E1167" s="70"/>
      <c r="F1167" s="70" t="s">
        <v>2021</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82"/>
        <v>4</v>
      </c>
      <c r="D1168" s="73"/>
      <c r="E1168" s="70"/>
      <c r="F1168" s="70" t="s">
        <v>2022</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82"/>
        <v>4</v>
      </c>
      <c r="D1169" s="73"/>
      <c r="E1169" s="70"/>
      <c r="F1169" s="70" t="s">
        <v>2023</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82"/>
        <v>4</v>
      </c>
      <c r="D1170" s="73"/>
      <c r="E1170" s="70"/>
      <c r="F1170" s="70" t="s">
        <v>2024</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c r="D1171" s="73"/>
      <c r="E1171" s="70"/>
      <c r="F1171" s="70" t="s">
        <v>2481</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c r="D1172" s="73"/>
      <c r="E1172" s="70"/>
      <c r="F1172" s="70" t="s">
        <v>2482</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c r="D1173" s="73"/>
      <c r="E1173" s="70"/>
      <c r="F1173" s="70" t="s">
        <v>2483</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82"/>
        <v>4</v>
      </c>
      <c r="D1178" s="73"/>
      <c r="E1178" s="70"/>
      <c r="F1178" s="70" t="s">
        <v>2025</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82"/>
        <v>4</v>
      </c>
      <c r="D1179" s="73"/>
      <c r="E1179" s="70"/>
      <c r="F1179" s="70" t="s">
        <v>2026</v>
      </c>
      <c r="G1179" s="73"/>
      <c r="H1179" s="76" t="s">
        <v>672</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82"/>
        <v>4</v>
      </c>
      <c r="D1180" s="73"/>
      <c r="E1180" s="70"/>
      <c r="F1180" s="70" t="s">
        <v>2027</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82"/>
        <v>4</v>
      </c>
      <c r="D1181" s="73"/>
      <c r="E1181" s="70"/>
      <c r="F1181" s="70" t="s">
        <v>2028</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82"/>
        <v>4</v>
      </c>
      <c r="D1182" s="73"/>
      <c r="E1182" s="70"/>
      <c r="F1182" s="70" t="s">
        <v>2029</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82"/>
        <v>4</v>
      </c>
      <c r="D1183" s="73"/>
      <c r="E1183" s="70"/>
      <c r="F1183" s="70" t="s">
        <v>2030</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c r="D1184" s="73"/>
      <c r="E1184" s="70"/>
      <c r="F1184" s="70" t="s">
        <v>2484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c r="D1185" s="73"/>
      <c r="E1185" s="70"/>
      <c r="F1185" s="70" t="s">
        <v>2485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c r="D1186" s="73"/>
      <c r="E1186" s="70"/>
      <c r="F1186" s="70" t="s">
        <v>2486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82"/>
        <v>4</v>
      </c>
      <c r="D1191" s="73"/>
      <c r="E1191" s="70"/>
      <c r="F1191" s="70" t="s">
        <v>2031</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82"/>
        <v>4</v>
      </c>
      <c r="D1192" s="73"/>
      <c r="E1192" s="70"/>
      <c r="F1192" s="70" t="s">
        <v>2032</v>
      </c>
      <c r="G1192" s="73"/>
      <c r="H1192" s="76" t="s">
        <v>672</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82"/>
        <v>4</v>
      </c>
      <c r="D1193" s="73"/>
      <c r="E1193" s="70"/>
      <c r="F1193" s="70" t="s">
        <v>2033</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82"/>
        <v>4</v>
      </c>
      <c r="D1194" s="73"/>
      <c r="E1194" s="70"/>
      <c r="F1194" s="70" t="s">
        <v>2034</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82"/>
        <v>4</v>
      </c>
      <c r="D1195" s="73"/>
      <c r="E1195" s="70"/>
      <c r="F1195" s="70" t="s">
        <v>2035</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82"/>
        <v>4</v>
      </c>
      <c r="D1196" s="73"/>
      <c r="E1196" s="70"/>
      <c r="F1196" s="70" t="s">
        <v>2036</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c r="D1197" s="73"/>
      <c r="E1197" s="70"/>
      <c r="F1197" s="70" t="s">
        <v>2487</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c r="D1198" s="73"/>
      <c r="E1198" s="70"/>
      <c r="F1198" s="70" t="s">
        <v>2488</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c r="D1199" s="73"/>
      <c r="E1199" s="70"/>
      <c r="F1199" s="70" t="s">
        <v>2489</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82"/>
        <v>4</v>
      </c>
      <c r="D1204" s="73"/>
      <c r="E1204" s="70"/>
      <c r="F1204" s="70" t="s">
        <v>2037</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82"/>
        <v>4</v>
      </c>
      <c r="D1205" s="73"/>
      <c r="E1205" s="70"/>
      <c r="F1205" s="70" t="s">
        <v>2038</v>
      </c>
      <c r="G1205" s="73"/>
      <c r="H1205" s="76" t="s">
        <v>672</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82"/>
        <v>4</v>
      </c>
      <c r="D1206" s="73"/>
      <c r="E1206" s="70"/>
      <c r="F1206" s="70" t="s">
        <v>2039</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82"/>
        <v>4</v>
      </c>
      <c r="D1207" s="73"/>
      <c r="E1207" s="70"/>
      <c r="F1207" s="70" t="s">
        <v>2040</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82"/>
        <v>4</v>
      </c>
      <c r="D1208" s="73"/>
      <c r="E1208" s="70"/>
      <c r="F1208" s="70" t="s">
        <v>2041</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82"/>
        <v>4</v>
      </c>
      <c r="D1209" s="73"/>
      <c r="E1209" s="70"/>
      <c r="F1209" s="70" t="s">
        <v>2042</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c r="D1210" s="73"/>
      <c r="E1210" s="70"/>
      <c r="F1210" s="70" t="s">
        <v>2511</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c r="D1211" s="73"/>
      <c r="E1211" s="70"/>
      <c r="F1211" s="70" t="s">
        <v>2512</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2513</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82"/>
        <v>4</v>
      </c>
      <c r="D1217" s="73"/>
      <c r="E1217" s="70"/>
      <c r="F1217" s="70" t="s">
        <v>2043</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82"/>
        <v>4</v>
      </c>
      <c r="D1218" s="73"/>
      <c r="E1218" s="70"/>
      <c r="F1218" s="70" t="s">
        <v>2044</v>
      </c>
      <c r="G1218" s="73"/>
      <c r="H1218" s="76" t="s">
        <v>672</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82"/>
        <v>4</v>
      </c>
      <c r="D1219" s="73"/>
      <c r="E1219" s="70"/>
      <c r="F1219" s="70" t="s">
        <v>2045</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82"/>
        <v>4</v>
      </c>
      <c r="D1220" s="73"/>
      <c r="E1220" s="70"/>
      <c r="F1220" s="70" t="s">
        <v>2046</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82"/>
        <v>4</v>
      </c>
      <c r="D1221" s="73"/>
      <c r="E1221" s="70"/>
      <c r="F1221" s="70" t="s">
        <v>2047</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82"/>
        <v>4</v>
      </c>
      <c r="D1222" s="73"/>
      <c r="E1222" s="70"/>
      <c r="F1222" s="70" t="s">
        <v>2048</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2514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c r="D1224" s="73"/>
      <c r="E1224" s="70"/>
      <c r="F1224" s="70" t="s">
        <v>2515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c r="D1225" s="73"/>
      <c r="E1225" s="70"/>
      <c r="F1225" s="70" t="s">
        <v>2516</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82"/>
        <v>4</v>
      </c>
      <c r="D1230" s="73"/>
      <c r="E1230" s="70"/>
      <c r="F1230" s="70" t="s">
        <v>2049</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82"/>
        <v>4</v>
      </c>
      <c r="D1231" s="73"/>
      <c r="E1231" s="70"/>
      <c r="F1231" s="70" t="s">
        <v>2050</v>
      </c>
      <c r="G1231" s="73"/>
      <c r="H1231" s="76" t="s">
        <v>672</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82"/>
        <v>4</v>
      </c>
      <c r="D1232" s="73"/>
      <c r="E1232" s="70"/>
      <c r="F1232" s="70" t="s">
        <v>2051</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82"/>
        <v>4</v>
      </c>
      <c r="D1233" s="73"/>
      <c r="E1233" s="70"/>
      <c r="F1233" s="70" t="s">
        <v>2052</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82"/>
        <v>4</v>
      </c>
      <c r="D1234" s="73"/>
      <c r="E1234" s="70"/>
      <c r="F1234" s="70" t="s">
        <v>2053</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82"/>
        <v>4</v>
      </c>
      <c r="D1235" s="73"/>
      <c r="E1235" s="70"/>
      <c r="F1235" s="70" t="s">
        <v>2054</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c r="D1236" s="73"/>
      <c r="E1236" s="70"/>
      <c r="F1236" s="70" t="s">
        <v>2517</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c r="D1237" s="73"/>
      <c r="E1237" s="70"/>
      <c r="F1237" s="70" t="s">
        <v>2518</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c r="D1238" s="73"/>
      <c r="E1238" s="70"/>
      <c r="F1238" s="70" t="s">
        <v>2519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82"/>
        <v>4</v>
      </c>
      <c r="D1243" s="73"/>
      <c r="E1243" s="70"/>
      <c r="F1243" s="70" t="s">
        <v>2055</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82"/>
        <v>4</v>
      </c>
      <c r="D1244" s="73"/>
      <c r="E1244" s="70"/>
      <c r="F1244" s="70" t="s">
        <v>2056</v>
      </c>
      <c r="G1244" s="73"/>
      <c r="H1244" s="76" t="s">
        <v>672</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82"/>
        <v>4</v>
      </c>
      <c r="D1245" s="73"/>
      <c r="E1245" s="70"/>
      <c r="F1245" s="70" t="s">
        <v>2057</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82"/>
        <v>4</v>
      </c>
      <c r="D1246" s="73"/>
      <c r="E1246" s="70"/>
      <c r="F1246" s="70" t="s">
        <v>2058</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82"/>
        <v>4</v>
      </c>
      <c r="D1247" s="73"/>
      <c r="E1247" s="70"/>
      <c r="F1247" s="70" t="s">
        <v>2059</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82"/>
        <v>4</v>
      </c>
      <c r="D1248" s="73"/>
      <c r="E1248" s="70"/>
      <c r="F1248" s="70" t="s">
        <v>2060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2520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2521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c r="D1251" s="73"/>
      <c r="E1251" s="70"/>
      <c r="F1251" s="70" t="s">
        <v>2522</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82"/>
        <v>4</v>
      </c>
      <c r="D1256" s="73"/>
      <c r="E1256" s="417"/>
      <c r="F1256" s="417" t="s">
        <v>2061</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25">
      <c r="A1257" s="45"/>
      <c r="B1257" s="54"/>
      <c r="C1257" s="47">
        <f t="shared" ref="C1257:C1269" si="283">INT($C$29)+2</f>
        <v>3</v>
      </c>
      <c r="D1257" s="73"/>
      <c r="E1257" s="421"/>
      <c r="F1257" s="421" t="s">
        <v>2062</v>
      </c>
      <c r="G1257" s="422"/>
      <c r="H1257" s="188" t="s">
        <v>2063</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2673</v>
      </c>
      <c r="AE1257" s="188"/>
      <c r="AF1257" s="423">
        <v>1</v>
      </c>
      <c r="AG1257" s="423">
        <v>1</v>
      </c>
      <c r="AH1257" s="73"/>
      <c r="AI1257" s="57"/>
      <c r="AJ1257" s="45"/>
      <c r="AK1257" s="45"/>
      <c r="AL1257" s="45"/>
    </row>
    <row r="1258" spans="1:38" outlineLevel="2" x14ac:dyDescent="0.25">
      <c r="A1258" s="45"/>
      <c r="B1258" s="54"/>
      <c r="C1258" s="47">
        <f t="shared" si="283"/>
        <v>3</v>
      </c>
      <c r="D1258" s="73"/>
      <c r="E1258" s="70"/>
      <c r="F1258" s="70" t="s">
        <v>2064</v>
      </c>
      <c r="G1258" s="241"/>
      <c r="H1258" s="76" t="s">
        <v>2065</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25">
      <c r="A1259" s="45"/>
      <c r="B1259" s="54"/>
      <c r="C1259" s="47">
        <f t="shared" si="283"/>
        <v>3</v>
      </c>
      <c r="D1259" s="73"/>
      <c r="E1259" s="70"/>
      <c r="F1259" s="70" t="s">
        <v>2066</v>
      </c>
      <c r="G1259" s="241"/>
      <c r="H1259" s="76" t="s">
        <v>2067</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25">
      <c r="A1260" s="45"/>
      <c r="B1260" s="54"/>
      <c r="C1260" s="47">
        <f t="shared" si="282"/>
        <v>4</v>
      </c>
      <c r="D1260" s="73"/>
      <c r="E1260" s="70"/>
      <c r="F1260" s="70" t="s">
        <v>2068</v>
      </c>
      <c r="G1260" s="241"/>
      <c r="H1260" s="76" t="s">
        <v>2575</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25">
      <c r="A1261" s="45"/>
      <c r="B1261" s="54"/>
      <c r="C1261" s="47">
        <f t="shared" si="283"/>
        <v>3</v>
      </c>
      <c r="D1261" s="73"/>
      <c r="E1261" s="70"/>
      <c r="F1261" s="70" t="s">
        <v>2070</v>
      </c>
      <c r="G1261" s="241"/>
      <c r="H1261" s="76" t="s">
        <v>2069</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25">
      <c r="A1262" s="45"/>
      <c r="B1262" s="54"/>
      <c r="C1262" s="47">
        <f t="shared" si="283"/>
        <v>3</v>
      </c>
      <c r="D1262" s="73"/>
      <c r="E1262" s="70"/>
      <c r="F1262" s="70" t="s">
        <v>2578</v>
      </c>
      <c r="G1262" s="241"/>
      <c r="H1262" s="76" t="s">
        <v>2071</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25">
      <c r="A1263" s="45"/>
      <c r="B1263" s="54"/>
      <c r="C1263" s="47">
        <f t="shared" si="282"/>
        <v>4</v>
      </c>
      <c r="D1263" s="73"/>
      <c r="E1263" s="70"/>
      <c r="F1263" s="70" t="s">
        <v>2579</v>
      </c>
      <c r="G1263" s="241"/>
      <c r="H1263" s="76" t="s">
        <v>2576</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82"/>
        <v>4</v>
      </c>
      <c r="D1264" s="73"/>
      <c r="E1264" s="70"/>
      <c r="F1264" s="70" t="s">
        <v>2580</v>
      </c>
      <c r="G1264" s="241"/>
      <c r="H1264" s="76" t="s">
        <v>2577</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82"/>
        <v>4</v>
      </c>
      <c r="D1265" s="73"/>
      <c r="E1265" s="70"/>
      <c r="F1265" s="70" t="str">
        <f>SUBSTITUTE(F1261,",4)",",8)")</f>
        <v>C(U2,8,8)</v>
      </c>
      <c r="G1265" s="73"/>
      <c r="H1265" s="76" t="s">
        <v>2836</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282"/>
        <v>4</v>
      </c>
      <c r="D1266" s="73"/>
      <c r="E1266" s="70"/>
      <c r="F1266" s="70" t="str">
        <f>SUBSTITUTE(F1262,",5)",",9)")</f>
        <v>C(U2,8,9)</v>
      </c>
      <c r="G1266" s="73"/>
      <c r="H1266" s="76" t="s">
        <v>2837</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82"/>
        <v>4</v>
      </c>
      <c r="D1267" s="73"/>
      <c r="E1267" s="70"/>
      <c r="F1267" s="70" t="str">
        <f>SUBSTITUTE(F1263,",6)",",10)")</f>
        <v>C(U2,8,10)</v>
      </c>
      <c r="G1267" s="73"/>
      <c r="H1267" s="76" t="s">
        <v>2838</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82"/>
        <v>4</v>
      </c>
      <c r="D1268" s="73"/>
      <c r="E1268" s="70"/>
      <c r="F1268" s="70" t="str">
        <f>SUBSTITUTE(F1264,",7)",",11)")</f>
        <v>C(U2,8,11)</v>
      </c>
      <c r="G1268" s="73"/>
      <c r="H1268" s="76" t="s">
        <v>2839</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25">
      <c r="A1269" s="45"/>
      <c r="B1269" s="54"/>
      <c r="C1269" s="47">
        <f t="shared" si="283"/>
        <v>3</v>
      </c>
      <c r="D1269" s="73"/>
      <c r="E1269" s="425"/>
      <c r="F1269" s="425" t="s">
        <v>2072</v>
      </c>
      <c r="G1269" s="426"/>
      <c r="H1269" s="191" t="s">
        <v>2740</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25">
      <c r="A1270" s="45"/>
      <c r="B1270" s="54"/>
      <c r="C1270" s="47">
        <f t="shared" si="282"/>
        <v>4</v>
      </c>
      <c r="D1270" s="73"/>
      <c r="E1270" s="418"/>
      <c r="F1270" s="418" t="s">
        <v>2073</v>
      </c>
      <c r="G1270" s="73"/>
      <c r="H1270" s="105" t="s">
        <v>672</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25">
      <c r="A1271" s="45"/>
      <c r="B1271" s="54"/>
      <c r="C1271" s="47">
        <f t="shared" si="282"/>
        <v>4</v>
      </c>
      <c r="D1271" s="73"/>
      <c r="E1271" s="70"/>
      <c r="F1271" s="70" t="s">
        <v>2074</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82"/>
        <v>4</v>
      </c>
      <c r="D1272" s="73"/>
      <c r="E1272" s="70"/>
      <c r="F1272" s="70" t="s">
        <v>2075</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82"/>
        <v>4</v>
      </c>
      <c r="D1273" s="73"/>
      <c r="E1273" s="70"/>
      <c r="F1273" s="70" t="s">
        <v>2076</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82"/>
        <v>4</v>
      </c>
      <c r="D1274" s="73"/>
      <c r="E1274" s="70"/>
      <c r="F1274" s="70" t="s">
        <v>2077</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2523</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2524</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2525</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82"/>
        <v>4</v>
      </c>
      <c r="D1282" s="73"/>
      <c r="E1282" s="70"/>
      <c r="F1282" s="70" t="s">
        <v>2078</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82"/>
        <v>4</v>
      </c>
      <c r="D1283" s="73"/>
      <c r="E1283" s="70"/>
      <c r="F1283" s="70" t="s">
        <v>2079</v>
      </c>
      <c r="G1283" s="73"/>
      <c r="H1283" s="76" t="s">
        <v>672</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82"/>
        <v>4</v>
      </c>
      <c r="D1284" s="73"/>
      <c r="E1284" s="70"/>
      <c r="F1284" s="70" t="s">
        <v>2080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82"/>
        <v>4</v>
      </c>
      <c r="D1285" s="73"/>
      <c r="E1285" s="70"/>
      <c r="F1285" s="70" t="s">
        <v>2081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82"/>
        <v>4</v>
      </c>
      <c r="D1286" s="73"/>
      <c r="E1286" s="70"/>
      <c r="F1286" s="70" t="s">
        <v>2082</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82"/>
        <v>4</v>
      </c>
      <c r="D1287" s="73"/>
      <c r="E1287" s="70"/>
      <c r="F1287" s="70" t="s">
        <v>2083</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c r="D1288" s="73"/>
      <c r="E1288" s="70"/>
      <c r="F1288" s="70" t="s">
        <v>2526</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c r="D1289" s="73"/>
      <c r="E1289" s="70"/>
      <c r="F1289" s="70" t="s">
        <v>2527</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c r="D1290" s="73"/>
      <c r="E1290" s="70"/>
      <c r="F1290" s="70" t="s">
        <v>2528</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82"/>
        <v>4</v>
      </c>
      <c r="D1295" s="73"/>
      <c r="E1295" s="70"/>
      <c r="F1295" s="70" t="s">
        <v>2084</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82"/>
        <v>4</v>
      </c>
      <c r="D1296" s="73"/>
      <c r="E1296" s="70"/>
      <c r="F1296" s="70" t="s">
        <v>2085</v>
      </c>
      <c r="G1296" s="73"/>
      <c r="H1296" s="76" t="s">
        <v>672</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82"/>
        <v>4</v>
      </c>
      <c r="D1297" s="73"/>
      <c r="E1297" s="70"/>
      <c r="F1297" s="70" t="s">
        <v>2086</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82"/>
        <v>4</v>
      </c>
      <c r="D1298" s="73"/>
      <c r="E1298" s="70"/>
      <c r="F1298" s="70" t="s">
        <v>2087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82"/>
        <v>4</v>
      </c>
      <c r="D1299" s="73"/>
      <c r="E1299" s="70"/>
      <c r="F1299" s="70" t="s">
        <v>2088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82"/>
        <v>4</v>
      </c>
      <c r="D1300" s="73"/>
      <c r="E1300" s="70"/>
      <c r="F1300" s="70" t="s">
        <v>2089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c r="D1301" s="73"/>
      <c r="E1301" s="70"/>
      <c r="F1301" s="70" t="s">
        <v>2529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2530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2531</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2"/>
        <v>4</v>
      </c>
      <c r="D1308" s="73"/>
      <c r="E1308" s="70"/>
      <c r="F1308" s="70" t="s">
        <v>2090</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2"/>
        <v>4</v>
      </c>
      <c r="D1309" s="73"/>
      <c r="E1309" s="70"/>
      <c r="F1309" s="70" t="s">
        <v>2091</v>
      </c>
      <c r="G1309" s="73"/>
      <c r="H1309" s="76" t="s">
        <v>672</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2"/>
        <v>4</v>
      </c>
      <c r="D1310" s="73"/>
      <c r="E1310" s="70"/>
      <c r="F1310" s="70" t="s">
        <v>2092</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si="282"/>
        <v>4</v>
      </c>
      <c r="D1311" s="73"/>
      <c r="E1311" s="70"/>
      <c r="F1311" s="70" t="s">
        <v>2093</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2"/>
        <v>4</v>
      </c>
      <c r="D1312" s="73"/>
      <c r="E1312" s="70"/>
      <c r="F1312" s="70" t="s">
        <v>2094</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2"/>
        <v>4</v>
      </c>
      <c r="D1313" s="73"/>
      <c r="E1313" s="70"/>
      <c r="F1313" s="70" t="s">
        <v>2095</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c r="D1314" s="73"/>
      <c r="E1314" s="70"/>
      <c r="F1314" s="70" t="s">
        <v>2532</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c r="D1315" s="73"/>
      <c r="E1315" s="70"/>
      <c r="F1315" s="70" t="s">
        <v>2533</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c r="D1316" s="73"/>
      <c r="E1316" s="70"/>
      <c r="F1316" s="70" t="s">
        <v>2534</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2"/>
        <v>4</v>
      </c>
      <c r="D1321" s="73"/>
      <c r="E1321" s="70"/>
      <c r="F1321" s="70" t="s">
        <v>2096</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2"/>
        <v>4</v>
      </c>
      <c r="D1322" s="73"/>
      <c r="E1322" s="70"/>
      <c r="F1322" s="70" t="s">
        <v>2097</v>
      </c>
      <c r="G1322" s="73"/>
      <c r="H1322" s="76" t="s">
        <v>672</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2"/>
        <v>4</v>
      </c>
      <c r="D1323" s="73"/>
      <c r="E1323" s="70"/>
      <c r="F1323" s="70" t="s">
        <v>2098</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2"/>
        <v>4</v>
      </c>
      <c r="D1324" s="73"/>
      <c r="E1324" s="70"/>
      <c r="F1324" s="70" t="s">
        <v>2099</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2"/>
        <v>4</v>
      </c>
      <c r="D1325" s="73"/>
      <c r="E1325" s="70"/>
      <c r="F1325" s="70" t="s">
        <v>2100</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2"/>
        <v>4</v>
      </c>
      <c r="D1326" s="73"/>
      <c r="E1326" s="70"/>
      <c r="F1326" s="70" t="s">
        <v>2101</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c r="D1327" s="73"/>
      <c r="E1327" s="70"/>
      <c r="F1327" s="70" t="s">
        <v>2535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c r="D1328" s="73"/>
      <c r="E1328" s="70"/>
      <c r="F1328" s="70" t="s">
        <v>2536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c r="D1329" s="73"/>
      <c r="E1329" s="70"/>
      <c r="F1329" s="70" t="s">
        <v>2537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82"/>
        <v>4</v>
      </c>
      <c r="D1334" s="73"/>
      <c r="E1334" s="70"/>
      <c r="F1334" s="70" t="s">
        <v>2102</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82"/>
        <v>4</v>
      </c>
      <c r="D1335" s="73"/>
      <c r="E1335" s="70"/>
      <c r="F1335" s="70" t="s">
        <v>2103</v>
      </c>
      <c r="G1335" s="73"/>
      <c r="H1335" s="76" t="s">
        <v>672</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82"/>
        <v>4</v>
      </c>
      <c r="D1336" s="73"/>
      <c r="E1336" s="70"/>
      <c r="F1336" s="70" t="s">
        <v>2104</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2"/>
        <v>4</v>
      </c>
      <c r="D1337" s="73"/>
      <c r="E1337" s="70"/>
      <c r="F1337" s="70" t="s">
        <v>2105</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2"/>
        <v>4</v>
      </c>
      <c r="D1338" s="73"/>
      <c r="E1338" s="70"/>
      <c r="F1338" s="70" t="s">
        <v>2106</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2"/>
        <v>4</v>
      </c>
      <c r="D1339" s="73"/>
      <c r="E1339" s="70"/>
      <c r="F1339" s="70" t="s">
        <v>2107</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c r="D1340" s="73"/>
      <c r="E1340" s="70"/>
      <c r="F1340" s="70" t="s">
        <v>2538</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c r="D1341" s="73"/>
      <c r="E1341" s="70"/>
      <c r="F1341" s="70" t="s">
        <v>2539</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c r="D1342" s="73"/>
      <c r="E1342" s="70"/>
      <c r="F1342" s="70" t="s">
        <v>2540</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ref="C1347:C1438" si="305">INT($C$29)+3</f>
        <v>4</v>
      </c>
      <c r="D1347" s="73"/>
      <c r="E1347" s="70"/>
      <c r="F1347" s="70" t="s">
        <v>2108</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305"/>
        <v>4</v>
      </c>
      <c r="D1348" s="73"/>
      <c r="E1348" s="70"/>
      <c r="F1348" s="70" t="s">
        <v>2109</v>
      </c>
      <c r="G1348" s="73"/>
      <c r="H1348" s="76" t="s">
        <v>672</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305"/>
        <v>4</v>
      </c>
      <c r="D1349" s="73"/>
      <c r="E1349" s="70"/>
      <c r="F1349" s="70" t="s">
        <v>2110</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305"/>
        <v>4</v>
      </c>
      <c r="D1350" s="73"/>
      <c r="E1350" s="70"/>
      <c r="F1350" s="70" t="s">
        <v>2111</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305"/>
        <v>4</v>
      </c>
      <c r="D1351" s="73"/>
      <c r="E1351" s="70"/>
      <c r="F1351" s="70" t="s">
        <v>2112</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305"/>
        <v>4</v>
      </c>
      <c r="D1352" s="73"/>
      <c r="E1352" s="70"/>
      <c r="F1352" s="70" t="s">
        <v>2113</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c r="D1353" s="73"/>
      <c r="E1353" s="70"/>
      <c r="F1353" s="70" t="s">
        <v>2541</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c r="D1354" s="73"/>
      <c r="E1354" s="70"/>
      <c r="F1354" s="70" t="s">
        <v>2542</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c r="D1355" s="73"/>
      <c r="E1355" s="70"/>
      <c r="F1355" s="70" t="s">
        <v>2543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305"/>
        <v>4</v>
      </c>
      <c r="D1360" s="73"/>
      <c r="E1360" s="70"/>
      <c r="F1360" s="70" t="s">
        <v>2114</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305"/>
        <v>4</v>
      </c>
      <c r="D1361" s="73"/>
      <c r="E1361" s="70"/>
      <c r="F1361" s="70" t="s">
        <v>2115</v>
      </c>
      <c r="G1361" s="73"/>
      <c r="H1361" s="76" t="s">
        <v>672</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305"/>
        <v>4</v>
      </c>
      <c r="D1362" s="73"/>
      <c r="E1362" s="70"/>
      <c r="F1362" s="70" t="s">
        <v>2116</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305"/>
        <v>4</v>
      </c>
      <c r="D1363" s="73"/>
      <c r="E1363" s="70"/>
      <c r="F1363" s="70" t="s">
        <v>2117</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305"/>
        <v>4</v>
      </c>
      <c r="D1364" s="73"/>
      <c r="E1364" s="70"/>
      <c r="F1364" s="70" t="s">
        <v>2118</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305"/>
        <v>4</v>
      </c>
      <c r="D1365" s="73"/>
      <c r="E1365" s="70"/>
      <c r="F1365" s="70" t="s">
        <v>2119</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c r="D1366" s="73"/>
      <c r="E1366" s="70"/>
      <c r="F1366" s="70" t="s">
        <v>2544</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c r="D1367" s="73"/>
      <c r="E1367" s="70"/>
      <c r="F1367" s="70" t="s">
        <v>2545</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c r="D1368" s="73"/>
      <c r="E1368" s="70"/>
      <c r="F1368" s="70" t="s">
        <v>2546</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305"/>
        <v>4</v>
      </c>
      <c r="D1373" s="73"/>
      <c r="E1373" s="70"/>
      <c r="F1373" s="70" t="s">
        <v>2120</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305"/>
        <v>4</v>
      </c>
      <c r="D1374" s="73"/>
      <c r="E1374" s="70"/>
      <c r="F1374" s="70" t="s">
        <v>2121</v>
      </c>
      <c r="G1374" s="73"/>
      <c r="H1374" s="76" t="s">
        <v>672</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305"/>
        <v>4</v>
      </c>
      <c r="D1375" s="73"/>
      <c r="E1375" s="70"/>
      <c r="F1375" s="70" t="s">
        <v>2122</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305"/>
        <v>4</v>
      </c>
      <c r="D1376" s="73"/>
      <c r="E1376" s="70"/>
      <c r="F1376" s="70" t="s">
        <v>2123</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25">
      <c r="A1377" s="45"/>
      <c r="B1377" s="54"/>
      <c r="C1377" s="47">
        <f t="shared" si="305"/>
        <v>4</v>
      </c>
      <c r="D1377" s="73"/>
      <c r="E1377" s="70"/>
      <c r="F1377" s="70" t="s">
        <v>2124</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305"/>
        <v>4</v>
      </c>
      <c r="D1378" s="73"/>
      <c r="E1378" s="70"/>
      <c r="F1378" s="70" t="s">
        <v>2125</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c r="D1379" s="73"/>
      <c r="E1379" s="70"/>
      <c r="F1379" s="70" t="s">
        <v>2547</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c r="D1380" s="73"/>
      <c r="E1380" s="70"/>
      <c r="F1380" s="70" t="s">
        <v>2548</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25">
      <c r="A1381" s="45"/>
      <c r="B1381" s="54"/>
      <c r="C1381" s="47"/>
      <c r="D1381" s="73"/>
      <c r="E1381" s="70"/>
      <c r="F1381" s="70" t="s">
        <v>2549</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2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305"/>
        <v>4</v>
      </c>
      <c r="D1386" s="73"/>
      <c r="E1386" s="70"/>
      <c r="F1386" s="70" t="s">
        <v>2126</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305"/>
        <v>4</v>
      </c>
      <c r="D1387" s="73"/>
      <c r="E1387" s="70"/>
      <c r="F1387" s="70" t="s">
        <v>2127</v>
      </c>
      <c r="G1387" s="73"/>
      <c r="H1387" s="76" t="s">
        <v>672</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305"/>
        <v>4</v>
      </c>
      <c r="D1388" s="73"/>
      <c r="E1388" s="70"/>
      <c r="F1388" s="70" t="s">
        <v>2128</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f t="shared" si="305"/>
        <v>4</v>
      </c>
      <c r="D1389" s="73"/>
      <c r="E1389" s="70"/>
      <c r="F1389" s="70" t="s">
        <v>2129</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si="305"/>
        <v>4</v>
      </c>
      <c r="D1390" s="73"/>
      <c r="E1390" s="70"/>
      <c r="F1390" s="70" t="s">
        <v>2130</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305"/>
        <v>4</v>
      </c>
      <c r="D1391" s="73"/>
      <c r="E1391" s="70"/>
      <c r="F1391" s="70" t="s">
        <v>2131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c r="D1392" s="73"/>
      <c r="E1392" s="70"/>
      <c r="F1392" s="70" t="s">
        <v>2550</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c r="D1393" s="73"/>
      <c r="E1393" s="70"/>
      <c r="F1393" s="70" t="s">
        <v>2551</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c r="D1394" s="73"/>
      <c r="E1394" s="70"/>
      <c r="F1394" s="70" t="s">
        <v>2552</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305"/>
        <v>4</v>
      </c>
      <c r="D1399" s="73"/>
      <c r="E1399" s="70"/>
      <c r="F1399" s="70" t="s">
        <v>2132</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305"/>
        <v>4</v>
      </c>
      <c r="D1400" s="73"/>
      <c r="E1400" s="70"/>
      <c r="F1400" s="70" t="s">
        <v>2133</v>
      </c>
      <c r="G1400" s="73"/>
      <c r="H1400" s="76" t="s">
        <v>672</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305"/>
        <v>4</v>
      </c>
      <c r="D1401" s="73"/>
      <c r="E1401" s="70"/>
      <c r="F1401" s="70" t="s">
        <v>2134</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305"/>
        <v>4</v>
      </c>
      <c r="D1402" s="73"/>
      <c r="E1402" s="70"/>
      <c r="F1402" s="70" t="s">
        <v>2135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25">
      <c r="A1403" s="45"/>
      <c r="B1403" s="54"/>
      <c r="C1403" s="47">
        <f t="shared" si="305"/>
        <v>4</v>
      </c>
      <c r="D1403" s="73"/>
      <c r="E1403" s="70"/>
      <c r="F1403" s="70" t="s">
        <v>2136</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305"/>
        <v>4</v>
      </c>
      <c r="D1404" s="73"/>
      <c r="E1404" s="70"/>
      <c r="F1404" s="70" t="s">
        <v>2137</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c r="D1405" s="73"/>
      <c r="E1405" s="70"/>
      <c r="F1405" s="70" t="s">
        <v>2553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c r="D1406" s="73"/>
      <c r="E1406" s="70"/>
      <c r="F1406" s="70" t="s">
        <v>2554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25">
      <c r="A1407" s="45"/>
      <c r="B1407" s="54"/>
      <c r="C1407" s="47"/>
      <c r="D1407" s="73"/>
      <c r="E1407" s="70"/>
      <c r="F1407" s="70" t="s">
        <v>2555</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2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5"/>
        <v>4</v>
      </c>
      <c r="D1412" s="73"/>
      <c r="E1412" s="70"/>
      <c r="F1412" s="70" t="s">
        <v>2138</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25">
      <c r="A1413" s="45"/>
      <c r="B1413" s="54"/>
      <c r="C1413" s="47">
        <f t="shared" ref="C1413:C1425" si="311">INT($C$29)+2</f>
        <v>3</v>
      </c>
      <c r="D1413" s="73"/>
      <c r="E1413" s="70"/>
      <c r="F1413" s="70" t="s">
        <v>2139</v>
      </c>
      <c r="G1413" s="73"/>
      <c r="H1413" s="76" t="s">
        <v>2140</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2141</v>
      </c>
      <c r="AE1413" s="76"/>
      <c r="AF1413" s="97">
        <v>1</v>
      </c>
      <c r="AG1413" s="97">
        <v>1</v>
      </c>
      <c r="AH1413" s="73"/>
      <c r="AI1413" s="57"/>
      <c r="AJ1413" s="45"/>
      <c r="AK1413" s="45"/>
      <c r="AL1413" s="45"/>
    </row>
    <row r="1414" spans="1:38" outlineLevel="2" collapsed="1" x14ac:dyDescent="0.25">
      <c r="A1414" s="45"/>
      <c r="B1414" s="54"/>
      <c r="C1414" s="47">
        <f t="shared" si="311"/>
        <v>3</v>
      </c>
      <c r="D1414" s="73"/>
      <c r="E1414" s="70"/>
      <c r="F1414" s="70" t="s">
        <v>2142</v>
      </c>
      <c r="G1414" s="73"/>
      <c r="H1414" s="76" t="s">
        <v>2143</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25">
      <c r="A1415" s="45"/>
      <c r="B1415" s="54"/>
      <c r="C1415" s="47">
        <f t="shared" si="311"/>
        <v>3</v>
      </c>
      <c r="D1415" s="73"/>
      <c r="E1415" s="70"/>
      <c r="F1415" s="70" t="s">
        <v>2144</v>
      </c>
      <c r="G1415" s="73"/>
      <c r="H1415" s="76" t="s">
        <v>2145</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25">
      <c r="A1416" s="45"/>
      <c r="B1416" s="54"/>
      <c r="C1416" s="47">
        <f t="shared" ref="C1416" si="313">INT($C$29)+3</f>
        <v>4</v>
      </c>
      <c r="D1416" s="73"/>
      <c r="E1416" s="70"/>
      <c r="F1416" s="70" t="s">
        <v>2146</v>
      </c>
      <c r="G1416" s="73"/>
      <c r="H1416" s="390" t="s">
        <v>2569</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25">
      <c r="A1417" s="45"/>
      <c r="B1417" s="54"/>
      <c r="C1417" s="47">
        <f t="shared" si="311"/>
        <v>3</v>
      </c>
      <c r="D1417" s="73"/>
      <c r="E1417" s="70"/>
      <c r="F1417" s="70" t="s">
        <v>2148</v>
      </c>
      <c r="G1417" s="73"/>
      <c r="H1417" s="76" t="s">
        <v>2147</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25">
      <c r="A1418" s="45"/>
      <c r="B1418" s="54"/>
      <c r="C1418" s="47">
        <f t="shared" si="311"/>
        <v>3</v>
      </c>
      <c r="D1418" s="73"/>
      <c r="E1418" s="70"/>
      <c r="F1418" s="70" t="s">
        <v>2574</v>
      </c>
      <c r="G1418" s="73"/>
      <c r="H1418" s="76" t="s">
        <v>2149</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25">
      <c r="A1419" s="45"/>
      <c r="B1419" s="54"/>
      <c r="C1419" s="47">
        <f t="shared" ref="C1419:C1424" si="314">INT($C$29)+3</f>
        <v>4</v>
      </c>
      <c r="D1419" s="73"/>
      <c r="E1419" s="70"/>
      <c r="F1419" s="70" t="s">
        <v>2572</v>
      </c>
      <c r="G1419" s="73"/>
      <c r="H1419" s="390" t="s">
        <v>2570</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25">
      <c r="A1420" s="45"/>
      <c r="B1420" s="54"/>
      <c r="C1420" s="47">
        <f t="shared" si="314"/>
        <v>4</v>
      </c>
      <c r="D1420" s="73"/>
      <c r="E1420" s="70"/>
      <c r="F1420" s="70" t="s">
        <v>2573</v>
      </c>
      <c r="G1420" s="73"/>
      <c r="H1420" s="390" t="s">
        <v>2571</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25">
      <c r="A1421" s="45"/>
      <c r="B1421" s="54"/>
      <c r="C1421" s="47">
        <f t="shared" si="314"/>
        <v>4</v>
      </c>
      <c r="D1421" s="73"/>
      <c r="E1421" s="70"/>
      <c r="F1421" s="70" t="str">
        <f>SUBSTITUTE(F1417,",4)",",8)")</f>
        <v>C(U2,20,8)</v>
      </c>
      <c r="G1421" s="73"/>
      <c r="H1421" s="76" t="s">
        <v>2836</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4"/>
        <v>4</v>
      </c>
      <c r="D1422" s="73"/>
      <c r="E1422" s="70"/>
      <c r="F1422" s="70" t="str">
        <f>SUBSTITUTE(F1418,",5)",",9)")</f>
        <v>C(U2,20,9)</v>
      </c>
      <c r="G1422" s="73"/>
      <c r="H1422" s="76" t="s">
        <v>2837</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4"/>
        <v>4</v>
      </c>
      <c r="D1423" s="73"/>
      <c r="E1423" s="70"/>
      <c r="F1423" s="70" t="str">
        <f>SUBSTITUTE(F1419,",6)",",10)")</f>
        <v>C(U2,20,10)</v>
      </c>
      <c r="G1423" s="73"/>
      <c r="H1423" s="76" t="s">
        <v>2838</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4"/>
        <v>4</v>
      </c>
      <c r="D1424" s="73"/>
      <c r="E1424" s="70"/>
      <c r="F1424" s="70" t="str">
        <f>SUBSTITUTE(F1420,",7)",",11)")</f>
        <v>C(U2,20,11)</v>
      </c>
      <c r="G1424" s="73"/>
      <c r="H1424" s="76" t="s">
        <v>2839</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25">
      <c r="A1425" s="45"/>
      <c r="B1425" s="54"/>
      <c r="C1425" s="47">
        <f t="shared" si="311"/>
        <v>3</v>
      </c>
      <c r="D1425" s="73"/>
      <c r="E1425" s="70"/>
      <c r="F1425" s="70" t="s">
        <v>2150</v>
      </c>
      <c r="G1425" s="73"/>
      <c r="H1425" s="76" t="s">
        <v>2151</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25">
      <c r="A1426" s="45"/>
      <c r="B1426" s="54"/>
      <c r="C1426" s="47">
        <f t="shared" si="305"/>
        <v>4</v>
      </c>
      <c r="D1426" s="73"/>
      <c r="E1426" s="70"/>
      <c r="F1426" s="70" t="s">
        <v>2152</v>
      </c>
      <c r="G1426" s="73"/>
      <c r="H1426" s="76" t="s">
        <v>672</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05"/>
        <v>4</v>
      </c>
      <c r="D1427" s="73"/>
      <c r="E1427" s="70"/>
      <c r="F1427" s="70" t="s">
        <v>2153</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si="305"/>
        <v>4</v>
      </c>
      <c r="D1428" s="73"/>
      <c r="E1428" s="70"/>
      <c r="F1428" s="70" t="s">
        <v>2154</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25">
      <c r="A1429" s="45"/>
      <c r="B1429" s="54"/>
      <c r="C1429" s="47">
        <f t="shared" si="305"/>
        <v>4</v>
      </c>
      <c r="D1429" s="73"/>
      <c r="E1429" s="70"/>
      <c r="F1429" s="70" t="s">
        <v>2155</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305"/>
        <v>4</v>
      </c>
      <c r="D1430" s="73"/>
      <c r="E1430" s="70"/>
      <c r="F1430" s="70" t="s">
        <v>2156</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c r="D1431" s="73"/>
      <c r="E1431" s="70"/>
      <c r="F1431" s="70" t="s">
        <v>2556</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c r="D1432" s="73"/>
      <c r="E1432" s="70"/>
      <c r="F1432" s="70" t="s">
        <v>2557</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25">
      <c r="A1433" s="45"/>
      <c r="B1433" s="54"/>
      <c r="C1433" s="47"/>
      <c r="D1433" s="73"/>
      <c r="E1433" s="70"/>
      <c r="F1433" s="70" t="s">
        <v>2558</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2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2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2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2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25">
      <c r="A1438" s="45"/>
      <c r="B1438" s="54"/>
      <c r="C1438" s="47">
        <f t="shared" si="305"/>
        <v>4</v>
      </c>
      <c r="D1438" s="73"/>
      <c r="E1438" s="70"/>
      <c r="F1438" s="70" t="s">
        <v>2157</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25">
      <c r="A1439" s="45"/>
      <c r="B1439" s="54"/>
      <c r="C1439" s="47">
        <f>INT($C$29)+2</f>
        <v>3</v>
      </c>
      <c r="D1439" s="73"/>
      <c r="E1439" s="70"/>
      <c r="F1439" s="70" t="s">
        <v>2158</v>
      </c>
      <c r="G1439" s="73"/>
      <c r="H1439" s="76" t="s">
        <v>2854</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2855</v>
      </c>
      <c r="AE1439" s="76"/>
      <c r="AF1439" s="97">
        <v>1</v>
      </c>
      <c r="AG1439" s="97">
        <v>1</v>
      </c>
      <c r="AH1439" s="73"/>
      <c r="AI1439" s="57"/>
      <c r="AJ1439" s="45"/>
      <c r="AK1439" s="45"/>
      <c r="AL1439" s="45"/>
    </row>
    <row r="1440" spans="1:38" outlineLevel="2" collapsed="1" x14ac:dyDescent="0.25">
      <c r="A1440" s="45"/>
      <c r="B1440" s="54"/>
      <c r="C1440" s="47">
        <f>INT($C$29)+2</f>
        <v>3</v>
      </c>
      <c r="D1440" s="73"/>
      <c r="E1440" s="70"/>
      <c r="F1440" s="70" t="s">
        <v>2159</v>
      </c>
      <c r="G1440" s="73"/>
      <c r="H1440" s="76" t="s">
        <v>2581</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25">
      <c r="A1441" s="45"/>
      <c r="B1441" s="54"/>
      <c r="C1441" s="47">
        <f t="shared" ref="C1441:C1450" si="317">INT($C$29)+3</f>
        <v>4</v>
      </c>
      <c r="D1441" s="73"/>
      <c r="E1441" s="70"/>
      <c r="F1441" s="70" t="s">
        <v>2160</v>
      </c>
      <c r="G1441" s="73"/>
      <c r="H1441" s="390" t="s">
        <v>2588</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25">
      <c r="A1442" s="45"/>
      <c r="B1442" s="54"/>
      <c r="C1442" s="47">
        <f t="shared" si="317"/>
        <v>4</v>
      </c>
      <c r="D1442" s="73"/>
      <c r="E1442" s="70"/>
      <c r="F1442" s="70" t="s">
        <v>2161</v>
      </c>
      <c r="G1442" s="73"/>
      <c r="H1442" s="390" t="s">
        <v>2589</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25">
      <c r="A1443" s="45"/>
      <c r="B1443" s="54"/>
      <c r="C1443" s="47">
        <f t="shared" si="317"/>
        <v>4</v>
      </c>
      <c r="D1443" s="73"/>
      <c r="E1443" s="70"/>
      <c r="F1443" s="70" t="s">
        <v>2162</v>
      </c>
      <c r="G1443" s="73"/>
      <c r="H1443" s="390" t="s">
        <v>2590</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25">
      <c r="A1444" s="45"/>
      <c r="B1444" s="54"/>
      <c r="C1444" s="47">
        <f t="shared" si="317"/>
        <v>4</v>
      </c>
      <c r="D1444" s="73"/>
      <c r="E1444" s="70"/>
      <c r="F1444" s="70" t="s">
        <v>2490</v>
      </c>
      <c r="G1444" s="73"/>
      <c r="H1444" s="390" t="s">
        <v>2591</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25">
      <c r="A1445" s="45"/>
      <c r="B1445" s="54"/>
      <c r="C1445" s="47">
        <f t="shared" si="317"/>
        <v>4</v>
      </c>
      <c r="D1445" s="73"/>
      <c r="E1445" s="70"/>
      <c r="F1445" s="70" t="s">
        <v>2491</v>
      </c>
      <c r="G1445" s="73"/>
      <c r="H1445" s="390" t="s">
        <v>2592</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25">
      <c r="A1446" s="45"/>
      <c r="B1446" s="54"/>
      <c r="C1446" s="47">
        <f t="shared" si="317"/>
        <v>4</v>
      </c>
      <c r="D1446" s="73"/>
      <c r="E1446" s="70"/>
      <c r="F1446" s="70" t="s">
        <v>2492</v>
      </c>
      <c r="G1446" s="73"/>
      <c r="H1446" s="390" t="s">
        <v>2593</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25">
      <c r="A1447" s="45"/>
      <c r="B1447" s="54"/>
      <c r="C1447" s="47">
        <f t="shared" si="317"/>
        <v>4</v>
      </c>
      <c r="D1447" s="73"/>
      <c r="E1447" s="70"/>
      <c r="F1447" s="70" t="str">
        <f>SUBSTITUTE(F1443,",4)",",8)")</f>
        <v>C(U2,22,8)</v>
      </c>
      <c r="G1447" s="73"/>
      <c r="H1447" s="76" t="s">
        <v>2836</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25">
      <c r="A1448" s="45"/>
      <c r="B1448" s="54"/>
      <c r="C1448" s="47">
        <f t="shared" si="317"/>
        <v>4</v>
      </c>
      <c r="D1448" s="73"/>
      <c r="E1448" s="70"/>
      <c r="F1448" s="70" t="str">
        <f>SUBSTITUTE(F1444,",5)",",9)")</f>
        <v>C(U2,22,9)</v>
      </c>
      <c r="G1448" s="73"/>
      <c r="H1448" s="76" t="s">
        <v>2837</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25">
      <c r="A1449" s="45"/>
      <c r="B1449" s="54"/>
      <c r="C1449" s="47">
        <f t="shared" si="317"/>
        <v>4</v>
      </c>
      <c r="D1449" s="73"/>
      <c r="E1449" s="70"/>
      <c r="F1449" s="70" t="str">
        <f>SUBSTITUTE(F1445,",6)",",10)")</f>
        <v>C(U2,22,10)</v>
      </c>
      <c r="G1449" s="73"/>
      <c r="H1449" s="76" t="s">
        <v>2838</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25">
      <c r="A1450" s="45"/>
      <c r="B1450" s="54"/>
      <c r="C1450" s="47">
        <f t="shared" si="317"/>
        <v>4</v>
      </c>
      <c r="D1450" s="73"/>
      <c r="E1450" s="70"/>
      <c r="F1450" s="70" t="str">
        <f>SUBSTITUTE(F1446,",7)",",11)")</f>
        <v>C(U2,22,11)</v>
      </c>
      <c r="G1450" s="73"/>
      <c r="H1450" s="76" t="s">
        <v>2839</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25">
      <c r="A1451" s="45"/>
      <c r="B1451" s="54"/>
      <c r="C1451" s="47">
        <f>INT($C$29)+2</f>
        <v>3</v>
      </c>
      <c r="D1451" s="73"/>
      <c r="E1451" s="70"/>
      <c r="F1451" s="70" t="s">
        <v>2163</v>
      </c>
      <c r="G1451" s="73"/>
      <c r="H1451" s="76" t="s">
        <v>2741</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25">
      <c r="A1452" s="45"/>
      <c r="B1452" s="54"/>
      <c r="C1452" s="47">
        <f t="shared" ref="C1452:C1453" si="325">INT($C$29)+2</f>
        <v>3</v>
      </c>
      <c r="D1452" s="73"/>
      <c r="E1452" s="70"/>
      <c r="F1452" s="70" t="s">
        <v>2493</v>
      </c>
      <c r="G1452" s="73"/>
      <c r="H1452" s="76" t="s">
        <v>2857</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2856</v>
      </c>
      <c r="AE1452" s="76"/>
      <c r="AF1452" s="76">
        <v>1</v>
      </c>
      <c r="AG1452" s="76">
        <v>1</v>
      </c>
      <c r="AH1452" s="73"/>
      <c r="AI1452" s="57"/>
      <c r="AJ1452" s="45"/>
      <c r="AK1452" s="45"/>
      <c r="AL1452" s="45"/>
    </row>
    <row r="1453" spans="1:38" outlineLevel="2" x14ac:dyDescent="0.25">
      <c r="A1453" s="45"/>
      <c r="B1453" s="54"/>
      <c r="C1453" s="47">
        <f t="shared" si="325"/>
        <v>3</v>
      </c>
      <c r="D1453" s="73"/>
      <c r="E1453" s="70"/>
      <c r="F1453" s="70" t="s">
        <v>2494</v>
      </c>
      <c r="G1453" s="73"/>
      <c r="H1453" s="76" t="s">
        <v>2581</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25">
      <c r="A1454" s="45"/>
      <c r="B1454" s="54"/>
      <c r="C1454" s="47">
        <f t="shared" ref="C1454:C1463" si="338">INT($C$29)+3</f>
        <v>4</v>
      </c>
      <c r="D1454" s="73"/>
      <c r="E1454" s="70"/>
      <c r="F1454" s="70" t="s">
        <v>2495</v>
      </c>
      <c r="G1454" s="73"/>
      <c r="H1454" s="391" t="s">
        <v>2858</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25">
      <c r="A1455" s="45"/>
      <c r="B1455" s="54"/>
      <c r="C1455" s="47">
        <f t="shared" si="338"/>
        <v>4</v>
      </c>
      <c r="D1455" s="73"/>
      <c r="E1455" s="70"/>
      <c r="F1455" s="70" t="s">
        <v>2496</v>
      </c>
      <c r="G1455" s="73"/>
      <c r="H1455" s="391" t="s">
        <v>2859</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25">
      <c r="A1456" s="45"/>
      <c r="B1456" s="54"/>
      <c r="C1456" s="47">
        <f t="shared" si="338"/>
        <v>4</v>
      </c>
      <c r="D1456" s="73"/>
      <c r="E1456" s="70"/>
      <c r="F1456" s="70" t="s">
        <v>2497</v>
      </c>
      <c r="G1456" s="73"/>
      <c r="H1456" s="390" t="s">
        <v>2590</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25">
      <c r="A1457" s="45"/>
      <c r="B1457" s="54"/>
      <c r="C1457" s="47">
        <f t="shared" si="338"/>
        <v>4</v>
      </c>
      <c r="D1457" s="73"/>
      <c r="E1457" s="70"/>
      <c r="F1457" s="70" t="s">
        <v>2498</v>
      </c>
      <c r="G1457" s="73"/>
      <c r="H1457" s="390" t="s">
        <v>2591</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25">
      <c r="A1458" s="45"/>
      <c r="B1458" s="54"/>
      <c r="C1458" s="47">
        <f t="shared" si="338"/>
        <v>4</v>
      </c>
      <c r="D1458" s="73"/>
      <c r="E1458" s="70"/>
      <c r="F1458" s="70" t="s">
        <v>2499</v>
      </c>
      <c r="G1458" s="73"/>
      <c r="H1458" s="390" t="s">
        <v>2592</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25">
      <c r="A1459" s="45"/>
      <c r="B1459" s="54"/>
      <c r="C1459" s="47">
        <f t="shared" si="338"/>
        <v>4</v>
      </c>
      <c r="D1459" s="73"/>
      <c r="E1459" s="70"/>
      <c r="F1459" s="70" t="s">
        <v>2500</v>
      </c>
      <c r="G1459" s="73"/>
      <c r="H1459" s="390" t="s">
        <v>2593</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25">
      <c r="A1460" s="45"/>
      <c r="B1460" s="54"/>
      <c r="C1460" s="47">
        <f t="shared" si="338"/>
        <v>4</v>
      </c>
      <c r="D1460" s="73"/>
      <c r="E1460" s="70"/>
      <c r="F1460" s="70" t="str">
        <f>SUBSTITUTE(F1456,",4)",",8)")</f>
        <v>C(U2,23,8)</v>
      </c>
      <c r="G1460" s="73"/>
      <c r="H1460" s="390" t="s">
        <v>2861</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25">
      <c r="A1461" s="45"/>
      <c r="B1461" s="54"/>
      <c r="C1461" s="47">
        <f t="shared" si="338"/>
        <v>4</v>
      </c>
      <c r="D1461" s="73"/>
      <c r="E1461" s="70"/>
      <c r="F1461" s="70" t="str">
        <f>SUBSTITUTE(F1457,",5)",",9)")</f>
        <v>C(U2,23,9)</v>
      </c>
      <c r="G1461" s="73"/>
      <c r="H1461" s="390" t="s">
        <v>2862</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25">
      <c r="A1462" s="45"/>
      <c r="B1462" s="54"/>
      <c r="C1462" s="47">
        <f t="shared" si="338"/>
        <v>4</v>
      </c>
      <c r="D1462" s="73"/>
      <c r="E1462" s="70"/>
      <c r="F1462" s="70" t="str">
        <f>SUBSTITUTE(F1458,",6)",",10)")</f>
        <v>C(U2,23,10)</v>
      </c>
      <c r="G1462" s="73"/>
      <c r="H1462" s="390" t="s">
        <v>2863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25">
      <c r="A1463" s="45"/>
      <c r="B1463" s="54"/>
      <c r="C1463" s="47">
        <f t="shared" si="338"/>
        <v>4</v>
      </c>
      <c r="D1463" s="73"/>
      <c r="E1463" s="70"/>
      <c r="F1463" s="70" t="str">
        <f>SUBSTITUTE(F1459,",7)",",11)")</f>
        <v>C(U2,23,11)</v>
      </c>
      <c r="G1463" s="73"/>
      <c r="H1463" s="391" t="s">
        <v>2914</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25">
      <c r="A1464" s="45"/>
      <c r="B1464" s="54"/>
      <c r="C1464" s="47">
        <f t="shared" ref="C1464:C1479" si="347">INT($C$29)+2</f>
        <v>3</v>
      </c>
      <c r="D1464" s="73"/>
      <c r="E1464" s="70"/>
      <c r="F1464" s="70" t="s">
        <v>2501</v>
      </c>
      <c r="G1464" s="73"/>
      <c r="H1464" s="76" t="s">
        <v>2860</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25">
      <c r="A1465" s="45"/>
      <c r="B1465" s="54"/>
      <c r="C1465" s="47">
        <f t="shared" si="347"/>
        <v>3</v>
      </c>
      <c r="D1465" s="73"/>
      <c r="E1465" s="70"/>
      <c r="F1465" s="70" t="s">
        <v>2502</v>
      </c>
      <c r="G1465" s="73"/>
      <c r="H1465" s="76" t="s">
        <v>2568</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2668</v>
      </c>
      <c r="AE1465" s="76"/>
      <c r="AF1465" s="97">
        <v>1</v>
      </c>
      <c r="AG1465" s="97">
        <v>1</v>
      </c>
      <c r="AH1465" s="73"/>
      <c r="AI1465" s="57"/>
      <c r="AJ1465" s="45"/>
      <c r="AK1465" s="45"/>
      <c r="AL1465" s="45"/>
    </row>
    <row r="1466" spans="1:38" outlineLevel="2" x14ac:dyDescent="0.25">
      <c r="A1466" s="45"/>
      <c r="B1466" s="54"/>
      <c r="C1466" s="47">
        <f t="shared" si="347"/>
        <v>3</v>
      </c>
      <c r="D1466" s="73"/>
      <c r="E1466" s="70"/>
      <c r="F1466" s="70" t="s">
        <v>2503</v>
      </c>
      <c r="G1466" s="73"/>
      <c r="H1466" s="76" t="s">
        <v>2582</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25">
      <c r="A1467" s="45"/>
      <c r="B1467" s="54"/>
      <c r="C1467" s="47">
        <f t="shared" ref="C1467:C1476" si="358">INT($C$29)+3</f>
        <v>4</v>
      </c>
      <c r="D1467" s="73"/>
      <c r="E1467" s="70"/>
      <c r="F1467" s="70" t="s">
        <v>2504</v>
      </c>
      <c r="G1467" s="73"/>
      <c r="H1467" s="391" t="s">
        <v>2906</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25">
      <c r="A1468" s="45"/>
      <c r="B1468" s="54"/>
      <c r="C1468" s="47">
        <f t="shared" si="358"/>
        <v>4</v>
      </c>
      <c r="D1468" s="73"/>
      <c r="E1468" s="70"/>
      <c r="F1468" s="70" t="s">
        <v>2505</v>
      </c>
      <c r="G1468" s="73"/>
      <c r="H1468" s="391" t="s">
        <v>2907</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25">
      <c r="A1469" s="45"/>
      <c r="B1469" s="54"/>
      <c r="C1469" s="47">
        <f t="shared" si="358"/>
        <v>4</v>
      </c>
      <c r="D1469" s="73"/>
      <c r="E1469" s="70"/>
      <c r="F1469" s="70" t="s">
        <v>2506</v>
      </c>
      <c r="G1469" s="73"/>
      <c r="H1469" s="391" t="s">
        <v>2908</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25">
      <c r="A1470" s="45"/>
      <c r="B1470" s="54"/>
      <c r="C1470" s="47">
        <f t="shared" si="358"/>
        <v>4</v>
      </c>
      <c r="D1470" s="73"/>
      <c r="E1470" s="70"/>
      <c r="F1470" s="70" t="s">
        <v>2507</v>
      </c>
      <c r="G1470" s="73"/>
      <c r="H1470" s="390" t="s">
        <v>2909</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25">
      <c r="A1471" s="45"/>
      <c r="B1471" s="54"/>
      <c r="C1471" s="47">
        <f t="shared" si="358"/>
        <v>4</v>
      </c>
      <c r="D1471" s="73"/>
      <c r="E1471" s="70"/>
      <c r="F1471" s="70" t="s">
        <v>2508</v>
      </c>
      <c r="G1471" s="73"/>
      <c r="H1471" s="391" t="s">
        <v>2910</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25">
      <c r="A1472" s="45"/>
      <c r="B1472" s="54"/>
      <c r="C1472" s="47">
        <f t="shared" si="358"/>
        <v>4</v>
      </c>
      <c r="D1472" s="73"/>
      <c r="E1472" s="70"/>
      <c r="F1472" s="70" t="s">
        <v>2509</v>
      </c>
      <c r="G1472" s="73"/>
      <c r="H1472" s="390" t="s">
        <v>2911</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25">
      <c r="A1473" s="45"/>
      <c r="B1473" s="54"/>
      <c r="C1473" s="47">
        <f t="shared" si="358"/>
        <v>4</v>
      </c>
      <c r="D1473" s="73"/>
      <c r="E1473" s="70"/>
      <c r="F1473" s="70" t="str">
        <f>SUBSTITUTE(F1469,",4)",",8)")</f>
        <v>C(U2,24,8)</v>
      </c>
      <c r="G1473" s="73"/>
      <c r="H1473" s="391" t="s">
        <v>2905</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25">
      <c r="A1474" s="45"/>
      <c r="B1474" s="54"/>
      <c r="C1474" s="47">
        <f t="shared" si="358"/>
        <v>4</v>
      </c>
      <c r="D1474" s="73"/>
      <c r="E1474" s="70"/>
      <c r="F1474" s="70" t="str">
        <f>SUBSTITUTE(F1470,",5)",",9)")</f>
        <v>C(U2,24,9)</v>
      </c>
      <c r="G1474" s="73"/>
      <c r="H1474" s="391" t="s">
        <v>2902</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25">
      <c r="A1475" s="45"/>
      <c r="B1475" s="54"/>
      <c r="C1475" s="47">
        <f t="shared" si="358"/>
        <v>4</v>
      </c>
      <c r="D1475" s="73"/>
      <c r="E1475" s="70"/>
      <c r="F1475" s="70" t="str">
        <f>SUBSTITUTE(F1471,",6)",",10)")</f>
        <v>C(U2,24,10)</v>
      </c>
      <c r="G1475" s="73"/>
      <c r="H1475" s="391" t="s">
        <v>2903</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25">
      <c r="A1476" s="45"/>
      <c r="B1476" s="54"/>
      <c r="C1476" s="47">
        <f t="shared" si="358"/>
        <v>4</v>
      </c>
      <c r="D1476" s="73"/>
      <c r="E1476" s="70"/>
      <c r="F1476" s="70" t="str">
        <f>SUBSTITUTE(F1472,",7)",",11)")</f>
        <v>C(U2,24,11)</v>
      </c>
      <c r="G1476" s="73"/>
      <c r="H1476" s="391" t="s">
        <v>2904</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25">
      <c r="A1477" s="45"/>
      <c r="B1477" s="54"/>
      <c r="C1477" s="47">
        <f t="shared" ref="C1477" si="367">INT($C$29)+2</f>
        <v>3</v>
      </c>
      <c r="D1477" s="73"/>
      <c r="E1477" s="70"/>
      <c r="F1477" s="70" t="s">
        <v>2510</v>
      </c>
      <c r="G1477" s="73"/>
      <c r="H1477" s="76" t="s">
        <v>2912</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25">
      <c r="A1478" s="45"/>
      <c r="B1478" s="54"/>
      <c r="C1478" s="47">
        <f t="shared" si="347"/>
        <v>3</v>
      </c>
      <c r="D1478" s="73"/>
      <c r="E1478" s="70"/>
      <c r="F1478" s="70" t="s">
        <v>2559</v>
      </c>
      <c r="G1478" s="73"/>
      <c r="H1478" s="76" t="s">
        <v>2623</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2913</v>
      </c>
      <c r="AE1478" s="76"/>
      <c r="AF1478" s="97">
        <v>1</v>
      </c>
      <c r="AG1478" s="97">
        <v>1</v>
      </c>
      <c r="AH1478" s="73"/>
      <c r="AI1478" s="57"/>
      <c r="AJ1478" s="45"/>
      <c r="AK1478" s="45"/>
      <c r="AL1478" s="45"/>
    </row>
    <row r="1479" spans="1:38" outlineLevel="2" collapsed="1" x14ac:dyDescent="0.25">
      <c r="A1479" s="45"/>
      <c r="B1479" s="54"/>
      <c r="C1479" s="47">
        <f t="shared" si="347"/>
        <v>3</v>
      </c>
      <c r="D1479" s="73"/>
      <c r="E1479" s="70"/>
      <c r="F1479" s="70" t="s">
        <v>2560</v>
      </c>
      <c r="G1479" s="73"/>
      <c r="H1479" s="76" t="s">
        <v>2583</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25">
      <c r="A1480" s="45"/>
      <c r="B1480" s="54"/>
      <c r="C1480" s="47">
        <f t="shared" ref="C1480:C1489" si="373">INT($C$29)+3</f>
        <v>4</v>
      </c>
      <c r="D1480" s="73"/>
      <c r="E1480" s="70"/>
      <c r="F1480" s="70" t="s">
        <v>2561</v>
      </c>
      <c r="G1480" s="73"/>
      <c r="H1480" s="391" t="s">
        <v>2584</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25">
      <c r="A1481" s="45"/>
      <c r="B1481" s="54"/>
      <c r="C1481" s="47">
        <f t="shared" si="373"/>
        <v>4</v>
      </c>
      <c r="D1481" s="73"/>
      <c r="E1481" s="70"/>
      <c r="F1481" s="70" t="s">
        <v>2562</v>
      </c>
      <c r="G1481" s="73"/>
      <c r="H1481" s="391" t="s">
        <v>2848</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25">
      <c r="A1482" s="45"/>
      <c r="B1482" s="54"/>
      <c r="C1482" s="47">
        <f t="shared" si="373"/>
        <v>4</v>
      </c>
      <c r="D1482" s="73"/>
      <c r="E1482" s="70"/>
      <c r="F1482" s="70" t="s">
        <v>2563</v>
      </c>
      <c r="G1482" s="73"/>
      <c r="H1482" s="391" t="s">
        <v>2585</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25">
      <c r="A1483" s="45"/>
      <c r="B1483" s="54"/>
      <c r="C1483" s="47">
        <f t="shared" si="373"/>
        <v>4</v>
      </c>
      <c r="D1483" s="73"/>
      <c r="E1483" s="70"/>
      <c r="F1483" s="70" t="s">
        <v>2564</v>
      </c>
      <c r="G1483" s="73"/>
      <c r="H1483" s="390" t="s">
        <v>2847</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25">
      <c r="A1484" s="45"/>
      <c r="B1484" s="54"/>
      <c r="C1484" s="47">
        <f t="shared" si="373"/>
        <v>4</v>
      </c>
      <c r="D1484" s="73"/>
      <c r="E1484" s="70"/>
      <c r="F1484" s="70" t="s">
        <v>2565</v>
      </c>
      <c r="G1484" s="73"/>
      <c r="H1484" s="391" t="s">
        <v>2586</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25">
      <c r="A1485" s="45"/>
      <c r="B1485" s="54"/>
      <c r="C1485" s="47">
        <f t="shared" si="373"/>
        <v>4</v>
      </c>
      <c r="D1485" s="73"/>
      <c r="E1485" s="70"/>
      <c r="F1485" s="70" t="s">
        <v>2566</v>
      </c>
      <c r="G1485" s="73"/>
      <c r="H1485" s="390" t="s">
        <v>2849</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25">
      <c r="A1486" s="45"/>
      <c r="B1486" s="54"/>
      <c r="C1486" s="47">
        <f t="shared" si="373"/>
        <v>4</v>
      </c>
      <c r="D1486" s="73"/>
      <c r="E1486" s="70"/>
      <c r="F1486" s="70" t="str">
        <f>SUBSTITUTE(F1482,",4)",",8)")</f>
        <v>C(U2,25,8)</v>
      </c>
      <c r="G1486" s="73"/>
      <c r="H1486" s="391" t="s">
        <v>2844</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25">
      <c r="A1487" s="45"/>
      <c r="B1487" s="54"/>
      <c r="C1487" s="47">
        <f t="shared" si="373"/>
        <v>4</v>
      </c>
      <c r="D1487" s="73"/>
      <c r="E1487" s="70"/>
      <c r="F1487" s="70" t="str">
        <f>SUBSTITUTE(F1483,",5)",",9)")</f>
        <v>C(U2,25,9)</v>
      </c>
      <c r="G1487" s="73"/>
      <c r="H1487" s="391" t="s">
        <v>2901</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25">
      <c r="A1488" s="45"/>
      <c r="B1488" s="54"/>
      <c r="C1488" s="47">
        <f t="shared" si="373"/>
        <v>4</v>
      </c>
      <c r="D1488" s="73"/>
      <c r="E1488" s="70"/>
      <c r="F1488" s="70" t="str">
        <f>SUBSTITUTE(F1484,",6)",",10)")</f>
        <v>C(U2,25,10)</v>
      </c>
      <c r="G1488" s="73"/>
      <c r="H1488" s="391" t="s">
        <v>2900</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25">
      <c r="A1489" s="45"/>
      <c r="B1489" s="54"/>
      <c r="C1489" s="47">
        <f t="shared" si="373"/>
        <v>4</v>
      </c>
      <c r="D1489" s="73"/>
      <c r="E1489" s="70"/>
      <c r="F1489" s="70" t="str">
        <f>SUBSTITUTE(F1485,",7)",",11)")</f>
        <v>C(U2,25,11)</v>
      </c>
      <c r="G1489" s="73"/>
      <c r="H1489" s="391" t="s">
        <v>2850</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25">
      <c r="A1490" s="45"/>
      <c r="B1490" s="54"/>
      <c r="C1490" s="47">
        <f t="shared" ref="C1490" si="399">INT($C$29)+2</f>
        <v>3</v>
      </c>
      <c r="D1490" s="73"/>
      <c r="E1490" s="70"/>
      <c r="F1490" s="70" t="s">
        <v>2567</v>
      </c>
      <c r="G1490" s="73"/>
      <c r="H1490" s="76" t="s">
        <v>2587</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2846</v>
      </c>
      <c r="AE1490" s="76"/>
      <c r="AF1490" s="97">
        <v>1</v>
      </c>
      <c r="AG1490" s="97">
        <v>1</v>
      </c>
      <c r="AH1490" s="73"/>
      <c r="AI1490" s="57"/>
      <c r="AJ1490" s="45"/>
      <c r="AK1490" s="45"/>
      <c r="AL1490" s="45"/>
    </row>
    <row r="1491" spans="1:38" outlineLevel="2" x14ac:dyDescent="0.2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2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0999999999999996" hidden="1" customHeight="1" outlineLevel="3" x14ac:dyDescent="0.2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180</v>
      </c>
      <c r="AI1493" s="57"/>
      <c r="AJ1493" s="45"/>
      <c r="AK1493" s="45"/>
      <c r="AL1493" s="45"/>
    </row>
    <row r="1494" spans="1:38" ht="5.0999999999999996" customHeight="1" outlineLevel="2" x14ac:dyDescent="0.25">
      <c r="A1494" s="45"/>
      <c r="B1494" s="54"/>
      <c r="C1494" s="47">
        <f>INT($C$29)+2.005</f>
        <v>3.0049999999999999</v>
      </c>
      <c r="D1494" s="73" t="s">
        <v>176</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2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2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2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2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2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0999999999999996" hidden="1" customHeight="1" outlineLevel="3" x14ac:dyDescent="0.2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180</v>
      </c>
      <c r="AI1500" s="57"/>
      <c r="AJ1500" s="45"/>
      <c r="AK1500" s="45"/>
      <c r="AL1500" s="45"/>
    </row>
    <row r="1501" spans="1:38" ht="5.0999999999999996" customHeight="1" outlineLevel="2" x14ac:dyDescent="0.2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0999999999999996" customHeight="1" outlineLevel="1" x14ac:dyDescent="0.2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189</v>
      </c>
      <c r="AJ1502" s="45"/>
      <c r="AK1502" s="45"/>
      <c r="AL1502" s="45"/>
    </row>
    <row r="1503" spans="1:38" ht="5.0999999999999996" customHeight="1" x14ac:dyDescent="0.2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2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2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2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2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2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2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2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25">
      <c r="C1511" s="240" t="s">
        <v>479</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0">
        <v>44653.716487384299</v>
      </c>
      <c r="J11" s="501" t="s">
        <v>2458</v>
      </c>
      <c r="K11" s="497"/>
      <c r="L11" s="497"/>
      <c r="M11" s="497"/>
      <c r="N11" s="497"/>
      <c r="O11" s="497"/>
      <c r="P11" s="497"/>
      <c r="Q11" s="497"/>
      <c r="R11" s="497"/>
      <c r="S11" s="497"/>
      <c r="T11" s="497"/>
      <c r="U11" s="497"/>
      <c r="V11" s="497"/>
      <c r="W11" s="497"/>
      <c r="X11" s="497"/>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4">
        <v>44664.379814814798</v>
      </c>
      <c r="J12" s="498" t="s">
        <v>2469</v>
      </c>
      <c r="K12" s="499"/>
      <c r="L12" s="499"/>
      <c r="M12" s="499"/>
      <c r="N12" s="499"/>
      <c r="O12" s="499"/>
      <c r="P12" s="499"/>
      <c r="Q12" s="499"/>
      <c r="R12" s="499"/>
      <c r="S12" s="499"/>
      <c r="T12" s="499"/>
      <c r="U12" s="499"/>
      <c r="V12" s="499"/>
      <c r="W12" s="499"/>
      <c r="X12" s="500"/>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6" t="s">
        <v>2164</v>
      </c>
      <c r="L34" s="246"/>
      <c r="M34" s="246"/>
      <c r="N34" s="246"/>
      <c r="O34" s="246"/>
      <c r="P34" s="246"/>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493</v>
      </c>
      <c r="J35" s="72"/>
      <c r="K35" s="72" t="s">
        <v>2332</v>
      </c>
      <c r="L35" s="72"/>
      <c r="M35" s="72"/>
      <c r="N35" s="72"/>
      <c r="O35" s="72"/>
      <c r="P35" s="72"/>
      <c r="Q35" s="72"/>
      <c r="R35" s="72" t="s">
        <v>2165</v>
      </c>
      <c r="S35" s="246" t="s">
        <v>2460</v>
      </c>
      <c r="T35" s="246"/>
      <c r="U35" s="246"/>
      <c r="V35" s="246"/>
      <c r="W35" s="246"/>
      <c r="X35" s="246"/>
      <c r="Y35" s="246"/>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3" t="s">
        <v>2166</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2167</v>
      </c>
      <c r="I41" s="76" t="s">
        <v>2168</v>
      </c>
      <c r="J41" s="76"/>
      <c r="K41" s="97">
        <f>30/1000</f>
        <v>0.03</v>
      </c>
      <c r="L41" s="76"/>
      <c r="M41" s="76"/>
      <c r="N41" s="76"/>
      <c r="O41" s="76"/>
      <c r="P41" s="76"/>
      <c r="Q41" s="76"/>
      <c r="R41" s="97" t="s">
        <v>2443</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2444</v>
      </c>
      <c r="I42" s="76" t="s">
        <v>2445</v>
      </c>
      <c r="J42" s="76"/>
      <c r="K42" s="97">
        <v>200</v>
      </c>
      <c r="L42" s="76"/>
      <c r="M42" s="76"/>
      <c r="N42" s="76"/>
      <c r="O42" s="76"/>
      <c r="P42" s="76"/>
      <c r="Q42" s="76"/>
      <c r="R42" s="97" t="s">
        <v>2468</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2169</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2" t="s">
        <v>1796</v>
      </c>
      <c r="G47" s="73"/>
      <c r="H47" s="315" t="s">
        <v>2170</v>
      </c>
      <c r="I47" s="110">
        <v>2</v>
      </c>
      <c r="J47" s="316" t="s">
        <v>1119</v>
      </c>
      <c r="K47" s="110">
        <v>3</v>
      </c>
      <c r="L47" s="110">
        <v>10</v>
      </c>
      <c r="M47" s="162"/>
      <c r="N47" s="162"/>
      <c r="O47" s="162"/>
      <c r="P47" s="162"/>
      <c r="Q47" s="162"/>
      <c r="R47" s="160" t="s">
        <v>2171</v>
      </c>
      <c r="S47" s="162"/>
      <c r="T47" s="162"/>
      <c r="U47" s="162"/>
      <c r="V47" s="162"/>
      <c r="W47" s="162"/>
      <c r="X47" s="162"/>
      <c r="Y47" s="162"/>
      <c r="Z47" s="73"/>
      <c r="AA47" s="57"/>
      <c r="AB47" s="45"/>
      <c r="AC47" s="45"/>
      <c r="AD47" s="45"/>
    </row>
    <row r="48" spans="1:30" outlineLevel="2" x14ac:dyDescent="0.25">
      <c r="A48" s="45"/>
      <c r="B48" s="54"/>
      <c r="C48" s="87">
        <f>INT($C$29)+2</f>
        <v>3</v>
      </c>
      <c r="D48" s="73"/>
      <c r="E48" s="70" t="s">
        <v>2172</v>
      </c>
      <c r="F48" s="70" t="s">
        <v>2173</v>
      </c>
      <c r="G48" s="73"/>
      <c r="H48" s="317" t="s">
        <v>2446</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25">
      <c r="A49" s="45"/>
      <c r="B49" s="54"/>
      <c r="C49" s="87">
        <f t="shared" ref="C49:C132" si="0">INT($C$29)+3</f>
        <v>4</v>
      </c>
      <c r="D49" s="73"/>
      <c r="E49" s="70"/>
      <c r="F49" s="70" t="s">
        <v>2174</v>
      </c>
      <c r="G49" s="73"/>
      <c r="H49" s="76" t="s">
        <v>2328</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2175</v>
      </c>
      <c r="G50" s="73"/>
      <c r="H50" s="76" t="s">
        <v>2176</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2177</v>
      </c>
      <c r="G51" s="73"/>
      <c r="H51" s="76" t="s">
        <v>2329</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2178</v>
      </c>
      <c r="G52" s="73"/>
      <c r="H52" s="76" t="s">
        <v>2179</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2180</v>
      </c>
      <c r="G53" s="73"/>
      <c r="H53" s="76" t="s">
        <v>2330</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2178</v>
      </c>
      <c r="G54" s="73"/>
      <c r="H54" s="76" t="s">
        <v>2369</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2180</v>
      </c>
      <c r="G55" s="73"/>
      <c r="H55" s="76" t="s">
        <v>2331</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2178</v>
      </c>
      <c r="G56" s="73"/>
      <c r="H56" s="76" t="s">
        <v>2369</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2180</v>
      </c>
      <c r="G57" s="73"/>
      <c r="H57" s="225" t="s">
        <v>2331</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25">
      <c r="A58" s="45"/>
      <c r="B58" s="54"/>
      <c r="C58" s="87">
        <f t="shared" si="0"/>
        <v>4</v>
      </c>
      <c r="D58" s="73"/>
      <c r="E58" s="70"/>
      <c r="F58" s="70" t="s">
        <v>2181</v>
      </c>
      <c r="G58" s="73"/>
      <c r="H58" s="317" t="s">
        <v>2447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25">
      <c r="A59" s="45"/>
      <c r="B59" s="54"/>
      <c r="C59" s="87">
        <f t="shared" si="0"/>
        <v>4</v>
      </c>
      <c r="D59" s="73"/>
      <c r="E59" s="70"/>
      <c r="F59" s="70" t="s">
        <v>2182</v>
      </c>
      <c r="G59" s="73"/>
      <c r="H59" s="76" t="s">
        <v>2328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2183</v>
      </c>
      <c r="G60" s="73"/>
      <c r="H60" s="76" t="s">
        <v>2176</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2184</v>
      </c>
      <c r="G61" s="73"/>
      <c r="H61" s="76" t="s">
        <v>2329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2185</v>
      </c>
      <c r="G62" s="73"/>
      <c r="H62" s="76" t="s">
        <v>2179</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2186</v>
      </c>
      <c r="G63" s="73"/>
      <c r="H63" s="76" t="s">
        <v>2330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2178</v>
      </c>
      <c r="G64" s="73"/>
      <c r="H64" s="76" t="s">
        <v>2369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2180</v>
      </c>
      <c r="G65" s="73"/>
      <c r="H65" s="76" t="s">
        <v>2331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2178</v>
      </c>
      <c r="G66" s="73"/>
      <c r="H66" s="76" t="s">
        <v>2369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2180</v>
      </c>
      <c r="G67" s="73"/>
      <c r="H67" s="225" t="s">
        <v>2331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25">
      <c r="A68" s="45"/>
      <c r="B68" s="54"/>
      <c r="C68" s="87">
        <f t="shared" si="0"/>
        <v>4</v>
      </c>
      <c r="D68" s="73"/>
      <c r="E68" s="70"/>
      <c r="F68" s="70" t="s">
        <v>2187</v>
      </c>
      <c r="G68" s="73"/>
      <c r="H68" s="317" t="s">
        <v>2448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25">
      <c r="A69" s="45"/>
      <c r="B69" s="54"/>
      <c r="C69" s="87">
        <f t="shared" si="0"/>
        <v>4</v>
      </c>
      <c r="D69" s="73"/>
      <c r="E69" s="70"/>
      <c r="F69" s="70" t="s">
        <v>2188</v>
      </c>
      <c r="G69" s="73"/>
      <c r="H69" s="76" t="s">
        <v>2328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2189</v>
      </c>
      <c r="G70" s="73"/>
      <c r="H70" s="76" t="s">
        <v>2176</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2190</v>
      </c>
      <c r="G71" s="73"/>
      <c r="H71" s="76" t="s">
        <v>2329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2191</v>
      </c>
      <c r="G72" s="73"/>
      <c r="H72" s="76" t="s">
        <v>2179</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2192</v>
      </c>
      <c r="G73" s="73"/>
      <c r="H73" s="76" t="s">
        <v>2330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2191</v>
      </c>
      <c r="G74" s="73"/>
      <c r="H74" s="76" t="s">
        <v>2369</v>
      </c>
      <c r="I74" s="76"/>
      <c r="J74" s="76"/>
      <c r="K74" s="97">
        <v>-200</v>
      </c>
      <c r="L74" s="97"/>
      <c r="M74" s="97"/>
      <c r="N74" s="97"/>
      <c r="O74" s="76"/>
      <c r="P74" s="76"/>
      <c r="Q74" s="76"/>
      <c r="R74" s="97" t="s">
        <v>2370</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2192</v>
      </c>
      <c r="G75" s="73"/>
      <c r="H75" s="76" t="s">
        <v>2331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2191</v>
      </c>
      <c r="G76" s="73"/>
      <c r="H76" s="76" t="s">
        <v>2372</v>
      </c>
      <c r="I76" s="76"/>
      <c r="J76" s="76"/>
      <c r="K76" s="97">
        <v>-100</v>
      </c>
      <c r="L76" s="97"/>
      <c r="M76" s="97"/>
      <c r="N76" s="97"/>
      <c r="O76" s="76"/>
      <c r="P76" s="76"/>
      <c r="Q76" s="76"/>
      <c r="R76" s="97" t="s">
        <v>2371</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2192</v>
      </c>
      <c r="G77" s="73"/>
      <c r="H77" s="225" t="s">
        <v>2331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25">
      <c r="A78" s="45"/>
      <c r="B78" s="54"/>
      <c r="C78" s="87">
        <f t="shared" si="0"/>
        <v>4</v>
      </c>
      <c r="D78" s="73"/>
      <c r="E78" s="70"/>
      <c r="F78" s="272" t="s">
        <v>1796</v>
      </c>
      <c r="G78" s="73"/>
      <c r="H78" s="274" t="s">
        <v>2193</v>
      </c>
      <c r="I78" s="136"/>
      <c r="J78" s="136" t="s">
        <v>1119</v>
      </c>
      <c r="K78" s="79">
        <v>6</v>
      </c>
      <c r="L78" s="79">
        <v>10</v>
      </c>
      <c r="M78" s="76"/>
      <c r="N78" s="76"/>
      <c r="O78" s="76"/>
      <c r="P78" s="76"/>
      <c r="Q78" s="76"/>
      <c r="R78" s="97" t="s">
        <v>2171</v>
      </c>
      <c r="S78" s="76" t="s">
        <v>2455</v>
      </c>
      <c r="T78" s="76"/>
      <c r="U78" s="76" t="s">
        <v>2456</v>
      </c>
      <c r="V78" s="76" t="s">
        <v>2457</v>
      </c>
      <c r="W78" s="76"/>
      <c r="X78" s="76"/>
      <c r="Y78" s="76"/>
      <c r="Z78" s="73"/>
      <c r="AA78" s="57"/>
      <c r="AB78" s="45"/>
      <c r="AC78" s="45"/>
      <c r="AD78" s="45"/>
    </row>
    <row r="79" spans="1:30" outlineLevel="3" x14ac:dyDescent="0.25">
      <c r="A79" s="45"/>
      <c r="B79" s="54"/>
      <c r="C79" s="87">
        <f t="shared" si="0"/>
        <v>4</v>
      </c>
      <c r="D79" s="73"/>
      <c r="E79" s="70" t="s">
        <v>2194</v>
      </c>
      <c r="F79" s="70" t="s">
        <v>2195</v>
      </c>
      <c r="G79" s="73"/>
      <c r="H79" s="317" t="s">
        <v>2449</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25">
      <c r="A80" s="45"/>
      <c r="B80" s="54"/>
      <c r="C80" s="87">
        <f t="shared" si="0"/>
        <v>4</v>
      </c>
      <c r="D80" s="73"/>
      <c r="E80" s="70"/>
      <c r="F80" s="70" t="s">
        <v>2196</v>
      </c>
      <c r="G80" s="73"/>
      <c r="H80" s="76" t="s">
        <v>2328</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2197</v>
      </c>
      <c r="G81" s="73"/>
      <c r="H81" s="76" t="s">
        <v>2176</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25">
      <c r="A82" s="45"/>
      <c r="B82" s="54"/>
      <c r="C82" s="87">
        <f t="shared" si="0"/>
        <v>4</v>
      </c>
      <c r="D82" s="73"/>
      <c r="E82" s="70"/>
      <c r="F82" s="70" t="s">
        <v>2198</v>
      </c>
      <c r="G82" s="73"/>
      <c r="H82" s="76" t="s">
        <v>2329</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2459</v>
      </c>
      <c r="Y82" s="76" t="s">
        <v>2461</v>
      </c>
      <c r="Z82" s="73"/>
      <c r="AA82" s="57"/>
      <c r="AB82" s="45"/>
      <c r="AC82" s="45"/>
      <c r="AD82" s="45"/>
    </row>
    <row r="83" spans="1:30" outlineLevel="3" x14ac:dyDescent="0.25">
      <c r="A83" s="45"/>
      <c r="B83" s="54"/>
      <c r="C83" s="87">
        <f t="shared" si="0"/>
        <v>4</v>
      </c>
      <c r="D83" s="73"/>
      <c r="E83" s="70"/>
      <c r="F83" s="70" t="s">
        <v>2199</v>
      </c>
      <c r="G83" s="73"/>
      <c r="H83" s="76" t="s">
        <v>2179</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25">
      <c r="A84" s="45"/>
      <c r="B84" s="54"/>
      <c r="C84" s="87">
        <f t="shared" si="0"/>
        <v>4</v>
      </c>
      <c r="D84" s="73"/>
      <c r="E84" s="70"/>
      <c r="F84" s="70" t="s">
        <v>2200</v>
      </c>
      <c r="G84" s="73"/>
      <c r="H84" s="76" t="s">
        <v>2330</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25">
      <c r="A85" s="45"/>
      <c r="B85" s="54"/>
      <c r="C85" s="87">
        <f t="shared" si="0"/>
        <v>4</v>
      </c>
      <c r="D85" s="73"/>
      <c r="E85" s="70"/>
      <c r="F85" s="70" t="s">
        <v>2191</v>
      </c>
      <c r="G85" s="73"/>
      <c r="H85" s="76" t="s">
        <v>2369</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25">
      <c r="A86" s="45"/>
      <c r="B86" s="54"/>
      <c r="C86" s="87">
        <f t="shared" si="0"/>
        <v>4</v>
      </c>
      <c r="D86" s="73"/>
      <c r="E86" s="70"/>
      <c r="F86" s="70" t="s">
        <v>2200</v>
      </c>
      <c r="G86" s="73"/>
      <c r="H86" s="76" t="s">
        <v>2330</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25">
      <c r="A87" s="45"/>
      <c r="B87" s="54"/>
      <c r="C87" s="87">
        <f t="shared" si="0"/>
        <v>4</v>
      </c>
      <c r="D87" s="73"/>
      <c r="E87" s="70"/>
      <c r="F87" s="70" t="s">
        <v>2191</v>
      </c>
      <c r="G87" s="73"/>
      <c r="H87" s="76" t="s">
        <v>2372</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25">
      <c r="A88" s="45"/>
      <c r="B88" s="54"/>
      <c r="C88" s="87">
        <f t="shared" si="0"/>
        <v>4</v>
      </c>
      <c r="D88" s="73"/>
      <c r="E88" s="70"/>
      <c r="F88" s="70" t="s">
        <v>2192</v>
      </c>
      <c r="G88" s="73"/>
      <c r="H88" s="225" t="s">
        <v>2331</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25">
      <c r="A89" s="45"/>
      <c r="B89" s="54"/>
      <c r="C89" s="87">
        <f t="shared" si="0"/>
        <v>4</v>
      </c>
      <c r="D89" s="73"/>
      <c r="E89" s="70"/>
      <c r="F89" s="70" t="s">
        <v>2201</v>
      </c>
      <c r="G89" s="73"/>
      <c r="H89" s="317" t="s">
        <v>2450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25">
      <c r="A90" s="45"/>
      <c r="B90" s="54"/>
      <c r="C90" s="87">
        <f t="shared" si="0"/>
        <v>4</v>
      </c>
      <c r="D90" s="73"/>
      <c r="E90" s="70"/>
      <c r="F90" s="70" t="s">
        <v>2202</v>
      </c>
      <c r="G90" s="73"/>
      <c r="H90" s="76" t="s">
        <v>2328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2203</v>
      </c>
      <c r="G91" s="73"/>
      <c r="H91" s="76" t="s">
        <v>2176</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2204</v>
      </c>
      <c r="G92" s="73"/>
      <c r="H92" s="76" t="s">
        <v>2329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2205</v>
      </c>
      <c r="G93" s="73"/>
      <c r="H93" s="76" t="s">
        <v>2179</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2206</v>
      </c>
      <c r="G94" s="73"/>
      <c r="H94" s="76" t="s">
        <v>2330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2191</v>
      </c>
      <c r="G95" s="73"/>
      <c r="H95" s="76" t="s">
        <v>2369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2200</v>
      </c>
      <c r="G96" s="73"/>
      <c r="H96" s="76" t="s">
        <v>2330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2191</v>
      </c>
      <c r="G97" s="73"/>
      <c r="H97" s="76" t="s">
        <v>2372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2192</v>
      </c>
      <c r="G98" s="73"/>
      <c r="H98" s="225" t="s">
        <v>2331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25">
      <c r="A99" s="45"/>
      <c r="B99" s="54"/>
      <c r="C99" s="87">
        <f t="shared" si="0"/>
        <v>4</v>
      </c>
      <c r="D99" s="73"/>
      <c r="E99" s="70"/>
      <c r="F99" s="70" t="s">
        <v>2207</v>
      </c>
      <c r="G99" s="73"/>
      <c r="H99" s="317" t="s">
        <v>2451</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25">
      <c r="A100" s="45"/>
      <c r="B100" s="54"/>
      <c r="C100" s="87">
        <f t="shared" si="0"/>
        <v>4</v>
      </c>
      <c r="D100" s="73"/>
      <c r="E100" s="70"/>
      <c r="F100" s="70" t="s">
        <v>2208</v>
      </c>
      <c r="G100" s="73"/>
      <c r="H100" s="76" t="s">
        <v>2328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2209</v>
      </c>
      <c r="G101" s="73"/>
      <c r="H101" s="76" t="s">
        <v>2176</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2210</v>
      </c>
      <c r="G102" s="73"/>
      <c r="H102" s="76" t="s">
        <v>2329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2211</v>
      </c>
      <c r="G103" s="73"/>
      <c r="H103" s="76" t="s">
        <v>2179</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2212</v>
      </c>
      <c r="G104" s="73"/>
      <c r="H104" s="76" t="s">
        <v>2330</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2191</v>
      </c>
      <c r="G105" s="73"/>
      <c r="H105" s="76" t="s">
        <v>2369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2200</v>
      </c>
      <c r="G106" s="73"/>
      <c r="H106" s="76" t="s">
        <v>2330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2191</v>
      </c>
      <c r="G107" s="73"/>
      <c r="H107" s="76" t="s">
        <v>2372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2192</v>
      </c>
      <c r="G108" s="73"/>
      <c r="H108" s="225" t="s">
        <v>2331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25">
      <c r="A109" s="45"/>
      <c r="B109" s="54"/>
      <c r="C109" s="87">
        <f t="shared" si="0"/>
        <v>4</v>
      </c>
      <c r="D109" s="73"/>
      <c r="E109" s="70"/>
      <c r="F109" s="70" t="s">
        <v>2213</v>
      </c>
      <c r="G109" s="73"/>
      <c r="H109" s="317" t="s">
        <v>2452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25">
      <c r="A110" s="45"/>
      <c r="B110" s="54"/>
      <c r="C110" s="87">
        <f t="shared" si="0"/>
        <v>4</v>
      </c>
      <c r="D110" s="73"/>
      <c r="E110" s="70"/>
      <c r="F110" s="70" t="s">
        <v>2214</v>
      </c>
      <c r="G110" s="73"/>
      <c r="H110" s="76" t="s">
        <v>2328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2215</v>
      </c>
      <c r="G111" s="73"/>
      <c r="H111" s="76" t="s">
        <v>2176</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2216</v>
      </c>
      <c r="G112" s="73"/>
      <c r="H112" s="76" t="s">
        <v>2329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2217</v>
      </c>
      <c r="G113" s="73"/>
      <c r="H113" s="76" t="s">
        <v>2179</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2218</v>
      </c>
      <c r="G114" s="73"/>
      <c r="H114" s="76" t="s">
        <v>2330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2191</v>
      </c>
      <c r="G115" s="73"/>
      <c r="H115" s="76" t="s">
        <v>2369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2200</v>
      </c>
      <c r="G116" s="73"/>
      <c r="H116" s="76" t="s">
        <v>2330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2191</v>
      </c>
      <c r="G117" s="73"/>
      <c r="H117" s="76" t="s">
        <v>2372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2192</v>
      </c>
      <c r="G118" s="73"/>
      <c r="H118" s="225" t="s">
        <v>2331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25">
      <c r="A119" s="45"/>
      <c r="B119" s="54"/>
      <c r="C119" s="87">
        <f t="shared" si="0"/>
        <v>4</v>
      </c>
      <c r="D119" s="73"/>
      <c r="E119" s="70"/>
      <c r="F119" s="70" t="s">
        <v>2219</v>
      </c>
      <c r="G119" s="73"/>
      <c r="H119" s="317" t="s">
        <v>2453</v>
      </c>
      <c r="I119" s="317" t="s">
        <v>2220</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25">
      <c r="A120" s="45"/>
      <c r="B120" s="54"/>
      <c r="C120" s="87">
        <f t="shared" si="0"/>
        <v>4</v>
      </c>
      <c r="D120" s="73"/>
      <c r="E120" s="70"/>
      <c r="F120" s="70" t="s">
        <v>2221</v>
      </c>
      <c r="G120" s="73"/>
      <c r="H120" s="76" t="s">
        <v>2328</v>
      </c>
      <c r="I120" s="76" t="s">
        <v>2220</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2222</v>
      </c>
      <c r="G121" s="73"/>
      <c r="H121" s="76" t="s">
        <v>2176</v>
      </c>
      <c r="I121" s="76" t="s">
        <v>2220</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2223</v>
      </c>
      <c r="G122" s="73"/>
      <c r="H122" s="76" t="s">
        <v>2329</v>
      </c>
      <c r="I122" s="76" t="s">
        <v>2220</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2224</v>
      </c>
      <c r="G123" s="73"/>
      <c r="H123" s="76" t="s">
        <v>2179</v>
      </c>
      <c r="I123" s="76" t="s">
        <v>2220</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2225</v>
      </c>
      <c r="G124" s="73"/>
      <c r="H124" s="76" t="s">
        <v>2330</v>
      </c>
      <c r="I124" s="76" t="s">
        <v>2220</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2191</v>
      </c>
      <c r="G125" s="73"/>
      <c r="H125" s="76" t="s">
        <v>2369</v>
      </c>
      <c r="I125" s="76" t="s">
        <v>2220</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2200</v>
      </c>
      <c r="G126" s="73"/>
      <c r="H126" s="76" t="s">
        <v>2330</v>
      </c>
      <c r="I126" s="76" t="s">
        <v>2220</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2191</v>
      </c>
      <c r="G127" s="73"/>
      <c r="H127" s="76" t="s">
        <v>2372</v>
      </c>
      <c r="I127" s="76" t="s">
        <v>2220</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2192</v>
      </c>
      <c r="G128" s="73"/>
      <c r="H128" s="225" t="s">
        <v>2331</v>
      </c>
      <c r="I128" s="225" t="s">
        <v>2220</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25">
      <c r="A129" s="45"/>
      <c r="B129" s="54"/>
      <c r="C129" s="87">
        <f t="shared" si="0"/>
        <v>4</v>
      </c>
      <c r="D129" s="73"/>
      <c r="E129" s="70"/>
      <c r="F129" s="70" t="s">
        <v>2226</v>
      </c>
      <c r="G129" s="73"/>
      <c r="H129" s="317" t="s">
        <v>2454</v>
      </c>
      <c r="I129" s="317" t="s">
        <v>2227</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25">
      <c r="A130" s="45"/>
      <c r="B130" s="54"/>
      <c r="C130" s="87">
        <f t="shared" si="0"/>
        <v>4</v>
      </c>
      <c r="D130" s="73"/>
      <c r="E130" s="70"/>
      <c r="F130" s="70" t="s">
        <v>2228</v>
      </c>
      <c r="G130" s="73"/>
      <c r="H130" s="76" t="s">
        <v>2328</v>
      </c>
      <c r="I130" s="76" t="s">
        <v>2227</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2229</v>
      </c>
      <c r="G131" s="73"/>
      <c r="H131" s="76" t="s">
        <v>2176</v>
      </c>
      <c r="I131" s="76" t="s">
        <v>2227</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2230</v>
      </c>
      <c r="G132" s="73"/>
      <c r="H132" s="76" t="s">
        <v>2329</v>
      </c>
      <c r="I132" s="76" t="s">
        <v>2227</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2231</v>
      </c>
      <c r="G133" s="73"/>
      <c r="H133" s="76" t="s">
        <v>2179</v>
      </c>
      <c r="I133" s="76" t="s">
        <v>2227</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2232</v>
      </c>
      <c r="G134" s="73"/>
      <c r="H134" s="76" t="s">
        <v>2330</v>
      </c>
      <c r="I134" s="76" t="s">
        <v>2227</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2231</v>
      </c>
      <c r="G135" s="73"/>
      <c r="H135" s="76" t="s">
        <v>2369</v>
      </c>
      <c r="I135" s="76" t="s">
        <v>2227</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2200</v>
      </c>
      <c r="G136" s="73"/>
      <c r="H136" s="76" t="s">
        <v>2330</v>
      </c>
      <c r="I136" s="76" t="s">
        <v>2227</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2191</v>
      </c>
      <c r="G137" s="73"/>
      <c r="H137" s="76" t="s">
        <v>2372</v>
      </c>
      <c r="I137" s="76" t="s">
        <v>2227</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2232</v>
      </c>
      <c r="G138" s="73"/>
      <c r="H138" s="225" t="s">
        <v>2331</v>
      </c>
      <c r="I138" s="225" t="s">
        <v>2227</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0" t="s">
        <v>479</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4" t="str">
        <f>General!G37</f>
        <v>b</v>
      </c>
      <c r="B7">
        <v>4</v>
      </c>
    </row>
    <row r="8" spans="1:2" x14ac:dyDescent="0.25">
      <c r="A8" s="354" t="str">
        <f>General!G38</f>
        <v>bd</v>
      </c>
      <c r="B8">
        <v>4</v>
      </c>
    </row>
    <row r="9" spans="1:2" x14ac:dyDescent="0.25">
      <c r="A9" s="354" t="str">
        <f>General!G39</f>
        <v>f</v>
      </c>
      <c r="B9">
        <v>2</v>
      </c>
    </row>
    <row r="10" spans="1:2" x14ac:dyDescent="0.25">
      <c r="A10" s="354" t="str">
        <f>General!G40</f>
        <v>h</v>
      </c>
      <c r="B10">
        <v>4</v>
      </c>
    </row>
    <row r="11" spans="1:2" x14ac:dyDescent="0.25">
      <c r="A11" s="354" t="str">
        <f>General!G41</f>
        <v>i</v>
      </c>
      <c r="B11">
        <v>2</v>
      </c>
    </row>
    <row r="12" spans="1:2" x14ac:dyDescent="0.25">
      <c r="A12" s="354" t="str">
        <f>General!G42</f>
        <v>k</v>
      </c>
      <c r="B12">
        <v>2</v>
      </c>
    </row>
    <row r="13" spans="1:2" x14ac:dyDescent="0.25">
      <c r="A13" s="354" t="str">
        <f>General!G43</f>
        <v>l</v>
      </c>
      <c r="B13">
        <v>2</v>
      </c>
    </row>
    <row r="14" spans="1:2" x14ac:dyDescent="0.25">
      <c r="A14" s="354" t="str">
        <f>General!G44</f>
        <v>o</v>
      </c>
      <c r="B14">
        <v>4</v>
      </c>
    </row>
    <row r="15" spans="1:2" x14ac:dyDescent="0.25">
      <c r="A15" s="354" t="str">
        <f>General!G45</f>
        <v>od</v>
      </c>
      <c r="B15">
        <v>4</v>
      </c>
    </row>
    <row r="16" spans="1:2" x14ac:dyDescent="0.25">
      <c r="A16" s="354" t="str">
        <f>General!G46</f>
        <v>of</v>
      </c>
      <c r="B16">
        <v>4</v>
      </c>
    </row>
    <row r="17" spans="1:2" x14ac:dyDescent="0.25">
      <c r="A17" s="354" t="str">
        <f>General!G47</f>
        <v>r</v>
      </c>
      <c r="B17">
        <v>1.8</v>
      </c>
    </row>
    <row r="18" spans="1:2" x14ac:dyDescent="0.25">
      <c r="A18" s="354" t="str">
        <f>General!G48</f>
        <v>rd</v>
      </c>
      <c r="B18">
        <v>1.8</v>
      </c>
    </row>
    <row r="19" spans="1:2" x14ac:dyDescent="0.25">
      <c r="A19" s="354" t="str">
        <f>General!G49</f>
        <v>v</v>
      </c>
      <c r="B19">
        <v>2</v>
      </c>
    </row>
    <row r="20" spans="1:2" x14ac:dyDescent="0.25">
      <c r="A20" s="354" t="str">
        <f>General!G50</f>
        <v>w</v>
      </c>
      <c r="B20">
        <v>4</v>
      </c>
    </row>
    <row r="21" spans="1:2" x14ac:dyDescent="0.25">
      <c r="A21" s="354" t="str">
        <f>General!G51</f>
        <v>wd</v>
      </c>
      <c r="B21">
        <v>4</v>
      </c>
    </row>
    <row r="22" spans="1:2" x14ac:dyDescent="0.25">
      <c r="A22" s="354" t="str">
        <f>General!G52</f>
        <v>z</v>
      </c>
      <c r="B22">
        <v>1.8</v>
      </c>
    </row>
    <row r="23" spans="1:2" x14ac:dyDescent="0.25">
      <c r="A23" s="354"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4" t="str">
        <f>General!G37</f>
        <v>b</v>
      </c>
      <c r="B31">
        <v>7</v>
      </c>
    </row>
    <row r="32" spans="1:2" x14ac:dyDescent="0.25">
      <c r="A32" s="354" t="str">
        <f>General!G38</f>
        <v>bd</v>
      </c>
      <c r="B32">
        <v>7</v>
      </c>
    </row>
    <row r="33" spans="1:2" x14ac:dyDescent="0.25">
      <c r="A33" s="354" t="str">
        <f>General!G39</f>
        <v>f</v>
      </c>
      <c r="B33">
        <v>4.5</v>
      </c>
    </row>
    <row r="34" spans="1:2" x14ac:dyDescent="0.25">
      <c r="A34" s="354" t="str">
        <f>General!G40</f>
        <v>h</v>
      </c>
      <c r="B34">
        <v>7</v>
      </c>
    </row>
    <row r="35" spans="1:2" x14ac:dyDescent="0.25">
      <c r="A35" s="354" t="str">
        <f>General!G41</f>
        <v>i</v>
      </c>
      <c r="B35">
        <v>4.5</v>
      </c>
    </row>
    <row r="36" spans="1:2" x14ac:dyDescent="0.25">
      <c r="A36" s="354" t="str">
        <f>General!G42</f>
        <v>k</v>
      </c>
      <c r="B36">
        <v>4.5</v>
      </c>
    </row>
    <row r="37" spans="1:2" x14ac:dyDescent="0.25">
      <c r="A37" s="354" t="str">
        <f>General!G43</f>
        <v>l</v>
      </c>
      <c r="B37">
        <v>4.5</v>
      </c>
    </row>
    <row r="38" spans="1:2" x14ac:dyDescent="0.25">
      <c r="A38" s="354" t="str">
        <f>General!G44</f>
        <v>o</v>
      </c>
      <c r="B38">
        <v>7</v>
      </c>
    </row>
    <row r="39" spans="1:2" x14ac:dyDescent="0.25">
      <c r="A39" s="354" t="str">
        <f>General!G45</f>
        <v>od</v>
      </c>
      <c r="B39">
        <v>7</v>
      </c>
    </row>
    <row r="40" spans="1:2" x14ac:dyDescent="0.25">
      <c r="A40" s="354" t="str">
        <f>General!G46</f>
        <v>of</v>
      </c>
      <c r="B40">
        <v>7</v>
      </c>
    </row>
    <row r="41" spans="1:2" x14ac:dyDescent="0.25">
      <c r="A41" s="354" t="str">
        <f>General!G47</f>
        <v>r</v>
      </c>
      <c r="B41">
        <v>5</v>
      </c>
    </row>
    <row r="42" spans="1:2" x14ac:dyDescent="0.25">
      <c r="A42" s="354" t="str">
        <f>General!G48</f>
        <v>rd</v>
      </c>
      <c r="B42">
        <v>5</v>
      </c>
    </row>
    <row r="43" spans="1:2" x14ac:dyDescent="0.25">
      <c r="A43" s="354" t="str">
        <f>General!G49</f>
        <v>v</v>
      </c>
      <c r="B43">
        <v>4.5</v>
      </c>
    </row>
    <row r="44" spans="1:2" x14ac:dyDescent="0.25">
      <c r="A44" s="354" t="str">
        <f>General!G50</f>
        <v>w</v>
      </c>
      <c r="B44">
        <v>7</v>
      </c>
    </row>
    <row r="45" spans="1:2" x14ac:dyDescent="0.25">
      <c r="A45" s="354" t="str">
        <f>General!G51</f>
        <v>wd</v>
      </c>
      <c r="B45">
        <v>7</v>
      </c>
    </row>
    <row r="46" spans="1:2" x14ac:dyDescent="0.25">
      <c r="A46" s="354" t="str">
        <f>General!G52</f>
        <v>z</v>
      </c>
      <c r="B46">
        <v>5</v>
      </c>
    </row>
    <row r="47" spans="1:2" x14ac:dyDescent="0.25">
      <c r="A47" s="354" t="str">
        <f>General!G53</f>
        <v>zd</v>
      </c>
      <c r="B47">
        <v>5</v>
      </c>
    </row>
    <row r="49" spans="1:3" x14ac:dyDescent="0.25">
      <c r="A49" t="s">
        <v>109</v>
      </c>
      <c r="B49" s="399">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2242</v>
      </c>
    </row>
    <row r="14" spans="1:5" x14ac:dyDescent="0.25">
      <c r="A14" s="3" t="s">
        <v>2243</v>
      </c>
    </row>
    <row r="15" spans="1:5" x14ac:dyDescent="0.25">
      <c r="A15" t="s">
        <v>99</v>
      </c>
      <c r="B15" t="s">
        <v>100</v>
      </c>
      <c r="C15" t="s">
        <v>163</v>
      </c>
      <c r="D15" t="s">
        <v>165</v>
      </c>
      <c r="E15" t="s">
        <v>164</v>
      </c>
    </row>
    <row r="16" spans="1:5" x14ac:dyDescent="0.25">
      <c r="A16" t="s">
        <v>2883</v>
      </c>
      <c r="B16">
        <v>188000</v>
      </c>
      <c r="C16" s="44">
        <v>1</v>
      </c>
      <c r="D16" s="44">
        <v>0</v>
      </c>
      <c r="E16" s="44">
        <f>1-C16-D16</f>
        <v>0</v>
      </c>
    </row>
    <row r="17" spans="1:5" x14ac:dyDescent="0.25">
      <c r="A17" t="s">
        <v>2881</v>
      </c>
      <c r="B17">
        <v>87000</v>
      </c>
      <c r="C17" s="44">
        <v>1</v>
      </c>
      <c r="D17" s="44">
        <v>0</v>
      </c>
      <c r="E17" s="44">
        <f t="shared" ref="E17:E30" si="0">1-C17-D17</f>
        <v>0</v>
      </c>
    </row>
    <row r="18" spans="1:5" x14ac:dyDescent="0.25">
      <c r="A18" t="s">
        <v>2882</v>
      </c>
      <c r="B18">
        <v>297000</v>
      </c>
      <c r="C18" s="44">
        <v>0</v>
      </c>
      <c r="D18" s="44">
        <v>1</v>
      </c>
      <c r="E18" s="44">
        <f t="shared" si="0"/>
        <v>0</v>
      </c>
    </row>
    <row r="19" spans="1:5" x14ac:dyDescent="0.25">
      <c r="A19" t="s">
        <v>162</v>
      </c>
      <c r="B19">
        <v>30000</v>
      </c>
      <c r="C19" s="44">
        <v>0</v>
      </c>
      <c r="D19" s="44">
        <v>1</v>
      </c>
      <c r="E19" s="44">
        <f t="shared" si="0"/>
        <v>0</v>
      </c>
    </row>
    <row r="20" spans="1:5" x14ac:dyDescent="0.25">
      <c r="A20" t="s">
        <v>2884</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2886</v>
      </c>
      <c r="B27">
        <v>78000</v>
      </c>
      <c r="C27" s="44">
        <v>0</v>
      </c>
      <c r="D27" s="44">
        <v>0</v>
      </c>
      <c r="E27" s="44">
        <f t="shared" si="0"/>
        <v>1</v>
      </c>
    </row>
    <row r="28" spans="1:5" x14ac:dyDescent="0.25">
      <c r="A28" t="s">
        <v>34</v>
      </c>
      <c r="B28">
        <v>22000</v>
      </c>
      <c r="C28" s="44">
        <v>0</v>
      </c>
      <c r="D28" s="44">
        <v>0</v>
      </c>
      <c r="E28" s="44">
        <f t="shared" si="0"/>
        <v>1</v>
      </c>
    </row>
    <row r="29" spans="1:5" x14ac:dyDescent="0.25">
      <c r="A29" t="s">
        <v>2885</v>
      </c>
      <c r="B29">
        <v>50000</v>
      </c>
      <c r="C29" s="44">
        <v>0</v>
      </c>
      <c r="D29" s="44">
        <v>0</v>
      </c>
      <c r="E29" s="44">
        <f t="shared" si="0"/>
        <v>1</v>
      </c>
    </row>
    <row r="30" spans="1:5" x14ac:dyDescent="0.25">
      <c r="A30" t="s">
        <v>36</v>
      </c>
      <c r="B30">
        <v>36000</v>
      </c>
      <c r="C30" s="44">
        <v>0</v>
      </c>
      <c r="D30" s="44">
        <v>0</v>
      </c>
      <c r="E30" s="44">
        <f t="shared" si="0"/>
        <v>1</v>
      </c>
    </row>
    <row r="31" spans="1:5" x14ac:dyDescent="0.25">
      <c r="B31" s="382">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2879</v>
      </c>
      <c r="B38" s="454">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2880</v>
      </c>
      <c r="B91" s="454">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2393</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2397</v>
      </c>
      <c r="B110">
        <v>8</v>
      </c>
    </row>
    <row r="111" spans="1:3" x14ac:dyDescent="0.25">
      <c r="A111" s="354" t="s">
        <v>101</v>
      </c>
      <c r="B111">
        <v>8</v>
      </c>
    </row>
    <row r="112" spans="1:3" x14ac:dyDescent="0.25">
      <c r="A112" s="354" t="s">
        <v>9</v>
      </c>
      <c r="B112">
        <v>6</v>
      </c>
    </row>
    <row r="113" spans="1:2" x14ac:dyDescent="0.25">
      <c r="A113" s="354" t="s">
        <v>2396</v>
      </c>
      <c r="B113">
        <v>6</v>
      </c>
    </row>
    <row r="114" spans="1:2" x14ac:dyDescent="0.25">
      <c r="A114" s="354" t="s">
        <v>88</v>
      </c>
      <c r="B114">
        <v>5.5</v>
      </c>
    </row>
    <row r="115" spans="1:2" x14ac:dyDescent="0.25">
      <c r="A115" s="354" t="s">
        <v>5</v>
      </c>
      <c r="B115">
        <v>8</v>
      </c>
    </row>
    <row r="116" spans="1:2" x14ac:dyDescent="0.25">
      <c r="A116" s="354" t="s">
        <v>2395</v>
      </c>
      <c r="B116">
        <v>8</v>
      </c>
    </row>
    <row r="117" spans="1:2" x14ac:dyDescent="0.25">
      <c r="A117" s="354" t="s">
        <v>8</v>
      </c>
      <c r="B117">
        <v>6</v>
      </c>
    </row>
    <row r="118" spans="1:2" x14ac:dyDescent="0.25">
      <c r="A118" s="354" t="s">
        <v>2394</v>
      </c>
      <c r="B118">
        <v>6</v>
      </c>
    </row>
    <row r="120" spans="1:2" x14ac:dyDescent="0.25">
      <c r="A120" t="s">
        <v>49</v>
      </c>
      <c r="B120"/>
    </row>
    <row r="121" spans="1:2" x14ac:dyDescent="0.25">
      <c r="A121" s="354" t="str">
        <f>General!G37</f>
        <v>b</v>
      </c>
      <c r="B121">
        <v>33</v>
      </c>
    </row>
    <row r="122" spans="1:2" x14ac:dyDescent="0.25">
      <c r="A122" s="354" t="str">
        <f>General!G38</f>
        <v>bd</v>
      </c>
      <c r="B122">
        <v>33</v>
      </c>
    </row>
    <row r="123" spans="1:2" x14ac:dyDescent="0.25">
      <c r="A123" s="354" t="str">
        <f>General!G39</f>
        <v>f</v>
      </c>
      <c r="B123">
        <v>38</v>
      </c>
    </row>
    <row r="124" spans="1:2" x14ac:dyDescent="0.25">
      <c r="A124" s="354" t="str">
        <f>General!G40</f>
        <v>h</v>
      </c>
      <c r="B124">
        <v>33</v>
      </c>
    </row>
    <row r="125" spans="1:2" x14ac:dyDescent="0.25">
      <c r="A125" s="354" t="str">
        <f>General!G41</f>
        <v>i</v>
      </c>
      <c r="B125">
        <v>38</v>
      </c>
    </row>
    <row r="126" spans="1:2" x14ac:dyDescent="0.25">
      <c r="A126" s="354" t="str">
        <f>General!G42</f>
        <v>k</v>
      </c>
      <c r="B126">
        <v>38</v>
      </c>
    </row>
    <row r="127" spans="1:2" x14ac:dyDescent="0.25">
      <c r="A127" s="354" t="str">
        <f>General!G43</f>
        <v>l</v>
      </c>
      <c r="B127">
        <v>33</v>
      </c>
    </row>
    <row r="128" spans="1:2" x14ac:dyDescent="0.25">
      <c r="A128" s="354" t="str">
        <f>General!G44</f>
        <v>o</v>
      </c>
      <c r="B128">
        <v>33</v>
      </c>
    </row>
    <row r="129" spans="1:3" x14ac:dyDescent="0.25">
      <c r="A129" s="354" t="str">
        <f>General!G45</f>
        <v>od</v>
      </c>
      <c r="B129">
        <v>33</v>
      </c>
    </row>
    <row r="130" spans="1:3" x14ac:dyDescent="0.25">
      <c r="A130" s="354" t="str">
        <f>General!G46</f>
        <v>of</v>
      </c>
      <c r="B130">
        <v>33</v>
      </c>
    </row>
    <row r="131" spans="1:3" x14ac:dyDescent="0.25">
      <c r="A131" s="354" t="str">
        <f>General!G47</f>
        <v>r</v>
      </c>
      <c r="B131">
        <v>38</v>
      </c>
    </row>
    <row r="132" spans="1:3" x14ac:dyDescent="0.25">
      <c r="A132" s="354" t="str">
        <f>General!G48</f>
        <v>rd</v>
      </c>
      <c r="B132">
        <v>38</v>
      </c>
    </row>
    <row r="133" spans="1:3" x14ac:dyDescent="0.25">
      <c r="A133" s="354" t="str">
        <f>General!G49</f>
        <v>v</v>
      </c>
      <c r="B133">
        <v>38</v>
      </c>
    </row>
    <row r="134" spans="1:3" x14ac:dyDescent="0.25">
      <c r="A134" s="354" t="str">
        <f>General!G50</f>
        <v>w</v>
      </c>
      <c r="B134">
        <v>33</v>
      </c>
    </row>
    <row r="135" spans="1:3" x14ac:dyDescent="0.25">
      <c r="A135" s="354" t="str">
        <f>General!G51</f>
        <v>wd</v>
      </c>
      <c r="B135">
        <v>33</v>
      </c>
    </row>
    <row r="136" spans="1:3" x14ac:dyDescent="0.25">
      <c r="A136" s="354" t="str">
        <f>General!G52</f>
        <v>z</v>
      </c>
      <c r="B136">
        <v>38</v>
      </c>
    </row>
    <row r="137" spans="1:3" x14ac:dyDescent="0.25">
      <c r="A137" s="354"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2242</v>
      </c>
    </row>
    <row r="14" spans="1:5" x14ac:dyDescent="0.25">
      <c r="A14" s="3" t="s">
        <v>2243</v>
      </c>
    </row>
    <row r="15" spans="1:5" x14ac:dyDescent="0.25">
      <c r="A15" t="s">
        <v>99</v>
      </c>
      <c r="B15" t="s">
        <v>100</v>
      </c>
      <c r="C15" t="s">
        <v>163</v>
      </c>
      <c r="D15" t="s">
        <v>165</v>
      </c>
      <c r="E15" t="s">
        <v>164</v>
      </c>
    </row>
    <row r="16" spans="1:5" x14ac:dyDescent="0.25">
      <c r="A16" t="s">
        <v>166</v>
      </c>
      <c r="B16" s="327">
        <v>62666.666666666664</v>
      </c>
      <c r="C16" s="44">
        <v>1</v>
      </c>
      <c r="D16" s="44">
        <v>0</v>
      </c>
      <c r="E16" s="44">
        <f>1-C16-D16</f>
        <v>0</v>
      </c>
    </row>
    <row r="17" spans="1:5" x14ac:dyDescent="0.25">
      <c r="A17" t="s">
        <v>25</v>
      </c>
      <c r="B17" s="327">
        <v>29000</v>
      </c>
      <c r="C17" s="44">
        <v>1</v>
      </c>
      <c r="D17" s="44">
        <v>0</v>
      </c>
      <c r="E17" s="44">
        <f t="shared" ref="E17:E30" si="0">1-C17-D17</f>
        <v>0</v>
      </c>
    </row>
    <row r="18" spans="1:5" x14ac:dyDescent="0.25">
      <c r="A18" t="s">
        <v>26</v>
      </c>
      <c r="B18" s="327">
        <v>99000</v>
      </c>
      <c r="C18" s="44">
        <v>0</v>
      </c>
      <c r="D18" s="44">
        <v>1</v>
      </c>
      <c r="E18" s="44">
        <f t="shared" si="0"/>
        <v>0</v>
      </c>
    </row>
    <row r="19" spans="1:5" x14ac:dyDescent="0.25">
      <c r="A19" t="s">
        <v>162</v>
      </c>
      <c r="B19" s="327">
        <v>10000</v>
      </c>
      <c r="C19" s="44">
        <v>0</v>
      </c>
      <c r="D19" s="44">
        <v>1</v>
      </c>
      <c r="E19" s="44">
        <f t="shared" si="0"/>
        <v>0</v>
      </c>
    </row>
    <row r="20" spans="1:5" x14ac:dyDescent="0.25">
      <c r="A20" t="s">
        <v>167</v>
      </c>
      <c r="B20" s="327">
        <v>62666.666666666664</v>
      </c>
      <c r="C20" s="44">
        <v>0.3</v>
      </c>
      <c r="D20" s="44">
        <v>0.3</v>
      </c>
      <c r="E20" s="44">
        <f t="shared" si="0"/>
        <v>0.39999999999999997</v>
      </c>
    </row>
    <row r="21" spans="1:5" x14ac:dyDescent="0.25">
      <c r="A21" t="s">
        <v>27</v>
      </c>
      <c r="B21" s="327">
        <v>30000</v>
      </c>
      <c r="C21" s="44">
        <v>0.85</v>
      </c>
      <c r="D21" s="44">
        <v>0</v>
      </c>
      <c r="E21" s="44">
        <f t="shared" si="0"/>
        <v>0.15000000000000002</v>
      </c>
    </row>
    <row r="22" spans="1:5" x14ac:dyDescent="0.25">
      <c r="A22" t="s">
        <v>28</v>
      </c>
      <c r="B22" s="327">
        <v>11666.666666666666</v>
      </c>
      <c r="C22" s="44">
        <v>0.85</v>
      </c>
      <c r="D22" s="44">
        <v>0</v>
      </c>
      <c r="E22" s="44">
        <f t="shared" si="0"/>
        <v>0.15000000000000002</v>
      </c>
    </row>
    <row r="23" spans="1:5" x14ac:dyDescent="0.25">
      <c r="A23" t="s">
        <v>29</v>
      </c>
      <c r="B23" s="327">
        <v>5000</v>
      </c>
      <c r="C23" s="44">
        <v>0</v>
      </c>
      <c r="D23" s="44">
        <v>0</v>
      </c>
      <c r="E23" s="44">
        <f t="shared" si="0"/>
        <v>1</v>
      </c>
    </row>
    <row r="24" spans="1:5" x14ac:dyDescent="0.25">
      <c r="A24" t="s">
        <v>30</v>
      </c>
      <c r="B24" s="327">
        <v>3333.3333333333335</v>
      </c>
      <c r="C24" s="44">
        <v>0</v>
      </c>
      <c r="D24" s="44">
        <v>0</v>
      </c>
      <c r="E24" s="44">
        <f t="shared" si="0"/>
        <v>1</v>
      </c>
    </row>
    <row r="25" spans="1:5" x14ac:dyDescent="0.25">
      <c r="A25" t="s">
        <v>31</v>
      </c>
      <c r="B25" s="327">
        <v>25000</v>
      </c>
      <c r="C25" s="44">
        <v>0</v>
      </c>
      <c r="D25" s="44">
        <v>0</v>
      </c>
      <c r="E25" s="44">
        <f t="shared" si="0"/>
        <v>1</v>
      </c>
    </row>
    <row r="26" spans="1:5" x14ac:dyDescent="0.25">
      <c r="A26" t="s">
        <v>32</v>
      </c>
      <c r="B26" s="327">
        <v>12000</v>
      </c>
      <c r="C26" s="44">
        <v>0.3</v>
      </c>
      <c r="D26" s="44">
        <v>0.3</v>
      </c>
      <c r="E26" s="44">
        <f t="shared" si="0"/>
        <v>0.39999999999999997</v>
      </c>
    </row>
    <row r="27" spans="1:5" x14ac:dyDescent="0.25">
      <c r="A27" t="s">
        <v>33</v>
      </c>
      <c r="B27" s="327">
        <v>26000</v>
      </c>
      <c r="C27" s="44">
        <v>0</v>
      </c>
      <c r="D27" s="44">
        <v>0</v>
      </c>
      <c r="E27" s="44">
        <f t="shared" si="0"/>
        <v>1</v>
      </c>
    </row>
    <row r="28" spans="1:5" x14ac:dyDescent="0.25">
      <c r="A28" t="s">
        <v>34</v>
      </c>
      <c r="B28" s="327">
        <v>7333.333333333333</v>
      </c>
      <c r="C28" s="44">
        <v>0</v>
      </c>
      <c r="D28" s="44">
        <v>0</v>
      </c>
      <c r="E28" s="44">
        <f t="shared" si="0"/>
        <v>1</v>
      </c>
    </row>
    <row r="29" spans="1:5" x14ac:dyDescent="0.25">
      <c r="A29" t="s">
        <v>35</v>
      </c>
      <c r="B29" s="327">
        <v>0</v>
      </c>
      <c r="C29" s="44">
        <v>0</v>
      </c>
      <c r="D29" s="44">
        <v>0</v>
      </c>
      <c r="E29" s="44">
        <f t="shared" si="0"/>
        <v>1</v>
      </c>
    </row>
    <row r="30" spans="1:5" x14ac:dyDescent="0.25">
      <c r="A30" t="s">
        <v>36</v>
      </c>
      <c r="B30" s="327">
        <v>12000</v>
      </c>
      <c r="C30" s="44">
        <v>0</v>
      </c>
      <c r="D30" s="44">
        <v>0</v>
      </c>
      <c r="E30" s="44">
        <f t="shared" si="0"/>
        <v>1</v>
      </c>
    </row>
    <row r="31" spans="1:5" x14ac:dyDescent="0.25">
      <c r="B31" s="382">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2879</v>
      </c>
      <c r="B38" s="454">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4" t="str">
        <f>General!I37</f>
        <v>a</v>
      </c>
      <c r="B53">
        <v>1</v>
      </c>
    </row>
    <row r="54" spans="1:2" x14ac:dyDescent="0.25">
      <c r="A54" s="354" t="str">
        <f>General!I38</f>
        <v>ar</v>
      </c>
      <c r="B54">
        <v>1</v>
      </c>
    </row>
    <row r="55" spans="1:2" x14ac:dyDescent="0.25">
      <c r="A55" s="354" t="str">
        <f>General!I39</f>
        <v>a2</v>
      </c>
      <c r="B55">
        <v>1</v>
      </c>
    </row>
    <row r="56" spans="1:2" x14ac:dyDescent="0.25">
      <c r="A56" s="354" t="str">
        <f>General!I40</f>
        <v>b</v>
      </c>
      <c r="B56">
        <v>1</v>
      </c>
    </row>
    <row r="57" spans="1:2" x14ac:dyDescent="0.25">
      <c r="A57" s="354" t="str">
        <f>General!I41</f>
        <v>bd</v>
      </c>
      <c r="B57">
        <v>1</v>
      </c>
    </row>
    <row r="58" spans="1:2" x14ac:dyDescent="0.25">
      <c r="A58" s="354" t="str">
        <f>General!I42</f>
        <v>f</v>
      </c>
      <c r="B58">
        <v>1</v>
      </c>
    </row>
    <row r="59" spans="1:2" x14ac:dyDescent="0.25">
      <c r="A59" s="354" t="str">
        <f>General!I43</f>
        <v>h</v>
      </c>
      <c r="B59">
        <v>1</v>
      </c>
    </row>
    <row r="60" spans="1:2" x14ac:dyDescent="0.25">
      <c r="A60" s="354" t="str">
        <f>General!I44</f>
        <v>i</v>
      </c>
      <c r="B60">
        <v>1</v>
      </c>
    </row>
    <row r="61" spans="1:2" x14ac:dyDescent="0.25">
      <c r="A61" s="354" t="str">
        <f>General!I45</f>
        <v>j</v>
      </c>
      <c r="B61">
        <v>1</v>
      </c>
    </row>
    <row r="62" spans="1:2" x14ac:dyDescent="0.25">
      <c r="A62" s="354" t="str">
        <f>General!I46</f>
        <v>jc</v>
      </c>
      <c r="B62">
        <v>1</v>
      </c>
    </row>
    <row r="63" spans="1:2" x14ac:dyDescent="0.25">
      <c r="A63" s="354" t="str">
        <f>General!I47</f>
        <v>jr</v>
      </c>
      <c r="B63">
        <v>1</v>
      </c>
    </row>
    <row r="64" spans="1:2" x14ac:dyDescent="0.25">
      <c r="A64" s="354" t="str">
        <f>General!I48</f>
        <v>k</v>
      </c>
      <c r="B64">
        <v>1</v>
      </c>
    </row>
    <row r="65" spans="1:2" x14ac:dyDescent="0.25">
      <c r="A65" s="354" t="str">
        <f>General!I49</f>
        <v>l</v>
      </c>
      <c r="B65">
        <v>1</v>
      </c>
    </row>
    <row r="66" spans="1:2" x14ac:dyDescent="0.25">
      <c r="A66" s="354" t="str">
        <f>General!I50</f>
        <v>m</v>
      </c>
      <c r="B66">
        <v>1</v>
      </c>
    </row>
    <row r="67" spans="1:2" x14ac:dyDescent="0.25">
      <c r="A67" s="354" t="str">
        <f>General!I51</f>
        <v>o</v>
      </c>
      <c r="B67">
        <v>1</v>
      </c>
    </row>
    <row r="68" spans="1:2" x14ac:dyDescent="0.25">
      <c r="A68" s="354" t="str">
        <f>General!I52</f>
        <v>od</v>
      </c>
      <c r="B68">
        <v>1</v>
      </c>
    </row>
    <row r="69" spans="1:2" x14ac:dyDescent="0.25">
      <c r="A69" s="354" t="str">
        <f>General!I53</f>
        <v>of</v>
      </c>
      <c r="B69">
        <v>1</v>
      </c>
    </row>
    <row r="70" spans="1:2" x14ac:dyDescent="0.25">
      <c r="A70" s="354" t="str">
        <f>General!I54</f>
        <v>r</v>
      </c>
      <c r="B70">
        <v>1</v>
      </c>
    </row>
    <row r="71" spans="1:2" x14ac:dyDescent="0.25">
      <c r="A71" s="354" t="str">
        <f>General!I55</f>
        <v>rd</v>
      </c>
      <c r="B71">
        <v>1</v>
      </c>
    </row>
    <row r="72" spans="1:2" x14ac:dyDescent="0.25">
      <c r="A72" s="354" t="str">
        <f>General!I56</f>
        <v>s</v>
      </c>
      <c r="B72">
        <v>1</v>
      </c>
    </row>
    <row r="73" spans="1:2" x14ac:dyDescent="0.25">
      <c r="A73" s="354" t="str">
        <f>General!I57</f>
        <v>sp</v>
      </c>
      <c r="B73">
        <v>1</v>
      </c>
    </row>
    <row r="74" spans="1:2" x14ac:dyDescent="0.25">
      <c r="A74" s="354" t="str">
        <f>General!I58</f>
        <v>sr</v>
      </c>
      <c r="B74">
        <v>1</v>
      </c>
    </row>
    <row r="75" spans="1:2" x14ac:dyDescent="0.25">
      <c r="A75" s="354" t="str">
        <f>General!I59</f>
        <v>t</v>
      </c>
      <c r="B75">
        <v>1</v>
      </c>
    </row>
    <row r="76" spans="1:2" x14ac:dyDescent="0.25">
      <c r="A76" s="354" t="str">
        <f>General!I60</f>
        <v>tc</v>
      </c>
      <c r="B76">
        <v>1</v>
      </c>
    </row>
    <row r="77" spans="1:2" x14ac:dyDescent="0.25">
      <c r="A77" s="354" t="str">
        <f>General!I61</f>
        <v>tr</v>
      </c>
      <c r="B77">
        <v>1</v>
      </c>
    </row>
    <row r="78" spans="1:2" x14ac:dyDescent="0.25">
      <c r="A78" s="354" t="str">
        <f>General!I62</f>
        <v>u</v>
      </c>
      <c r="B78">
        <v>1</v>
      </c>
    </row>
    <row r="79" spans="1:2" x14ac:dyDescent="0.25">
      <c r="A79" s="354" t="str">
        <f>General!I63</f>
        <v>uc</v>
      </c>
      <c r="B79">
        <v>1</v>
      </c>
    </row>
    <row r="80" spans="1:2" x14ac:dyDescent="0.25">
      <c r="A80" s="354" t="str">
        <f>General!I64</f>
        <v>ur</v>
      </c>
      <c r="B80">
        <v>1</v>
      </c>
    </row>
    <row r="81" spans="1:2" x14ac:dyDescent="0.25">
      <c r="A81" s="354" t="str">
        <f>General!I65</f>
        <v>v</v>
      </c>
      <c r="B81">
        <v>1</v>
      </c>
    </row>
    <row r="82" spans="1:2" x14ac:dyDescent="0.25">
      <c r="A82" s="354" t="str">
        <f>General!I66</f>
        <v>w</v>
      </c>
      <c r="B82">
        <v>1</v>
      </c>
    </row>
    <row r="83" spans="1:2" x14ac:dyDescent="0.25">
      <c r="A83" s="354" t="str">
        <f>General!I67</f>
        <v>wd</v>
      </c>
      <c r="B83">
        <v>1</v>
      </c>
    </row>
    <row r="84" spans="1:2" x14ac:dyDescent="0.25">
      <c r="A84" s="354" t="str">
        <f>General!I68</f>
        <v>x</v>
      </c>
      <c r="B84">
        <v>1</v>
      </c>
    </row>
    <row r="85" spans="1:2" x14ac:dyDescent="0.25">
      <c r="A85" s="354" t="str">
        <f>General!I69</f>
        <v>xc</v>
      </c>
      <c r="B85">
        <v>1</v>
      </c>
    </row>
    <row r="86" spans="1:2" x14ac:dyDescent="0.25">
      <c r="A86" s="354" t="str">
        <f>General!I70</f>
        <v>xr</v>
      </c>
      <c r="B86">
        <v>1</v>
      </c>
    </row>
    <row r="87" spans="1:2" x14ac:dyDescent="0.25">
      <c r="A87" s="354" t="str">
        <f>General!I71</f>
        <v>z</v>
      </c>
      <c r="B87">
        <v>1</v>
      </c>
    </row>
    <row r="88" spans="1:2" x14ac:dyDescent="0.25">
      <c r="A88" s="354" t="str">
        <f>General!I72</f>
        <v>zd</v>
      </c>
      <c r="B88">
        <v>1</v>
      </c>
    </row>
    <row r="90" spans="1:2" x14ac:dyDescent="0.25">
      <c r="A90" s="3" t="s">
        <v>44</v>
      </c>
    </row>
    <row r="91" spans="1:2" x14ac:dyDescent="0.25">
      <c r="A91" t="s">
        <v>2880</v>
      </c>
      <c r="B91" s="454">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4" t="s">
        <v>4</v>
      </c>
      <c r="B102">
        <v>8</v>
      </c>
    </row>
    <row r="103" spans="1:3" x14ac:dyDescent="0.25">
      <c r="A103" s="354" t="s">
        <v>2393</v>
      </c>
      <c r="B103">
        <v>8</v>
      </c>
    </row>
    <row r="104" spans="1:3" x14ac:dyDescent="0.25">
      <c r="A104" s="354" t="s">
        <v>10</v>
      </c>
      <c r="B104">
        <v>5.5</v>
      </c>
    </row>
    <row r="105" spans="1:3" x14ac:dyDescent="0.25">
      <c r="A105" s="354" t="s">
        <v>85</v>
      </c>
      <c r="B105">
        <v>8</v>
      </c>
    </row>
    <row r="106" spans="1:3" x14ac:dyDescent="0.25">
      <c r="A106" s="354" t="s">
        <v>86</v>
      </c>
      <c r="B106">
        <v>5.5</v>
      </c>
    </row>
    <row r="107" spans="1:3" x14ac:dyDescent="0.25">
      <c r="A107" s="354" t="s">
        <v>87</v>
      </c>
      <c r="B107">
        <v>5.5</v>
      </c>
    </row>
    <row r="108" spans="1:3" x14ac:dyDescent="0.25">
      <c r="A108" s="354" t="s">
        <v>7</v>
      </c>
      <c r="B108">
        <v>6</v>
      </c>
    </row>
    <row r="109" spans="1:3" x14ac:dyDescent="0.25">
      <c r="A109" s="354" t="s">
        <v>6</v>
      </c>
      <c r="B109">
        <v>8</v>
      </c>
    </row>
    <row r="110" spans="1:3" x14ac:dyDescent="0.25">
      <c r="A110" s="354" t="s">
        <v>2397</v>
      </c>
      <c r="B110">
        <v>8</v>
      </c>
    </row>
    <row r="111" spans="1:3" x14ac:dyDescent="0.25">
      <c r="A111" s="354" t="s">
        <v>101</v>
      </c>
      <c r="B111">
        <v>8</v>
      </c>
    </row>
    <row r="112" spans="1:3" x14ac:dyDescent="0.25">
      <c r="A112" s="354" t="s">
        <v>9</v>
      </c>
      <c r="B112">
        <v>6</v>
      </c>
    </row>
    <row r="113" spans="1:2" x14ac:dyDescent="0.25">
      <c r="A113" s="354" t="s">
        <v>2396</v>
      </c>
      <c r="B113">
        <v>6</v>
      </c>
    </row>
    <row r="114" spans="1:2" x14ac:dyDescent="0.25">
      <c r="A114" s="354" t="s">
        <v>88</v>
      </c>
      <c r="B114">
        <v>5.5</v>
      </c>
    </row>
    <row r="115" spans="1:2" x14ac:dyDescent="0.25">
      <c r="A115" s="354" t="s">
        <v>5</v>
      </c>
      <c r="B115">
        <v>8</v>
      </c>
    </row>
    <row r="116" spans="1:2" x14ac:dyDescent="0.25">
      <c r="A116" s="354" t="s">
        <v>2395</v>
      </c>
      <c r="B116">
        <v>8</v>
      </c>
    </row>
    <row r="117" spans="1:2" x14ac:dyDescent="0.25">
      <c r="A117" s="354" t="s">
        <v>8</v>
      </c>
      <c r="B117">
        <v>6</v>
      </c>
    </row>
    <row r="118" spans="1:2" x14ac:dyDescent="0.25">
      <c r="A118" s="354" t="s">
        <v>2394</v>
      </c>
      <c r="B118">
        <v>6</v>
      </c>
    </row>
    <row r="120" spans="1:2" x14ac:dyDescent="0.25">
      <c r="A120" t="s">
        <v>49</v>
      </c>
      <c r="B120"/>
    </row>
    <row r="121" spans="1:2" x14ac:dyDescent="0.25">
      <c r="A121" s="354" t="str">
        <f>General!G37</f>
        <v>b</v>
      </c>
      <c r="B121">
        <v>17.5</v>
      </c>
    </row>
    <row r="122" spans="1:2" x14ac:dyDescent="0.25">
      <c r="A122" s="354" t="str">
        <f>General!G38</f>
        <v>bd</v>
      </c>
      <c r="B122">
        <v>17.5</v>
      </c>
    </row>
    <row r="123" spans="1:2" x14ac:dyDescent="0.25">
      <c r="A123" s="354" t="str">
        <f>General!G39</f>
        <v>f</v>
      </c>
      <c r="B123">
        <v>22.5</v>
      </c>
    </row>
    <row r="124" spans="1:2" x14ac:dyDescent="0.25">
      <c r="A124" s="354" t="str">
        <f>General!G40</f>
        <v>h</v>
      </c>
      <c r="B124">
        <v>17.5</v>
      </c>
    </row>
    <row r="125" spans="1:2" x14ac:dyDescent="0.25">
      <c r="A125" s="354" t="str">
        <f>General!G41</f>
        <v>i</v>
      </c>
      <c r="B125">
        <v>22.5</v>
      </c>
    </row>
    <row r="126" spans="1:2" x14ac:dyDescent="0.25">
      <c r="A126" s="354" t="str">
        <f>General!G42</f>
        <v>k</v>
      </c>
      <c r="B126">
        <v>22.5</v>
      </c>
    </row>
    <row r="127" spans="1:2" x14ac:dyDescent="0.25">
      <c r="A127" s="354" t="str">
        <f>General!G43</f>
        <v>l</v>
      </c>
      <c r="B127">
        <v>22.5</v>
      </c>
    </row>
    <row r="128" spans="1:2" x14ac:dyDescent="0.25">
      <c r="A128" s="354" t="str">
        <f>General!G44</f>
        <v>o</v>
      </c>
      <c r="B128">
        <v>17.5</v>
      </c>
    </row>
    <row r="129" spans="1:3" x14ac:dyDescent="0.25">
      <c r="A129" s="354" t="str">
        <f>General!G45</f>
        <v>od</v>
      </c>
      <c r="B129">
        <v>17.5</v>
      </c>
    </row>
    <row r="130" spans="1:3" x14ac:dyDescent="0.25">
      <c r="A130" s="354" t="str">
        <f>General!G46</f>
        <v>of</v>
      </c>
      <c r="B130">
        <v>17.5</v>
      </c>
    </row>
    <row r="131" spans="1:3" x14ac:dyDescent="0.25">
      <c r="A131" s="354" t="str">
        <f>General!G47</f>
        <v>r</v>
      </c>
      <c r="B131">
        <v>22.5</v>
      </c>
    </row>
    <row r="132" spans="1:3" x14ac:dyDescent="0.25">
      <c r="A132" s="354" t="str">
        <f>General!G48</f>
        <v>rd</v>
      </c>
      <c r="B132">
        <v>22.5</v>
      </c>
    </row>
    <row r="133" spans="1:3" x14ac:dyDescent="0.25">
      <c r="A133" s="354" t="str">
        <f>General!G49</f>
        <v>v</v>
      </c>
      <c r="B133">
        <v>22.5</v>
      </c>
    </row>
    <row r="134" spans="1:3" x14ac:dyDescent="0.25">
      <c r="A134" s="354" t="str">
        <f>General!G50</f>
        <v>w</v>
      </c>
      <c r="B134">
        <v>17.5</v>
      </c>
    </row>
    <row r="135" spans="1:3" x14ac:dyDescent="0.25">
      <c r="A135" s="354" t="str">
        <f>General!G51</f>
        <v>wd</v>
      </c>
      <c r="B135">
        <v>17.5</v>
      </c>
    </row>
    <row r="136" spans="1:3" x14ac:dyDescent="0.25">
      <c r="A136" s="354" t="str">
        <f>General!G52</f>
        <v>z</v>
      </c>
      <c r="B136">
        <v>22.5</v>
      </c>
    </row>
    <row r="137" spans="1:3" x14ac:dyDescent="0.25">
      <c r="A137" s="354"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49" t="str">
        <f>Price!A72</f>
        <v>lime</v>
      </c>
      <c r="B154" t="str">
        <f>Price!B72</f>
        <v>lime</v>
      </c>
      <c r="C154">
        <v>20</v>
      </c>
    </row>
    <row r="155" spans="1:3" x14ac:dyDescent="0.25">
      <c r="A155" s="449" t="str">
        <f>Price!A73</f>
        <v>agflow</v>
      </c>
      <c r="B155" t="str">
        <f>Price!B73</f>
        <v>at_seeding</v>
      </c>
      <c r="C155"/>
    </row>
    <row r="156" spans="1:3" x14ac:dyDescent="0.25">
      <c r="A156" s="449" t="str">
        <f>Price!A74</f>
        <v>urea-early</v>
      </c>
      <c r="B156" t="str">
        <f>Price!B74</f>
        <v>mid</v>
      </c>
      <c r="C156">
        <v>15</v>
      </c>
    </row>
    <row r="157" spans="1:3" x14ac:dyDescent="0.25">
      <c r="A157" s="449" t="str">
        <f>Price!A75</f>
        <v>flexi-n</v>
      </c>
      <c r="B157" t="str">
        <f>Price!B75</f>
        <v>late_cereal</v>
      </c>
      <c r="C157">
        <v>25</v>
      </c>
    </row>
    <row r="158" spans="1:3" x14ac:dyDescent="0.25">
      <c r="A158" s="449" t="str">
        <f>Price!A76</f>
        <v>ns31</v>
      </c>
      <c r="B158" t="str">
        <f>Price!B76</f>
        <v>late_oilseed</v>
      </c>
      <c r="C158">
        <v>20</v>
      </c>
    </row>
    <row r="159" spans="1:3" x14ac:dyDescent="0.25">
      <c r="A159" s="449" t="str">
        <f>Price!A77</f>
        <v>super</v>
      </c>
      <c r="B159" t="str">
        <f>Price!B77</f>
        <v>early_pas</v>
      </c>
      <c r="C159">
        <v>20</v>
      </c>
    </row>
    <row r="160" spans="1:3" x14ac:dyDescent="0.25">
      <c r="A160" s="449"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5" t="str">
        <f>General!G37</f>
        <v>b</v>
      </c>
      <c r="B179" s="6">
        <v>1</v>
      </c>
      <c r="C179" s="6">
        <v>1</v>
      </c>
    </row>
    <row r="180" spans="1:3" x14ac:dyDescent="0.25">
      <c r="A180" s="355" t="str">
        <f>General!G38</f>
        <v>bd</v>
      </c>
      <c r="B180" s="6">
        <v>1</v>
      </c>
      <c r="C180" s="6">
        <v>1</v>
      </c>
    </row>
    <row r="181" spans="1:3" x14ac:dyDescent="0.25">
      <c r="A181" s="355" t="str">
        <f>General!G39</f>
        <v>f</v>
      </c>
      <c r="B181" s="6">
        <v>1</v>
      </c>
      <c r="C181" s="6">
        <v>1</v>
      </c>
    </row>
    <row r="182" spans="1:3" x14ac:dyDescent="0.25">
      <c r="A182" s="355" t="str">
        <f>General!G40</f>
        <v>h</v>
      </c>
      <c r="B182" s="6">
        <v>1</v>
      </c>
      <c r="C182" s="6">
        <v>3</v>
      </c>
    </row>
    <row r="183" spans="1:3" x14ac:dyDescent="0.25">
      <c r="A183" s="355" t="str">
        <f>General!G41</f>
        <v>i</v>
      </c>
      <c r="B183" s="6">
        <v>1</v>
      </c>
      <c r="C183" s="6">
        <v>1</v>
      </c>
    </row>
    <row r="184" spans="1:3" x14ac:dyDescent="0.25">
      <c r="A184" s="355" t="str">
        <f>General!G42</f>
        <v>k</v>
      </c>
      <c r="B184" s="6">
        <v>1</v>
      </c>
      <c r="C184" s="6">
        <v>1</v>
      </c>
    </row>
    <row r="185" spans="1:3" x14ac:dyDescent="0.25">
      <c r="A185" s="355" t="str">
        <f>General!G43</f>
        <v>l</v>
      </c>
      <c r="B185" s="6">
        <v>1</v>
      </c>
      <c r="C185" s="6">
        <v>1</v>
      </c>
    </row>
    <row r="186" spans="1:3" x14ac:dyDescent="0.25">
      <c r="A186" s="355" t="str">
        <f>General!G44</f>
        <v>o</v>
      </c>
      <c r="B186" s="6">
        <v>1</v>
      </c>
      <c r="C186" s="6">
        <v>1</v>
      </c>
    </row>
    <row r="187" spans="1:3" x14ac:dyDescent="0.25">
      <c r="A187" s="355" t="str">
        <f>General!G45</f>
        <v>od</v>
      </c>
      <c r="B187" s="6">
        <v>1</v>
      </c>
      <c r="C187" s="6">
        <v>1</v>
      </c>
    </row>
    <row r="188" spans="1:3" x14ac:dyDescent="0.25">
      <c r="A188" s="355" t="str">
        <f>General!G46</f>
        <v>of</v>
      </c>
      <c r="B188" s="6">
        <v>1</v>
      </c>
      <c r="C188" s="6">
        <v>1</v>
      </c>
    </row>
    <row r="189" spans="1:3" x14ac:dyDescent="0.25">
      <c r="A189" s="355" t="str">
        <f>General!G47</f>
        <v>r</v>
      </c>
      <c r="B189" s="6">
        <v>1</v>
      </c>
      <c r="C189" s="6">
        <v>1</v>
      </c>
    </row>
    <row r="190" spans="1:3" x14ac:dyDescent="0.25">
      <c r="A190" s="355" t="str">
        <f>General!G48</f>
        <v>rd</v>
      </c>
      <c r="B190" s="6">
        <v>1</v>
      </c>
      <c r="C190" s="6">
        <v>1</v>
      </c>
    </row>
    <row r="191" spans="1:3" x14ac:dyDescent="0.25">
      <c r="A191" s="355" t="str">
        <f>General!G49</f>
        <v>v</v>
      </c>
      <c r="B191" s="6">
        <v>1</v>
      </c>
      <c r="C191" s="6">
        <v>1</v>
      </c>
    </row>
    <row r="192" spans="1:3" x14ac:dyDescent="0.25">
      <c r="A192" s="355" t="str">
        <f>General!G50</f>
        <v>w</v>
      </c>
      <c r="B192" s="6">
        <v>1</v>
      </c>
      <c r="C192" s="6">
        <v>1</v>
      </c>
    </row>
    <row r="193" spans="1:3" x14ac:dyDescent="0.25">
      <c r="A193" s="355" t="str">
        <f>General!G51</f>
        <v>wd</v>
      </c>
      <c r="B193" s="6">
        <v>1</v>
      </c>
      <c r="C193" s="6">
        <v>1</v>
      </c>
    </row>
    <row r="194" spans="1:3" x14ac:dyDescent="0.25">
      <c r="A194" s="355" t="str">
        <f>General!G52</f>
        <v>z</v>
      </c>
      <c r="B194" s="6">
        <v>1</v>
      </c>
      <c r="C194" s="6">
        <v>1</v>
      </c>
    </row>
    <row r="195" spans="1:3" x14ac:dyDescent="0.25">
      <c r="A195" s="355"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405</vt:i4>
      </vt:variant>
    </vt:vector>
  </HeadingPairs>
  <TitlesOfParts>
    <vt:vector size="416"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2023-11-14T08:52:22Z</dcterms:modified>
</cp:coreProperties>
</file>