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ExcelInputs\"/>
    </mc:Choice>
  </mc:AlternateContent>
  <xr:revisionPtr revIDLastSave="0" documentId="13_ncr:1_{0D209B64-8C0D-4B3F-8296-6FE455BFBDA6}" xr6:coauthVersionLast="45" xr6:coauthVersionMax="47" xr10:uidLastSave="{00000000-0000-0000-0000-000000000000}"/>
  <bookViews>
    <workbookView xWindow="28680" yWindow="-120" windowWidth="29040" windowHeight="15840" tabRatio="678" xr2:uid="{0842FB8C-088A-42F9-B075-24D0619777A0}"/>
  </bookViews>
  <sheets>
    <sheet name="General" sheetId="24" r:id="rId1"/>
    <sheet name="Stock" sheetId="12" r:id="rId2"/>
    <sheet name="StructuralSA" sheetId="25" r:id="rId3"/>
    <sheet name="Report Settings" sheetId="26" r:id="rId4"/>
    <sheet name="Admin" sheetId="3" state="hidden" r:id="rId5"/>
  </sheets>
  <externalReferences>
    <externalReference r:id="rId6"/>
    <externalReference r:id="rId7"/>
    <externalReference r:id="rId8"/>
  </externalReference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2_idx" localSheetId="0">General!$N$80</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reak">[1]General!$Z$104:$Z$113</definedName>
    <definedName name="i_break_date">[2]General!$R$104:$R$113</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StructuralSA!$S$45:$V$47</definedName>
    <definedName name="i_date_node_zm">[2]General!$T$104:$V$113</definedName>
    <definedName name="i_density_n0" localSheetId="2">StructuralSA!$L$87</definedName>
    <definedName name="i_density_n1" localSheetId="2">StructuralSA!$O$87:$O$94</definedName>
    <definedName name="i_density_n3" localSheetId="2">StructuralSA!$U$87:$U$94</definedName>
    <definedName name="i_dvp_mask_f1">StructuralSA!$N$44:$R$44</definedName>
    <definedName name="i_dvp_mask_f3">StructuralSA!$J$53:$O$53</definedName>
    <definedName name="i_e0_pos">Stock!$I$48</definedName>
    <definedName name="i_e1_pos">Stock!$I$49</definedName>
    <definedName name="i_enterprises_c0" localSheetId="0">General!$I$56:$J$56</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StructuralSA!$N$43:$R$43</definedName>
    <definedName name="i_fvp_mask_offs">StructuralSA!$J$52:$O$52</definedName>
    <definedName name="i_generate_with_t" localSheetId="2">StructuralSA!$P$121</definedName>
    <definedName name="i_history4_req" localSheetId="0">General!$R$80:$R$115</definedName>
    <definedName name="i_i_pos">Stock!$I$50</definedName>
    <definedName name="i_idx_k" localSheetId="0">General!$P$80:$P$115</definedName>
    <definedName name="i_idx_k1" localSheetId="0">General!$I$80:$I$96</definedName>
    <definedName name="i_idx_k2" localSheetId="0">General!$L$80:$L$98</definedName>
    <definedName name="i_initial_b1">Stock!$L$155:$V$155</definedName>
    <definedName name="i_is_baled_k" localSheetId="0">General!$J$80:$J$96</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General!$Q$80:$Q$115</definedName>
    <definedName name="i_len_f">StructuralSA!$I$157</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StructuralSA!$J$160:$S$160</definedName>
    <definedName name="i_nv_upper_p6">StructuralSA!$J$161:$S$161</definedName>
    <definedName name="i_offs_user_fvp_date_iu" localSheetId="2">StructuralSA!$P$54:$R$56</definedName>
    <definedName name="i_p_pos">Stock!$I$55</definedName>
    <definedName name="i_pasture_stage_p6z">[2]Annual!$K$20:$T$29</definedName>
    <definedName name="i_prejoin_offset">Stock!$I$66</definedName>
    <definedName name="i_progeny_w2_len">StructuralSA!$Q$79</definedName>
    <definedName name="i_r2adjust_inc">StructuralSA!$U$120</definedName>
    <definedName name="i_rev_create" localSheetId="2">StructuralSA!$I$120</definedName>
    <definedName name="i_rev_number" localSheetId="2">StructuralSA!$I$122</definedName>
    <definedName name="i_rev_trait_inc" localSheetId="2">StructuralSA!$I$129:$I$136</definedName>
    <definedName name="i_rev_trait_name" localSheetId="2">StructuralSA!$H$129:$H$136</definedName>
    <definedName name="i_sim_periods_year" localSheetId="3">[2]FeedSupply!$P$28</definedName>
    <definedName name="i_sim_periods_year">Stock!$I$62</definedName>
    <definedName name="i_store_cs_rep" localSheetId="3">'Report Settings'!$K$18</definedName>
    <definedName name="i_store_feedbud" localSheetId="3">'Report Settings'!$U$18</definedName>
    <definedName name="i_store_ffcfw_rep">'Report Settings'!$G$18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General!$I$46:$L$46</definedName>
    <definedName name="pastures_exist" localSheetId="0">General!$I$47:$L$47</definedName>
    <definedName name="phase_len" localSheetId="0">General!$I$52</definedName>
    <definedName name="rdvp_type_r">Stock!$J$318:$L$318</definedName>
    <definedName name="worker_levels" localSheetId="0">General!$I$42:$K$42</definedName>
    <definedName name="YieldBySoil.i">[3]Rotation!$J$47:$V$59</definedName>
    <definedName name="YieldBySoil.n">[3]Rotation!$H$47:$H$59</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46" i="25" l="1"/>
  <c r="U45" i="25"/>
  <c r="R47" i="25"/>
  <c r="R46" i="25"/>
  <c r="R45" i="25"/>
  <c r="Q47" i="25"/>
  <c r="U47" i="25" s="1"/>
  <c r="Q46" i="25"/>
  <c r="Q45" i="25"/>
  <c r="S156" i="12" l="1"/>
  <c r="R156" i="12"/>
  <c r="V156" i="12"/>
  <c r="T156" i="12"/>
  <c r="U156" i="12"/>
  <c r="Q156" i="12"/>
  <c r="O47" i="25"/>
  <c r="P47" i="25" s="1"/>
  <c r="O46" i="25"/>
  <c r="P46" i="25" s="1"/>
  <c r="O45" i="25"/>
  <c r="P45" i="25" s="1"/>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109" i="24"/>
  <c r="R110" i="24"/>
  <c r="R111" i="24"/>
  <c r="R112" i="24"/>
  <c r="R113" i="24"/>
  <c r="R114" i="24"/>
  <c r="R115" i="24"/>
  <c r="R80" i="24"/>
  <c r="V47" i="25" l="1"/>
  <c r="V46" i="25"/>
  <c r="V45" i="25"/>
  <c r="R56" i="25"/>
  <c r="Q56" i="25"/>
  <c r="P56" i="25"/>
  <c r="R55" i="25"/>
  <c r="Q55" i="25"/>
  <c r="P55" i="25"/>
  <c r="R54" i="25"/>
  <c r="Q54" i="25"/>
  <c r="P54" i="25"/>
  <c r="T45" i="25" l="1"/>
  <c r="T46" i="25"/>
  <c r="T47" i="25"/>
  <c r="S46" i="25" l="1"/>
  <c r="S47" i="25"/>
  <c r="S45" i="25"/>
  <c r="C123" i="25" l="1"/>
  <c r="C111" i="24"/>
  <c r="C112" i="24"/>
  <c r="C113" i="24"/>
  <c r="C114" i="24"/>
  <c r="H66" i="24"/>
  <c r="C120" i="24"/>
  <c r="C119" i="24"/>
  <c r="C118" i="24"/>
  <c r="C117" i="24"/>
  <c r="C116" i="24"/>
  <c r="C115" i="24"/>
  <c r="C80" i="24"/>
  <c r="C79" i="24"/>
  <c r="C78" i="24"/>
  <c r="C77" i="24"/>
  <c r="C76" i="24"/>
  <c r="C73" i="24"/>
  <c r="C72" i="24"/>
  <c r="C71" i="24"/>
  <c r="C70" i="24"/>
  <c r="C69" i="24"/>
  <c r="C68" i="24"/>
  <c r="C67" i="24"/>
  <c r="C64" i="24"/>
  <c r="C63" i="24"/>
  <c r="C62" i="24"/>
  <c r="H112" i="25" l="1"/>
  <c r="C313" i="12"/>
  <c r="C162" i="25" l="1"/>
  <c r="C152" i="25"/>
  <c r="C84" i="25"/>
  <c r="C83" i="25"/>
  <c r="C82" i="25"/>
  <c r="C81" i="25"/>
  <c r="C80" i="25"/>
  <c r="C79" i="25"/>
  <c r="C78" i="25"/>
  <c r="C96" i="25"/>
  <c r="C95" i="25"/>
  <c r="C126" i="25"/>
  <c r="C122" i="25"/>
  <c r="C121" i="25"/>
  <c r="C120" i="25"/>
  <c r="C119" i="25"/>
  <c r="C161" i="25"/>
  <c r="C160" i="25"/>
  <c r="C159" i="25"/>
  <c r="C158" i="25"/>
  <c r="C157" i="25"/>
  <c r="C156" i="25"/>
  <c r="C168" i="25"/>
  <c r="C167" i="25"/>
  <c r="C166" i="25"/>
  <c r="C165" i="25"/>
  <c r="C164" i="25"/>
  <c r="C163" i="25"/>
  <c r="C153" i="25"/>
  <c r="C151" i="25"/>
  <c r="C150" i="25"/>
  <c r="C149" i="25"/>
  <c r="C146" i="25"/>
  <c r="C145" i="25"/>
  <c r="C144" i="25"/>
  <c r="C136" i="25"/>
  <c r="C135" i="25"/>
  <c r="C134" i="25"/>
  <c r="C143" i="25"/>
  <c r="C142" i="25"/>
  <c r="C141" i="25"/>
  <c r="C140" i="25"/>
  <c r="C139" i="25"/>
  <c r="C138" i="25"/>
  <c r="C137" i="25"/>
  <c r="C133" i="25"/>
  <c r="C132" i="25"/>
  <c r="C131" i="25"/>
  <c r="C130" i="25"/>
  <c r="C129" i="25"/>
  <c r="C128" i="25"/>
  <c r="C127" i="25"/>
  <c r="C116" i="25"/>
  <c r="C115" i="25"/>
  <c r="C114" i="25"/>
  <c r="C113" i="25"/>
  <c r="C110" i="25"/>
  <c r="C109" i="25"/>
  <c r="C108" i="25"/>
  <c r="H148"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47" i="25"/>
  <c r="C154" i="25" s="1"/>
  <c r="C117" i="25" l="1"/>
  <c r="C155"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1" i="24"/>
  <c r="C61" i="24"/>
  <c r="C60" i="24"/>
  <c r="C59" i="24"/>
  <c r="C58" i="24"/>
  <c r="C41" i="24"/>
  <c r="C65"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5" i="24"/>
  <c r="C74"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in a given trial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9" authorId="0" shapeId="0" xr:uid="{FDA4D9B5-6EAD-41B3-8D7C-2C4ABEDC1C1E}">
      <text>
        <r>
          <rPr>
            <b/>
            <sz val="9"/>
            <color indexed="81"/>
            <rFont val="Tahoma"/>
            <charset val="1"/>
          </rPr>
          <t>Michael Young (21512438):</t>
        </r>
        <r>
          <rPr>
            <sz val="9"/>
            <color indexed="81"/>
            <rFont val="Tahoma"/>
            <charset val="1"/>
          </rPr>
          <t xml:space="preserve">
is this landuse baled usually (all landuses can be tactically baled but this is to tell AFO which landuses are meant to be baled i.e. which landuses have yields that are entered at baled)</t>
        </r>
      </text>
    </comment>
    <comment ref="N79"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9"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36" authorId="0"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37" authorId="1"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45" authorId="1"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3"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7" authorId="1" shapeId="0" xr:uid="{B39EFDC6-7ABB-4808-93B1-2819F2755236}">
      <text>
        <r>
          <rPr>
            <b/>
            <sz val="9"/>
            <color indexed="81"/>
            <rFont val="Tahoma"/>
            <family val="2"/>
          </rPr>
          <t>John:</t>
        </r>
        <r>
          <rPr>
            <sz val="9"/>
            <color indexed="81"/>
            <rFont val="Tahoma"/>
            <family val="2"/>
          </rPr>
          <t xml:space="preserve">
</t>
        </r>
      </text>
    </comment>
    <comment ref="H160"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1"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<sst xmlns="http://schemas.openxmlformats.org/spreadsheetml/2006/main" count="719" uniqueCount="392">
  <si>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</si>
  <si>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</si>
  <si>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</si>
  <si>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</si>
  <si>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</si>
  <si>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</si>
  <si>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</si>
  <si>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</si>
  <si>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</si>
  <si>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</si>
  <si>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</si>
  <si>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</si>
  <si>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</si>
  <si>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</si>
  <si>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</si>
  <si>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</si>
  <si>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</si>
  <si>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</si>
  <si>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</si>
  <si>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</si>
  <si>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</si>
  <si>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</si>
  <si>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</si>
  <si>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</si>
  <si>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</si>
  <si>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</si>
  <si>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</si>
  <si>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</si>
  <si>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</si>
  <si>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</si>
  <si>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</si>
  <si>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</si>
  <si>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</si>
  <si>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</si>
  <si>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</si>
  <si>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</si>
  <si>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</si>
  <si>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</si>
  <si>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</si>
  <si>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</si>
  <si>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</si>
  <si>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</si>
  <si>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</si>
  <si>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</si>
  <si>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</si>
  <si>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</si>
  <si>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</si>
  <si>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</si>
  <si>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</si>
  <si>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</si>
  <si>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</si>
  <si>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</si>
  <si>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</si>
  <si>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</si>
  <si>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</si>
  <si>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</si>
  <si>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</si>
  <si>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</si>
  <si>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</si>
  <si>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</si>
  <si>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</si>
  <si>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</si>
  <si>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</si>
  <si>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</si>
  <si>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</si>
  <si>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</si>
  <si>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</si>
  <si>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</si>
  <si>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</si>
  <si>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</si>
  <si>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</si>
  <si>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</si>
  <si>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</si>
  <si>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</si>
  <si>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</si>
  <si>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</si>
  <si>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</si>
  <si>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</si>
  <si>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</si>
  <si>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</si>
  <si>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</si>
  <si>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</si>
  <si>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</si>
  <si>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</si>
  <si>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</si>
  <si>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</si>
  <si>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</si>
  <si>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</si>
  <si>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</si>
  <si>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</si>
  <si>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</si>
  <si>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</si>
  <si>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</si>
  <si>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</si>
  <si>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</si>
  <si>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</si>
  <si>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</si>
  <si>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</si>
  <si>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</si>
  <si>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</si>
  <si>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</si>
  <si>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</si>
  <si>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</si>
  <si>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</si>
  <si>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</si>
  <si>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</si>
  <si>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</si>
  <si>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</si>
  <si>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</si>
  <si>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</si>
  <si>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</si>
  <si>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</si>
  <si>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</si>
  <si>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</si>
  <si>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</si>
  <si>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</si>
  <si>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</si>
  <si>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</si>
  <si>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</si>
  <si>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</si>
  <si>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</si>
  <si>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</si>
  <si>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</si>
  <si>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</si>
  <si>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</si>
  <si>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</si>
  <si>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</si>
  <si>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</si>
  <si>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</si>
  <si>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</si>
  <si>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</si>
  <si>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</si>
  <si>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</si>
  <si>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</si>
  <si>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</si>
  <si>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</si>
  <si>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</si>
  <si>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</si>
  <si>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</si>
  <si>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</si>
  <si>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</si>
  <si>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</si>
  <si>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</si>
  <si>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</si>
  <si>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</si>
  <si>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</si>
  <si>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</si>
  <si>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</si>
  <si>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</si>
  <si>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</si>
  <si>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</si>
  <si>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</si>
  <si>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</si>
  <si>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</si>
  <si>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</si>
  <si>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</si>
  <si>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</si>
  <si>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</si>
  <si>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</si>
  <si>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</si>
  <si>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</si>
  <si>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</si>
  <si>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</si>
  <si>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</si>
  <si>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</si>
  <si>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</si>
  <si>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</si>
  <si>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</si>
  <si>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</si>
  <si>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</si>
  <si>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</si>
  <si>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</si>
  <si>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</si>
  <si>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</si>
  <si>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</si>
  <si>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</si>
  <si>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</si>
  <si>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</si>
  <si>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</si>
  <si>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</si>
  <si>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</si>
  <si>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</si>
  <si>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</si>
  <si>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</si>
  <si>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</si>
  <si>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</si>
  <si>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</si>
  <si>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</si>
  <si>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</si>
  <si>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</si>
  <si>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</si>
  <si>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</si>
  <si>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</si>
  <si>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</si>
  <si>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</si>
  <si>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</si>
  <si>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</si>
  <si>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</si>
  <si>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</si>
  <si>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</si>
  <si>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</si>
  <si>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</si>
  <si>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</si>
  <si>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</si>
  <si>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</si>
  <si>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</si>
  <si>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</si>
  <si>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</si>
  <si>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</si>
  <si>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</si>
  <si>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</si>
  <si>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</si>
  <si>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</si>
  <si>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</si>
  <si>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</si>
  <si>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</si>
  <si>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</si>
  <si>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</si>
  <si>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</si>
  <si>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</si>
  <si>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</si>
  <si>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</si>
  <si>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</si>
  <si>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</si>
  <si>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</si>
  <si>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</si>
  <si>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</si>
  <si>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</si>
  <si>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</si>
  <si>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</si>
  <si>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</si>
  <si>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</si>
  <si>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</si>
  <si>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</si>
  <si>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</si>
  <si>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</si>
  <si>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</si>
  <si>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</si>
  <si>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</si>
  <si>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</si>
  <si>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</si>
  <si>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</si>
  <si>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</si>
  <si>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</si>
  <si>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</si>
  <si>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</si>
  <si>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</si>
  <si>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</si>
  <si>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</si>
  <si>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</si>
  <si>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</si>
  <si>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</si>
  <si>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</si>
  <si>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</si>
  <si>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</si>
  <si>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</si>
  <si>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</si>
  <si>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</si>
  <si>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</si>
  <si>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</si>
  <si>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</si>
  <si>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</si>
  <si>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</si>
  <si>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</si>
  <si>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</si>
  <si>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</si>
  <si>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</si>
  <si>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</si>
  <si>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</si>
  <si>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</si>
  <si>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</si>
  <si>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</si>
  <si>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</si>
  <si>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</si>
  <si>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</si>
  <si>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</si>
  <si>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</si>
  <si>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</si>
  <si>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</si>
  <si>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</si>
  <si>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</si>
  <si>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</si>
  <si>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</si>
  <si>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</si>
  <si>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</si>
  <si>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</si>
  <si>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</si>
  <si>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</si>
  <si>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</si>
  <si>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</si>
  <si>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</si>
  <si>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</si>
  <si>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</si>
  <si>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</si>
  <si>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</si>
  <si>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</si>
  <si>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</si>
  <si>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</si>
  <si>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</si>
  <si>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</si>
  <si>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</si>
  <si>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</si>
  <si>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</si>
  <si>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</si>
  <si>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</si>
  <si>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</si>
  <si>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</si>
  <si>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</si>
  <si>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</si>
  <si>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</si>
  <si>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pastures inputs exist</t>
  </si>
  <si>
    <t>Landuses</t>
  </si>
  <si>
    <t xml:space="preserve">Crop Landuses </t>
  </si>
  <si>
    <t>Pasture landuses</t>
  </si>
  <si>
    <t>All landuses</t>
  </si>
  <si>
    <t>b</t>
  </si>
  <si>
    <t>a</t>
  </si>
  <si>
    <t>bd</t>
  </si>
  <si>
    <t>ar</t>
  </si>
  <si>
    <t>f</t>
  </si>
  <si>
    <t>m</t>
  </si>
  <si>
    <t>h</t>
  </si>
  <si>
    <t>j</t>
  </si>
  <si>
    <t>i</t>
  </si>
  <si>
    <t>jc</t>
  </si>
  <si>
    <t>k</t>
  </si>
  <si>
    <t>jr</t>
  </si>
  <si>
    <t>l</t>
  </si>
  <si>
    <t>s</t>
  </si>
  <si>
    <t>o</t>
  </si>
  <si>
    <t>sr</t>
  </si>
  <si>
    <t>od</t>
  </si>
  <si>
    <t>t</t>
  </si>
  <si>
    <t>of</t>
  </si>
  <si>
    <t>tc</t>
  </si>
  <si>
    <t>r</t>
  </si>
  <si>
    <t>tr</t>
  </si>
  <si>
    <t>rd</t>
  </si>
  <si>
    <t>u</t>
  </si>
  <si>
    <t>v</t>
  </si>
  <si>
    <t>uc</t>
  </si>
  <si>
    <t>w</t>
  </si>
  <si>
    <t>ur</t>
  </si>
  <si>
    <t>wd</t>
  </si>
  <si>
    <t>x</t>
  </si>
  <si>
    <t>z</t>
  </si>
  <si>
    <t>xc</t>
  </si>
  <si>
    <t>zd</t>
  </si>
  <si>
    <t>xr</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</si>
  <si>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</si>
  <si>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</si>
  <si>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</si>
  <si>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</si>
  <si>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</si>
  <si>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</si>
  <si>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FFCFW</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</si>
  <si>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</si>
  <si>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</si>
  <si>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</si>
  <si>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</si>
  <si>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</si>
  <si>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</si>
  <si>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</si>
  <si>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</si>
  <si>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</si>
  <si>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</si>
  <si>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</si>
  <si>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</si>
  <si>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</si>
  <si>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</si>
  <si>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</si>
  <si>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</si>
  <si>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</si>
  <si>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</si>
  <si>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</si>
  <si>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</si>
  <si>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</si>
  <si>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</si>
  <si>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</si>
  <si>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</si>
  <si>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</si>
  <si>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</si>
  <si>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</si>
  <si>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</si>
  <si>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</si>
  <si>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</si>
  <si>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</si>
  <si>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CS</t>
  </si>
  <si>
    <t>FS</t>
  </si>
  <si>
    <t>store fat score</t>
  </si>
  <si>
    <t>store condition score</t>
  </si>
  <si>
    <t>is baled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</si>
</sst>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1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s/AFO/Property%20-%20GS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dels/AFO/Property%20-%20CW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21512438/Dropbox/Michael/Work-Uni-Coding/Models/MIDAS/GSM2018Perennial%20-%20JA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7">
          <cell r="H17" t="str">
            <v>b</v>
          </cell>
        </row>
        <row r="105">
          <cell r="Z105" t="str">
            <v>Break of season</v>
          </cell>
        </row>
        <row r="107">
          <cell r="Z107">
            <v>119</v>
          </cell>
        </row>
        <row r="108">
          <cell r="Z108">
            <v>105</v>
          </cell>
        </row>
        <row r="109">
          <cell r="Z109">
            <v>105</v>
          </cell>
        </row>
        <row r="110">
          <cell r="Z110">
            <v>105</v>
          </cell>
        </row>
        <row r="111">
          <cell r="Z111">
            <v>105</v>
          </cell>
        </row>
        <row r="112">
          <cell r="Z112">
            <v>126</v>
          </cell>
        </row>
        <row r="113">
          <cell r="Z113">
            <v>126</v>
          </cell>
        </row>
      </sheetData>
      <sheetData sheetId="2"/>
      <sheetData sheetId="3"/>
      <sheetData sheetId="4"/>
      <sheetData sheetId="5"/>
      <sheetData sheetId="6"/>
      <sheetData sheetId="7"/>
      <sheetData sheetId="8"/>
      <sheetData sheetId="9"/>
      <sheetData sheetId="10">
        <row r="266">
          <cell r="I266">
            <v>2019</v>
          </cell>
        </row>
      </sheetData>
      <sheetData sheetId="11">
        <row r="266">
          <cell r="I266" t="str">
            <v>4th cycle</v>
          </cell>
        </row>
      </sheetData>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General"/>
      <sheetName val="Sup Feed"/>
      <sheetName val="Crop"/>
      <sheetName val="CropGrazing"/>
      <sheetName val="Saltbush"/>
      <sheetName val="Periods"/>
      <sheetName val="Labour"/>
      <sheetName val="Annual"/>
      <sheetName val="Understory"/>
      <sheetName val="Sheep"/>
      <sheetName val="FeedSupply"/>
      <sheetName val="Mach"/>
      <sheetName val="CropResidue"/>
      <sheetName val="Finance"/>
      <sheetName val="MVEnergy"/>
    </sheetNames>
    <sheetDataSet>
      <sheetData sheetId="0"/>
      <sheetData sheetId="1">
        <row r="104">
          <cell r="R104">
            <v>43595</v>
          </cell>
          <cell r="T104">
            <v>105</v>
          </cell>
          <cell r="U104">
            <v>217</v>
          </cell>
          <cell r="V104">
            <v>287</v>
          </cell>
        </row>
        <row r="105">
          <cell r="R105">
            <v>43572</v>
          </cell>
          <cell r="T105">
            <v>105</v>
          </cell>
          <cell r="U105">
            <v>217</v>
          </cell>
          <cell r="V105">
            <v>287</v>
          </cell>
        </row>
        <row r="106">
          <cell r="R106">
            <v>43572</v>
          </cell>
          <cell r="T106" t="str">
            <v>Early brk</v>
          </cell>
          <cell r="U106" t="str">
            <v>Med brk</v>
          </cell>
          <cell r="V106" t="str">
            <v>Spring</v>
          </cell>
        </row>
        <row r="107">
          <cell r="R107">
            <v>43595</v>
          </cell>
          <cell r="T107">
            <v>105</v>
          </cell>
          <cell r="U107">
            <v>217</v>
          </cell>
          <cell r="V107">
            <v>287</v>
          </cell>
        </row>
        <row r="108">
          <cell r="R108">
            <v>43572</v>
          </cell>
          <cell r="T108">
            <v>105</v>
          </cell>
          <cell r="U108">
            <v>217</v>
          </cell>
          <cell r="V108">
            <v>287</v>
          </cell>
        </row>
        <row r="109">
          <cell r="R109">
            <v>43572</v>
          </cell>
          <cell r="T109">
            <v>105</v>
          </cell>
          <cell r="U109">
            <v>217</v>
          </cell>
          <cell r="V109">
            <v>287</v>
          </cell>
        </row>
        <row r="110">
          <cell r="R110">
            <v>43572</v>
          </cell>
          <cell r="T110">
            <v>105</v>
          </cell>
          <cell r="U110">
            <v>217</v>
          </cell>
          <cell r="V110">
            <v>287</v>
          </cell>
        </row>
        <row r="111">
          <cell r="R111">
            <v>43593</v>
          </cell>
          <cell r="T111">
            <v>105</v>
          </cell>
          <cell r="U111">
            <v>217</v>
          </cell>
          <cell r="V111">
            <v>287</v>
          </cell>
        </row>
        <row r="112">
          <cell r="R112">
            <v>43593</v>
          </cell>
          <cell r="T112">
            <v>105</v>
          </cell>
          <cell r="U112">
            <v>217</v>
          </cell>
          <cell r="V112">
            <v>287</v>
          </cell>
        </row>
        <row r="113">
          <cell r="R113">
            <v>43593</v>
          </cell>
          <cell r="T113">
            <v>105</v>
          </cell>
          <cell r="U113">
            <v>217</v>
          </cell>
          <cell r="V113">
            <v>287</v>
          </cell>
        </row>
      </sheetData>
      <sheetData sheetId="2"/>
      <sheetData sheetId="3"/>
      <sheetData sheetId="4"/>
      <sheetData sheetId="5"/>
      <sheetData sheetId="6"/>
      <sheetData sheetId="7"/>
      <sheetData sheetId="8">
        <row r="20">
          <cell r="K20">
            <v>0</v>
          </cell>
          <cell r="L20">
            <v>0</v>
          </cell>
          <cell r="M20">
            <v>0</v>
          </cell>
          <cell r="N20">
            <v>0</v>
          </cell>
          <cell r="O20">
            <v>0</v>
          </cell>
          <cell r="P20">
            <v>0</v>
          </cell>
          <cell r="Q20">
            <v>0</v>
          </cell>
          <cell r="R20">
            <v>0</v>
          </cell>
          <cell r="S20">
            <v>0</v>
          </cell>
          <cell r="T20">
            <v>0</v>
          </cell>
        </row>
        <row r="21">
          <cell r="K21">
            <v>0</v>
          </cell>
          <cell r="L21">
            <v>0</v>
          </cell>
          <cell r="M21">
            <v>0</v>
          </cell>
          <cell r="N21">
            <v>0</v>
          </cell>
          <cell r="O21">
            <v>0</v>
          </cell>
          <cell r="P21">
            <v>0</v>
          </cell>
          <cell r="Q21">
            <v>0</v>
          </cell>
          <cell r="R21">
            <v>0</v>
          </cell>
          <cell r="S21">
            <v>0</v>
          </cell>
          <cell r="T21">
            <v>0</v>
          </cell>
        </row>
        <row r="22">
          <cell r="K22">
            <v>1</v>
          </cell>
          <cell r="L22">
            <v>1</v>
          </cell>
          <cell r="M22">
            <v>1</v>
          </cell>
          <cell r="N22">
            <v>1</v>
          </cell>
          <cell r="O22">
            <v>1</v>
          </cell>
          <cell r="P22">
            <v>1</v>
          </cell>
          <cell r="Q22">
            <v>1</v>
          </cell>
          <cell r="R22">
            <v>1</v>
          </cell>
          <cell r="S22">
            <v>1</v>
          </cell>
          <cell r="T22">
            <v>1</v>
          </cell>
        </row>
        <row r="23">
          <cell r="K23">
            <v>1</v>
          </cell>
          <cell r="L23">
            <v>1</v>
          </cell>
          <cell r="M23">
            <v>1</v>
          </cell>
          <cell r="N23">
            <v>1</v>
          </cell>
          <cell r="O23">
            <v>1</v>
          </cell>
          <cell r="P23">
            <v>1</v>
          </cell>
          <cell r="Q23">
            <v>1</v>
          </cell>
          <cell r="R23">
            <v>1</v>
          </cell>
          <cell r="S23">
            <v>1</v>
          </cell>
          <cell r="T23">
            <v>1</v>
          </cell>
        </row>
        <row r="24">
          <cell r="K24">
            <v>1</v>
          </cell>
          <cell r="L24">
            <v>1</v>
          </cell>
          <cell r="M24">
            <v>1</v>
          </cell>
          <cell r="N24">
            <v>1</v>
          </cell>
          <cell r="O24">
            <v>1</v>
          </cell>
          <cell r="P24">
            <v>1</v>
          </cell>
          <cell r="Q24">
            <v>1</v>
          </cell>
          <cell r="R24">
            <v>1</v>
          </cell>
          <cell r="S24">
            <v>1</v>
          </cell>
          <cell r="T24">
            <v>1</v>
          </cell>
        </row>
        <row r="25">
          <cell r="K25">
            <v>1</v>
          </cell>
          <cell r="L25">
            <v>1</v>
          </cell>
          <cell r="M25">
            <v>1</v>
          </cell>
          <cell r="N25">
            <v>1</v>
          </cell>
          <cell r="O25">
            <v>1</v>
          </cell>
          <cell r="P25">
            <v>1</v>
          </cell>
          <cell r="Q25">
            <v>1</v>
          </cell>
          <cell r="R25">
            <v>1</v>
          </cell>
          <cell r="S25">
            <v>1</v>
          </cell>
          <cell r="T25">
            <v>1</v>
          </cell>
        </row>
        <row r="26">
          <cell r="K26">
            <v>1</v>
          </cell>
          <cell r="L26">
            <v>1</v>
          </cell>
          <cell r="M26">
            <v>1</v>
          </cell>
          <cell r="N26">
            <v>1</v>
          </cell>
          <cell r="O26">
            <v>1</v>
          </cell>
          <cell r="P26">
            <v>1</v>
          </cell>
          <cell r="Q26">
            <v>1</v>
          </cell>
          <cell r="R26">
            <v>1</v>
          </cell>
          <cell r="S26">
            <v>1</v>
          </cell>
          <cell r="T26">
            <v>1</v>
          </cell>
        </row>
        <row r="27">
          <cell r="K27">
            <v>1</v>
          </cell>
          <cell r="L27">
            <v>1</v>
          </cell>
          <cell r="M27">
            <v>1</v>
          </cell>
          <cell r="N27">
            <v>1</v>
          </cell>
          <cell r="O27">
            <v>1</v>
          </cell>
          <cell r="P27">
            <v>1</v>
          </cell>
          <cell r="Q27">
            <v>1</v>
          </cell>
          <cell r="R27">
            <v>1</v>
          </cell>
          <cell r="S27">
            <v>1</v>
          </cell>
          <cell r="T27">
            <v>1</v>
          </cell>
        </row>
        <row r="28">
          <cell r="K28">
            <v>1</v>
          </cell>
          <cell r="L28">
            <v>1</v>
          </cell>
          <cell r="M28">
            <v>1</v>
          </cell>
          <cell r="N28">
            <v>1</v>
          </cell>
          <cell r="O28">
            <v>1</v>
          </cell>
          <cell r="P28">
            <v>1</v>
          </cell>
          <cell r="Q28">
            <v>1</v>
          </cell>
          <cell r="R28">
            <v>1</v>
          </cell>
          <cell r="S28">
            <v>1</v>
          </cell>
          <cell r="T28">
            <v>1</v>
          </cell>
        </row>
        <row r="29">
          <cell r="K29">
            <v>1</v>
          </cell>
          <cell r="L29">
            <v>1</v>
          </cell>
          <cell r="M29">
            <v>1</v>
          </cell>
          <cell r="N29">
            <v>1</v>
          </cell>
          <cell r="O29">
            <v>1</v>
          </cell>
          <cell r="P29">
            <v>1</v>
          </cell>
          <cell r="Q29">
            <v>1</v>
          </cell>
          <cell r="R29">
            <v>1</v>
          </cell>
          <cell r="S29">
            <v>1</v>
          </cell>
          <cell r="T29">
            <v>1</v>
          </cell>
        </row>
      </sheetData>
      <sheetData sheetId="9"/>
      <sheetData sheetId="10"/>
      <sheetData sheetId="11">
        <row r="28">
          <cell r="P28">
            <v>52</v>
          </cell>
        </row>
      </sheetData>
      <sheetData sheetId="12"/>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Table Fill"/>
      <sheetName val="Summ-MRY (2)"/>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2"/>
      <sheetName val="Rep-MVP"/>
      <sheetName val="RepLib"/>
    </sheetNames>
    <sheetDataSet>
      <sheetData sheetId="0"/>
      <sheetData sheetId="1"/>
      <sheetData sheetId="2"/>
      <sheetData sheetId="3"/>
      <sheetData sheetId="4"/>
      <sheetData sheetId="5"/>
      <sheetData sheetId="6"/>
      <sheetData sheetId="7">
        <row r="47">
          <cell r="H47"/>
          <cell r="J47"/>
          <cell r="K47"/>
          <cell r="L47"/>
          <cell r="M47"/>
          <cell r="N47"/>
          <cell r="O47"/>
          <cell r="P47"/>
          <cell r="Q47"/>
          <cell r="R47"/>
          <cell r="S47"/>
          <cell r="T47"/>
          <cell r="U47"/>
          <cell r="V47"/>
        </row>
        <row r="48">
          <cell r="H48" t="str">
            <v>T</v>
          </cell>
          <cell r="J48">
            <v>0.54</v>
          </cell>
          <cell r="K48">
            <v>0.68</v>
          </cell>
          <cell r="L48">
            <v>0.78</v>
          </cell>
          <cell r="M48">
            <v>1</v>
          </cell>
          <cell r="N48">
            <v>0</v>
          </cell>
          <cell r="O48">
            <v>0</v>
          </cell>
          <cell r="P48">
            <v>0</v>
          </cell>
          <cell r="Q48"/>
          <cell r="R48"/>
          <cell r="S48"/>
          <cell r="T48"/>
          <cell r="U48"/>
          <cell r="V48"/>
        </row>
        <row r="49">
          <cell r="H49" t="str">
            <v>R</v>
          </cell>
          <cell r="J49">
            <v>0</v>
          </cell>
          <cell r="K49">
            <v>0</v>
          </cell>
          <cell r="L49">
            <v>0</v>
          </cell>
          <cell r="M49">
            <v>1</v>
          </cell>
          <cell r="N49">
            <v>0</v>
          </cell>
          <cell r="O49">
            <v>0</v>
          </cell>
          <cell r="P49">
            <v>0</v>
          </cell>
          <cell r="Q49"/>
          <cell r="R49"/>
          <cell r="S49"/>
          <cell r="T49"/>
          <cell r="U49"/>
          <cell r="V49"/>
        </row>
        <row r="50">
          <cell r="H50" t="str">
            <v>W</v>
          </cell>
          <cell r="J50">
            <v>0.67</v>
          </cell>
          <cell r="K50">
            <v>0.77</v>
          </cell>
          <cell r="L50">
            <v>0.85</v>
          </cell>
          <cell r="M50">
            <v>1</v>
          </cell>
          <cell r="N50">
            <v>0</v>
          </cell>
          <cell r="O50">
            <v>0</v>
          </cell>
          <cell r="P50">
            <v>0</v>
          </cell>
          <cell r="Q50"/>
          <cell r="R50"/>
          <cell r="S50"/>
          <cell r="T50"/>
          <cell r="U50"/>
          <cell r="V50"/>
        </row>
        <row r="51">
          <cell r="H51" t="str">
            <v>F</v>
          </cell>
          <cell r="J51">
            <v>0</v>
          </cell>
          <cell r="K51">
            <v>0</v>
          </cell>
          <cell r="L51">
            <v>0</v>
          </cell>
          <cell r="M51">
            <v>0</v>
          </cell>
          <cell r="N51">
            <v>0</v>
          </cell>
          <cell r="O51">
            <v>0</v>
          </cell>
          <cell r="P51">
            <v>0</v>
          </cell>
          <cell r="Q51"/>
          <cell r="R51"/>
          <cell r="S51"/>
          <cell r="T51"/>
          <cell r="U51"/>
          <cell r="V51"/>
        </row>
        <row r="52">
          <cell r="H52" t="str">
            <v>O</v>
          </cell>
          <cell r="J52">
            <v>0.7</v>
          </cell>
          <cell r="K52">
            <v>0.8</v>
          </cell>
          <cell r="L52">
            <v>0.87</v>
          </cell>
          <cell r="M52">
            <v>1</v>
          </cell>
          <cell r="N52">
            <v>0</v>
          </cell>
          <cell r="O52">
            <v>0</v>
          </cell>
          <cell r="P52">
            <v>0</v>
          </cell>
          <cell r="Q52"/>
          <cell r="R52"/>
          <cell r="S52"/>
          <cell r="T52"/>
          <cell r="U52"/>
          <cell r="V52"/>
        </row>
        <row r="53">
          <cell r="H53" t="str">
            <v>B</v>
          </cell>
          <cell r="J53">
            <v>0.63</v>
          </cell>
          <cell r="K53">
            <v>0.75</v>
          </cell>
          <cell r="L53">
            <v>0.83</v>
          </cell>
          <cell r="M53">
            <v>1</v>
          </cell>
          <cell r="N53">
            <v>0</v>
          </cell>
          <cell r="O53">
            <v>0</v>
          </cell>
          <cell r="P53">
            <v>0</v>
          </cell>
          <cell r="Q53"/>
          <cell r="R53"/>
          <cell r="S53"/>
          <cell r="T53"/>
          <cell r="U53"/>
          <cell r="V53"/>
        </row>
        <row r="54">
          <cell r="H54" t="str">
            <v>L</v>
          </cell>
          <cell r="J54">
            <v>0</v>
          </cell>
          <cell r="K54">
            <v>0.31</v>
          </cell>
          <cell r="L54">
            <v>0.55000000000000004</v>
          </cell>
          <cell r="M54">
            <v>1</v>
          </cell>
          <cell r="N54">
            <v>0</v>
          </cell>
          <cell r="O54">
            <v>0</v>
          </cell>
          <cell r="P54">
            <v>0</v>
          </cell>
          <cell r="Q54"/>
          <cell r="R54"/>
          <cell r="S54"/>
          <cell r="T54"/>
          <cell r="U54"/>
          <cell r="V54"/>
        </row>
        <row r="55">
          <cell r="H55" t="str">
            <v>H</v>
          </cell>
          <cell r="J55">
            <v>0.86</v>
          </cell>
          <cell r="K55">
            <v>0.9</v>
          </cell>
          <cell r="L55">
            <v>0.94</v>
          </cell>
          <cell r="M55">
            <v>1</v>
          </cell>
          <cell r="N55">
            <v>0</v>
          </cell>
          <cell r="O55">
            <v>0</v>
          </cell>
          <cell r="P55">
            <v>0</v>
          </cell>
          <cell r="Q55"/>
          <cell r="R55"/>
          <cell r="S55"/>
          <cell r="T55"/>
          <cell r="U55"/>
          <cell r="V55"/>
        </row>
        <row r="56">
          <cell r="H56" t="str">
            <v>D</v>
          </cell>
          <cell r="J56">
            <v>0</v>
          </cell>
          <cell r="K56">
            <v>0</v>
          </cell>
          <cell r="L56">
            <v>0</v>
          </cell>
          <cell r="M56">
            <v>0</v>
          </cell>
          <cell r="N56">
            <v>0</v>
          </cell>
          <cell r="O56">
            <v>0</v>
          </cell>
          <cell r="P56">
            <v>0</v>
          </cell>
          <cell r="Q56"/>
          <cell r="R56"/>
          <cell r="S56"/>
          <cell r="T56"/>
          <cell r="U56"/>
          <cell r="V56"/>
        </row>
        <row r="57">
          <cell r="H57" t="str">
            <v>Z</v>
          </cell>
          <cell r="J57">
            <v>0</v>
          </cell>
          <cell r="K57">
            <v>0</v>
          </cell>
          <cell r="L57">
            <v>0</v>
          </cell>
          <cell r="M57">
            <v>0</v>
          </cell>
          <cell r="N57">
            <v>0</v>
          </cell>
          <cell r="O57">
            <v>0</v>
          </cell>
          <cell r="P57">
            <v>0</v>
          </cell>
          <cell r="Q57"/>
          <cell r="R57"/>
          <cell r="S57"/>
          <cell r="T57"/>
          <cell r="U57"/>
          <cell r="V57"/>
        </row>
        <row r="58">
          <cell r="H58" t="str">
            <v>A</v>
          </cell>
          <cell r="J58">
            <v>0</v>
          </cell>
          <cell r="K58">
            <v>0</v>
          </cell>
          <cell r="L58">
            <v>0</v>
          </cell>
          <cell r="M58">
            <v>0</v>
          </cell>
          <cell r="N58">
            <v>0</v>
          </cell>
          <cell r="O58">
            <v>0</v>
          </cell>
          <cell r="P58">
            <v>0</v>
          </cell>
          <cell r="Q58"/>
          <cell r="R58"/>
          <cell r="S58"/>
          <cell r="T58"/>
          <cell r="U58"/>
          <cell r="V58"/>
        </row>
        <row r="59">
          <cell r="H59"/>
          <cell r="J59"/>
          <cell r="K59"/>
          <cell r="L59"/>
          <cell r="M59"/>
          <cell r="N59"/>
          <cell r="O59"/>
          <cell r="P59"/>
          <cell r="Q59"/>
          <cell r="R59"/>
          <cell r="S59"/>
          <cell r="T59"/>
          <cell r="U59"/>
          <cell r="V59"/>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sheetData sheetId="4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8"/>
  <sheetViews>
    <sheetView tabSelected="1" topLeftCell="A6" workbookViewId="0">
      <pane xSplit="9" ySplit="10" topLeftCell="J73" activePane="bottomRight" state="frozen"/>
      <selection activeCell="A6" sqref="A6"/>
      <selection pane="topRight" activeCell="J6" sqref="J6"/>
      <selection pane="bottomLeft" activeCell="A21" sqref="A21"/>
      <selection pane="bottomRight" activeCell="J80" sqref="J80:J96"/>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2" t="s">
        <v>298</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5" t="s">
        <v>367</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365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310</v>
      </c>
      <c r="I47" s="97" t="b">
        <v>1</v>
      </c>
      <c r="J47" s="97" t="b">
        <v>0</v>
      </c>
      <c r="K47" s="97" t="b">
        <v>0</v>
      </c>
      <c r="L47" s="97" t="b">
        <v>1</v>
      </c>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171</v>
      </c>
      <c r="I48" s="97" t="s">
        <v>177</v>
      </c>
      <c r="J48" s="97" t="s">
        <v>178</v>
      </c>
      <c r="K48" s="2"/>
      <c r="L48" s="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172</v>
      </c>
      <c r="I49" s="97" t="s">
        <v>179</v>
      </c>
      <c r="J49" s="97" t="s">
        <v>180</v>
      </c>
      <c r="K49" s="97" t="s">
        <v>266</v>
      </c>
      <c r="L49" s="97" t="s">
        <v>181</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173</v>
      </c>
      <c r="I50" s="97" t="s">
        <v>182</v>
      </c>
      <c r="J50" s="97" t="s">
        <v>183</v>
      </c>
      <c r="K50" s="97" t="s">
        <v>184</v>
      </c>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185</v>
      </c>
      <c r="I52" s="97">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186</v>
      </c>
      <c r="I54" s="97">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303</v>
      </c>
      <c r="I56" s="97" t="s">
        <v>304</v>
      </c>
      <c r="J56" s="97" t="s">
        <v>305</v>
      </c>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1"/>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ht="5.0999999999999996" customHeight="1" thickBot="1" x14ac:dyDescent="0.3">
      <c r="A63" s="1"/>
      <c r="B63" s="20"/>
      <c r="C63" s="74">
        <f>INT($C$31)+0.005</f>
        <v>1.0049999999999999</v>
      </c>
      <c r="D63" s="20"/>
      <c r="E63" s="20"/>
      <c r="F63" s="20"/>
      <c r="G63" s="20"/>
      <c r="H63" s="20"/>
      <c r="I63" s="20"/>
      <c r="J63" s="20"/>
      <c r="K63" s="20"/>
      <c r="L63" s="20"/>
      <c r="M63" s="20"/>
      <c r="N63" s="20"/>
      <c r="O63" s="20"/>
      <c r="P63" s="20"/>
      <c r="Q63" s="20"/>
      <c r="R63" s="20"/>
      <c r="S63" s="20"/>
      <c r="T63" s="20"/>
      <c r="U63" s="20"/>
      <c r="V63" s="20"/>
      <c r="W63" s="20"/>
      <c r="X63" s="20"/>
      <c r="Y63" s="20"/>
      <c r="Z63" s="1"/>
      <c r="AA63" s="1"/>
      <c r="AB63" s="1"/>
    </row>
    <row r="64" spans="1:46" ht="5.0999999999999996" customHeight="1" outlineLevel="1" x14ac:dyDescent="0.25">
      <c r="A64" s="1"/>
      <c r="B64" s="34" t="s">
        <v>21</v>
      </c>
      <c r="C64" s="75">
        <f>INT($C$31)+1.005</f>
        <v>2.0049999999999999</v>
      </c>
      <c r="D64" s="14"/>
      <c r="E64" s="14"/>
      <c r="F64" s="14"/>
      <c r="G64" s="14"/>
      <c r="H64" s="14"/>
      <c r="I64" s="14"/>
      <c r="J64" s="14"/>
      <c r="K64" s="14"/>
      <c r="L64" s="14"/>
      <c r="M64" s="14"/>
      <c r="N64" s="14"/>
      <c r="O64" s="14"/>
      <c r="P64" s="14"/>
      <c r="Q64" s="14"/>
      <c r="R64" s="14"/>
      <c r="S64" s="14"/>
      <c r="T64" s="14"/>
      <c r="U64" s="14"/>
      <c r="V64" s="14"/>
      <c r="W64" s="14"/>
      <c r="X64" s="14"/>
      <c r="Y64" s="15"/>
      <c r="Z64" s="1"/>
      <c r="AA64" s="1"/>
      <c r="AB64" s="1"/>
    </row>
    <row r="65" spans="1:28" outlineLevel="3" x14ac:dyDescent="0.25">
      <c r="A65" s="1"/>
      <c r="B65" s="33"/>
      <c r="C65" s="73">
        <f>INT(MAX($C$41:$C$57))+1</f>
        <v>4</v>
      </c>
      <c r="D65" s="3"/>
      <c r="E65" s="3"/>
      <c r="F65" s="3"/>
      <c r="G65" s="3"/>
      <c r="H65" s="27"/>
      <c r="I65" s="27"/>
      <c r="J65" s="27"/>
      <c r="K65" s="27"/>
      <c r="L65" s="27"/>
      <c r="M65" s="27"/>
      <c r="N65" s="27"/>
      <c r="O65" s="27"/>
      <c r="P65" s="27"/>
      <c r="Q65" s="27"/>
      <c r="R65" s="27"/>
      <c r="S65" s="27"/>
      <c r="T65" s="27"/>
      <c r="U65" s="27"/>
      <c r="V65" s="27"/>
      <c r="W65" s="27"/>
      <c r="X65" s="3"/>
      <c r="Y65" s="16"/>
      <c r="Z65" s="1"/>
      <c r="AA65" s="1"/>
      <c r="AB65" s="1"/>
    </row>
    <row r="66" spans="1:28" ht="20.100000000000001" customHeight="1" x14ac:dyDescent="0.25">
      <c r="A66" s="1"/>
      <c r="B66" s="33"/>
      <c r="C66" s="73">
        <v>1.02</v>
      </c>
      <c r="D66" s="21"/>
      <c r="E66" s="24" t="s">
        <v>6</v>
      </c>
      <c r="F66" s="25"/>
      <c r="G66" s="12"/>
      <c r="H66" s="44" t="str">
        <f>COUNTIFS($B$1:$B66, "«")&amp;" Structural: Landuse sets"</f>
        <v>3 Structural: Landuse sets</v>
      </c>
      <c r="I66" s="6"/>
      <c r="J66" s="6"/>
      <c r="K66" s="6"/>
      <c r="L66" s="6"/>
      <c r="M66" s="6"/>
      <c r="N66" s="6"/>
      <c r="O66" s="6"/>
      <c r="P66" s="6"/>
      <c r="Q66" s="6"/>
      <c r="R66" s="6"/>
      <c r="S66" s="6"/>
      <c r="T66" s="6"/>
      <c r="U66" s="6"/>
      <c r="V66" s="6"/>
      <c r="W66" s="6"/>
      <c r="X66" s="10"/>
      <c r="Y66" s="16"/>
      <c r="Z66" s="1"/>
      <c r="AA66" s="1"/>
      <c r="AB66" s="1"/>
    </row>
    <row r="67" spans="1:28" ht="20.100000000000001" customHeight="1" outlineLevel="1" x14ac:dyDescent="0.25">
      <c r="A67" s="1"/>
      <c r="B67" s="33"/>
      <c r="C67" s="73">
        <f>INT($C$31)+1.02</f>
        <v>2.02</v>
      </c>
      <c r="D67" s="21"/>
      <c r="E67" s="24" t="s">
        <v>10</v>
      </c>
      <c r="F67" s="28">
        <v>1</v>
      </c>
      <c r="G67" s="13"/>
      <c r="H67" s="8" t="s">
        <v>102</v>
      </c>
      <c r="I67" s="7"/>
      <c r="J67" s="7"/>
      <c r="K67" s="7"/>
      <c r="L67" s="7"/>
      <c r="M67" s="7"/>
      <c r="N67" s="7"/>
      <c r="O67" s="7"/>
      <c r="P67" s="7"/>
      <c r="Q67" s="7"/>
      <c r="R67" s="7"/>
      <c r="S67" s="7"/>
      <c r="T67" s="7"/>
      <c r="U67" s="7"/>
      <c r="V67" s="7"/>
      <c r="W67" s="7"/>
      <c r="X67" s="11"/>
      <c r="Y67" s="16"/>
      <c r="Z67" s="1"/>
      <c r="AA67" s="1"/>
      <c r="AB67" s="1"/>
    </row>
    <row r="68" spans="1:28" ht="5.0999999999999996" customHeight="1" outlineLevel="2" x14ac:dyDescent="0.25">
      <c r="A68" s="1"/>
      <c r="B68" s="33"/>
      <c r="C68" s="73">
        <f>INT($C$31)+2.005</f>
        <v>3.0049999999999999</v>
      </c>
      <c r="D68" s="3"/>
      <c r="E68" s="3"/>
      <c r="F68" s="3"/>
      <c r="G68" s="3"/>
      <c r="H68" s="3"/>
      <c r="I68" s="3"/>
      <c r="J68" s="3"/>
      <c r="K68" s="3"/>
      <c r="L68" s="3"/>
      <c r="M68" s="3"/>
      <c r="N68" s="3"/>
      <c r="O68" s="3"/>
      <c r="P68" s="3"/>
      <c r="Q68" s="3"/>
      <c r="R68" s="3"/>
      <c r="S68" s="3"/>
      <c r="T68" s="3"/>
      <c r="U68" s="3"/>
      <c r="V68" s="3"/>
      <c r="W68" s="3"/>
      <c r="X68" s="3"/>
      <c r="Y68" s="16"/>
      <c r="Z68" s="1"/>
      <c r="AA68" s="1"/>
      <c r="AB68" s="1"/>
    </row>
    <row r="69" spans="1:28" outlineLevel="3" x14ac:dyDescent="0.25">
      <c r="A69" s="1"/>
      <c r="B69" s="33"/>
      <c r="C69" s="73">
        <f>INT($C$31)+3</f>
        <v>4</v>
      </c>
      <c r="D69" s="3"/>
      <c r="E69" s="5"/>
      <c r="F69" s="5"/>
      <c r="G69" s="3"/>
      <c r="H69" s="30"/>
      <c r="I69" s="30"/>
      <c r="J69" s="30"/>
      <c r="K69" s="30"/>
      <c r="L69" s="30"/>
      <c r="M69" s="30"/>
      <c r="N69" s="30"/>
      <c r="O69" s="30"/>
      <c r="P69" s="30"/>
      <c r="Q69" s="30"/>
      <c r="R69" s="30"/>
      <c r="S69" s="30"/>
      <c r="T69" s="30"/>
      <c r="U69" s="30"/>
      <c r="V69" s="30"/>
      <c r="W69" s="30"/>
      <c r="X69" s="3"/>
      <c r="Y69" s="16"/>
      <c r="Z69" s="1"/>
      <c r="AA69" s="1"/>
      <c r="AB69" s="1"/>
    </row>
    <row r="70" spans="1:28" outlineLevel="3" x14ac:dyDescent="0.25">
      <c r="A70" s="1"/>
      <c r="B70" s="33"/>
      <c r="C70" s="73">
        <f t="shared" ref="C70:C72" si="2">INT($C$31)+3</f>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outlineLevel="3" x14ac:dyDescent="0.25">
      <c r="A72" s="1"/>
      <c r="B72" s="33"/>
      <c r="C72" s="73">
        <f t="shared" si="2"/>
        <v>4</v>
      </c>
      <c r="D72" s="3"/>
      <c r="E72" s="5"/>
      <c r="F72" s="5"/>
      <c r="G72" s="3"/>
      <c r="H72" s="29"/>
      <c r="I72" s="29"/>
      <c r="J72" s="29"/>
      <c r="K72" s="29"/>
      <c r="L72" s="29"/>
      <c r="M72" s="29"/>
      <c r="N72" s="29"/>
      <c r="O72" s="29"/>
      <c r="P72" s="29"/>
      <c r="Q72" s="29"/>
      <c r="R72" s="29"/>
      <c r="S72" s="29"/>
      <c r="T72" s="29"/>
      <c r="U72" s="29"/>
      <c r="V72" s="29"/>
      <c r="W72" s="29"/>
      <c r="X72" s="3"/>
      <c r="Y72" s="16"/>
      <c r="Z72" s="1"/>
      <c r="AA72" s="1"/>
      <c r="AB72" s="1"/>
    </row>
    <row r="73" spans="1:28" ht="11.45" customHeight="1" outlineLevel="2" x14ac:dyDescent="0.25">
      <c r="A73" s="1"/>
      <c r="B73" s="33" t="s">
        <v>20</v>
      </c>
      <c r="C73" s="73">
        <f>INT($C$31)+2.01</f>
        <v>3.01</v>
      </c>
      <c r="D73" s="3"/>
      <c r="E73" s="3"/>
      <c r="F73" s="3"/>
      <c r="G73" s="3"/>
      <c r="H73" s="29"/>
      <c r="I73" s="29"/>
      <c r="J73" s="29"/>
      <c r="K73" s="29"/>
      <c r="L73" s="29"/>
      <c r="M73" s="29"/>
      <c r="N73" s="29"/>
      <c r="O73" s="29"/>
      <c r="P73" s="29"/>
      <c r="Q73" s="29"/>
      <c r="R73" s="29"/>
      <c r="S73" s="29"/>
      <c r="T73" s="29"/>
      <c r="U73" s="29"/>
      <c r="V73" s="29"/>
      <c r="W73" s="29"/>
      <c r="X73" s="3"/>
      <c r="Y73" s="16"/>
      <c r="Z73" s="1"/>
      <c r="AA73" s="1"/>
      <c r="AB73" s="1"/>
    </row>
    <row r="74" spans="1:28" outlineLevel="3" x14ac:dyDescent="0.25">
      <c r="A74" s="1"/>
      <c r="B74" s="33"/>
      <c r="C74" s="73">
        <f>$C$30</f>
        <v>4</v>
      </c>
      <c r="D74" s="4"/>
      <c r="E74" s="5"/>
      <c r="F74" s="5"/>
      <c r="G74" s="4"/>
      <c r="H74" s="5"/>
      <c r="I74" s="5"/>
      <c r="J74" s="5"/>
      <c r="K74" s="5"/>
      <c r="L74" s="5"/>
      <c r="M74" s="5"/>
      <c r="N74" s="5"/>
      <c r="O74" s="5"/>
      <c r="P74" s="5"/>
      <c r="Q74" s="5"/>
      <c r="R74" s="5"/>
      <c r="S74" s="5"/>
      <c r="T74" s="5"/>
      <c r="U74" s="5"/>
      <c r="V74" s="5"/>
      <c r="W74" s="5"/>
      <c r="X74" s="4"/>
      <c r="Y74" s="16"/>
      <c r="Z74" s="1"/>
      <c r="AA74" s="1"/>
      <c r="AB74" s="1"/>
    </row>
    <row r="75" spans="1:28" outlineLevel="3" x14ac:dyDescent="0.25">
      <c r="A75" s="1"/>
      <c r="B75" s="33" t="s">
        <v>19</v>
      </c>
      <c r="C75" s="73">
        <f>$C$30</f>
        <v>4</v>
      </c>
      <c r="D75" s="4" t="s">
        <v>44</v>
      </c>
      <c r="E75" s="5"/>
      <c r="F75" s="5"/>
      <c r="G75" s="4"/>
      <c r="H75" s="120"/>
      <c r="I75" s="5"/>
      <c r="J75" s="5"/>
      <c r="K75" s="5"/>
      <c r="L75" s="5"/>
      <c r="M75" s="5"/>
      <c r="N75" s="5"/>
      <c r="O75" s="5"/>
      <c r="P75" s="5"/>
      <c r="Q75" s="5"/>
      <c r="R75" s="5"/>
      <c r="S75" s="5"/>
      <c r="T75" s="5"/>
      <c r="U75" s="5"/>
      <c r="V75" s="5"/>
      <c r="W75" s="5"/>
      <c r="X75" s="4"/>
      <c r="Y75" s="16"/>
      <c r="Z75" s="1"/>
      <c r="AA75" s="1"/>
      <c r="AB75" s="1"/>
    </row>
    <row r="76" spans="1:28" ht="5.0999999999999996" customHeight="1" outlineLevel="2" x14ac:dyDescent="0.25">
      <c r="A76" s="1"/>
      <c r="B76" s="33"/>
      <c r="C76" s="73">
        <f>INT($C$31)+2.005</f>
        <v>3.0049999999999999</v>
      </c>
      <c r="D76" s="4" t="s">
        <v>2</v>
      </c>
      <c r="E76" s="4"/>
      <c r="F76" s="4"/>
      <c r="G76" s="4"/>
      <c r="H76" s="58"/>
      <c r="I76" s="58"/>
      <c r="J76" s="58"/>
      <c r="K76" s="58"/>
      <c r="L76" s="58"/>
      <c r="M76" s="58"/>
      <c r="N76" s="58"/>
      <c r="O76" s="58"/>
      <c r="P76" s="58"/>
      <c r="Q76" s="58"/>
      <c r="R76" s="58"/>
      <c r="S76" s="58"/>
      <c r="T76" s="58"/>
      <c r="U76" s="58"/>
      <c r="V76" s="58"/>
      <c r="W76" s="58"/>
      <c r="X76" s="4"/>
      <c r="Y76" s="16"/>
      <c r="Z76" s="1"/>
      <c r="AA76" s="1"/>
      <c r="AB76" s="1"/>
    </row>
    <row r="77" spans="1:28" outlineLevel="2" x14ac:dyDescent="0.25">
      <c r="A77" s="1"/>
      <c r="B77" s="33"/>
      <c r="C77" s="73">
        <f t="shared" ref="C77:C115" si="3">INT($C$31)+2</f>
        <v>3</v>
      </c>
      <c r="D77" s="4"/>
      <c r="E77" s="5"/>
      <c r="F77" s="5"/>
      <c r="G77" s="4"/>
      <c r="H77" s="2" t="s">
        <v>311</v>
      </c>
      <c r="I77" s="2"/>
      <c r="J77" s="2" t="s">
        <v>349</v>
      </c>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2"/>
      <c r="J78" s="2"/>
      <c r="K78" s="2"/>
      <c r="L78" s="2"/>
      <c r="M78" s="2"/>
      <c r="N78" s="2"/>
      <c r="O78" s="2"/>
      <c r="P78" s="2"/>
      <c r="Q78" s="2"/>
      <c r="R78" s="2"/>
      <c r="S78" s="2"/>
      <c r="T78" s="2"/>
      <c r="U78" s="2"/>
      <c r="V78" s="2"/>
      <c r="W78" s="2"/>
      <c r="X78" s="4"/>
      <c r="Y78" s="16"/>
      <c r="Z78" s="1"/>
      <c r="AA78" s="1"/>
      <c r="AB78" s="1"/>
    </row>
    <row r="79" spans="1:28" outlineLevel="2" x14ac:dyDescent="0.25">
      <c r="A79" s="1"/>
      <c r="B79" s="33"/>
      <c r="C79" s="73">
        <f t="shared" si="3"/>
        <v>3</v>
      </c>
      <c r="D79" s="4"/>
      <c r="E79" s="5"/>
      <c r="F79" s="5"/>
      <c r="G79" s="4"/>
      <c r="H79" s="2"/>
      <c r="I79" s="161" t="s">
        <v>312</v>
      </c>
      <c r="J79" s="161" t="s">
        <v>391</v>
      </c>
      <c r="K79" s="2"/>
      <c r="L79" s="161" t="s">
        <v>313</v>
      </c>
      <c r="M79" s="2"/>
      <c r="N79" s="161" t="s">
        <v>377</v>
      </c>
      <c r="O79" s="2"/>
      <c r="P79" s="161" t="s">
        <v>314</v>
      </c>
      <c r="Q79" s="161" t="s">
        <v>375</v>
      </c>
      <c r="R79" s="161" t="s">
        <v>376</v>
      </c>
      <c r="S79" s="2"/>
      <c r="T79" s="2"/>
      <c r="U79" s="2"/>
      <c r="V79" s="2"/>
      <c r="W79" s="2"/>
      <c r="X79" s="4"/>
      <c r="Y79" s="16"/>
      <c r="Z79" s="1"/>
      <c r="AA79" s="1"/>
      <c r="AB79" s="1"/>
    </row>
    <row r="80" spans="1:28" outlineLevel="2" x14ac:dyDescent="0.25">
      <c r="A80" s="1"/>
      <c r="B80" s="33"/>
      <c r="C80" s="73">
        <f t="shared" si="3"/>
        <v>3</v>
      </c>
      <c r="D80" s="4"/>
      <c r="E80" s="5"/>
      <c r="F80" s="5"/>
      <c r="G80" s="4"/>
      <c r="H80" s="148"/>
      <c r="I80" s="162" t="s">
        <v>315</v>
      </c>
      <c r="J80" s="162" t="b">
        <v>0</v>
      </c>
      <c r="K80" s="55"/>
      <c r="L80" s="162" t="s">
        <v>316</v>
      </c>
      <c r="M80" s="165"/>
      <c r="N80" s="210" t="s">
        <v>374</v>
      </c>
      <c r="O80" s="165"/>
      <c r="P80" s="162" t="s">
        <v>316</v>
      </c>
      <c r="Q80" s="162" t="b">
        <v>0</v>
      </c>
      <c r="R80" s="206" t="str">
        <f>P80</f>
        <v>a</v>
      </c>
      <c r="S80" s="2"/>
      <c r="T80" s="2"/>
      <c r="U80" s="2"/>
      <c r="V80" s="2"/>
      <c r="W80" s="2"/>
      <c r="X80" s="4"/>
      <c r="Y80" s="16"/>
      <c r="Z80" s="1"/>
      <c r="AA80" s="1"/>
      <c r="AB80" s="1"/>
    </row>
    <row r="81" spans="1:28" outlineLevel="2" x14ac:dyDescent="0.25">
      <c r="A81" s="1"/>
      <c r="B81" s="33"/>
      <c r="C81" s="73"/>
      <c r="D81" s="4"/>
      <c r="E81" s="5"/>
      <c r="F81" s="5"/>
      <c r="G81" s="4"/>
      <c r="H81" s="148"/>
      <c r="I81" s="163" t="s">
        <v>317</v>
      </c>
      <c r="J81" s="163" t="b">
        <v>0</v>
      </c>
      <c r="K81" s="55"/>
      <c r="L81" s="163" t="s">
        <v>318</v>
      </c>
      <c r="M81" s="165"/>
      <c r="N81" s="209"/>
      <c r="O81" s="165"/>
      <c r="P81" s="163" t="s">
        <v>318</v>
      </c>
      <c r="Q81" s="163" t="b">
        <v>0</v>
      </c>
      <c r="R81" s="207" t="str">
        <f t="shared" ref="R81:R115" si="4">P81</f>
        <v>ar</v>
      </c>
      <c r="S81" s="2"/>
      <c r="T81" s="2"/>
      <c r="U81" s="2"/>
      <c r="V81" s="2"/>
      <c r="W81" s="2"/>
      <c r="X81" s="4"/>
      <c r="Y81" s="16"/>
      <c r="Z81" s="1"/>
      <c r="AA81" s="1"/>
      <c r="AB81" s="1"/>
    </row>
    <row r="82" spans="1:28" outlineLevel="2" x14ac:dyDescent="0.25">
      <c r="A82" s="1"/>
      <c r="B82" s="33"/>
      <c r="C82" s="73"/>
      <c r="D82" s="4"/>
      <c r="E82" s="5"/>
      <c r="F82" s="5"/>
      <c r="G82" s="4"/>
      <c r="H82" s="148"/>
      <c r="I82" s="163" t="s">
        <v>319</v>
      </c>
      <c r="J82" s="163" t="b">
        <v>0</v>
      </c>
      <c r="K82" s="55"/>
      <c r="L82" s="163" t="s">
        <v>374</v>
      </c>
      <c r="M82" s="165"/>
      <c r="N82" s="165"/>
      <c r="O82" s="165"/>
      <c r="P82" s="163" t="s">
        <v>374</v>
      </c>
      <c r="Q82" s="163" t="b">
        <v>0</v>
      </c>
      <c r="R82" s="207" t="str">
        <f t="shared" si="4"/>
        <v>a2</v>
      </c>
      <c r="S82" s="2"/>
      <c r="T82" s="2"/>
      <c r="U82" s="2"/>
      <c r="V82" s="2"/>
      <c r="W82" s="2"/>
      <c r="X82" s="4"/>
      <c r="Y82" s="16"/>
      <c r="Z82" s="1"/>
      <c r="AA82" s="1"/>
      <c r="AB82" s="1"/>
    </row>
    <row r="83" spans="1:28" outlineLevel="2" x14ac:dyDescent="0.25">
      <c r="A83" s="1"/>
      <c r="B83" s="33"/>
      <c r="C83" s="73"/>
      <c r="D83" s="4"/>
      <c r="E83" s="5"/>
      <c r="F83" s="5"/>
      <c r="G83" s="4"/>
      <c r="H83" s="148"/>
      <c r="I83" s="163" t="s">
        <v>321</v>
      </c>
      <c r="J83" s="163" t="b">
        <v>1</v>
      </c>
      <c r="K83" s="55"/>
      <c r="L83" s="163" t="s">
        <v>320</v>
      </c>
      <c r="M83" s="165"/>
      <c r="N83" s="165"/>
      <c r="O83" s="165"/>
      <c r="P83" s="163" t="s">
        <v>315</v>
      </c>
      <c r="Q83" s="163" t="b">
        <v>0</v>
      </c>
      <c r="R83" s="207" t="str">
        <f t="shared" si="4"/>
        <v>b</v>
      </c>
      <c r="S83" s="2"/>
      <c r="T83" s="2"/>
      <c r="U83" s="2"/>
      <c r="V83" s="2"/>
      <c r="W83" s="2"/>
      <c r="X83" s="4"/>
      <c r="Y83" s="16"/>
      <c r="Z83" s="1"/>
      <c r="AA83" s="1"/>
      <c r="AB83" s="1"/>
    </row>
    <row r="84" spans="1:28" outlineLevel="2" x14ac:dyDescent="0.25">
      <c r="A84" s="1"/>
      <c r="B84" s="33"/>
      <c r="C84" s="73"/>
      <c r="D84" s="4"/>
      <c r="E84" s="5"/>
      <c r="F84" s="5"/>
      <c r="G84" s="4"/>
      <c r="H84" s="148"/>
      <c r="I84" s="163" t="s">
        <v>323</v>
      </c>
      <c r="J84" s="163" t="b">
        <v>0</v>
      </c>
      <c r="K84" s="55"/>
      <c r="L84" s="163" t="s">
        <v>322</v>
      </c>
      <c r="M84" s="165"/>
      <c r="N84" s="165"/>
      <c r="O84" s="165"/>
      <c r="P84" s="163" t="s">
        <v>317</v>
      </c>
      <c r="Q84" s="163" t="b">
        <v>0</v>
      </c>
      <c r="R84" s="207" t="str">
        <f t="shared" si="4"/>
        <v>bd</v>
      </c>
      <c r="S84" s="2"/>
      <c r="T84" s="2"/>
      <c r="U84" s="2"/>
      <c r="V84" s="2"/>
      <c r="W84" s="2"/>
      <c r="X84" s="4"/>
      <c r="Y84" s="16"/>
      <c r="Z84" s="1"/>
      <c r="AA84" s="1"/>
      <c r="AB84" s="1"/>
    </row>
    <row r="85" spans="1:28" outlineLevel="2" x14ac:dyDescent="0.25">
      <c r="A85" s="1"/>
      <c r="B85" s="33"/>
      <c r="C85" s="73"/>
      <c r="D85" s="4"/>
      <c r="E85" s="5"/>
      <c r="F85" s="5"/>
      <c r="G85" s="4"/>
      <c r="H85" s="148"/>
      <c r="I85" s="163" t="s">
        <v>325</v>
      </c>
      <c r="J85" s="163" t="b">
        <v>0</v>
      </c>
      <c r="K85" s="55"/>
      <c r="L85" s="163" t="s">
        <v>324</v>
      </c>
      <c r="M85" s="165"/>
      <c r="N85" s="165"/>
      <c r="O85" s="165"/>
      <c r="P85" s="163" t="s">
        <v>319</v>
      </c>
      <c r="Q85" s="163" t="b">
        <v>0</v>
      </c>
      <c r="R85" s="207" t="str">
        <f t="shared" si="4"/>
        <v>f</v>
      </c>
      <c r="S85" s="2"/>
      <c r="T85" s="2"/>
      <c r="U85" s="2"/>
      <c r="V85" s="2"/>
      <c r="W85" s="2"/>
      <c r="X85" s="4"/>
      <c r="Y85" s="16"/>
      <c r="Z85" s="1"/>
      <c r="AA85" s="1"/>
      <c r="AB85" s="1"/>
    </row>
    <row r="86" spans="1:28" outlineLevel="2" x14ac:dyDescent="0.25">
      <c r="A86" s="1"/>
      <c r="B86" s="33"/>
      <c r="C86" s="73"/>
      <c r="D86" s="4"/>
      <c r="E86" s="5"/>
      <c r="F86" s="5"/>
      <c r="G86" s="4"/>
      <c r="H86" s="148"/>
      <c r="I86" s="163" t="s">
        <v>327</v>
      </c>
      <c r="J86" s="163" t="b">
        <v>0</v>
      </c>
      <c r="K86" s="55"/>
      <c r="L86" s="163" t="s">
        <v>326</v>
      </c>
      <c r="M86" s="165"/>
      <c r="N86" s="165"/>
      <c r="O86" s="165"/>
      <c r="P86" s="163" t="s">
        <v>321</v>
      </c>
      <c r="Q86" s="163" t="b">
        <v>0</v>
      </c>
      <c r="R86" s="207" t="str">
        <f t="shared" si="4"/>
        <v>h</v>
      </c>
      <c r="S86" s="2"/>
      <c r="T86" s="2"/>
      <c r="U86" s="2"/>
      <c r="V86" s="2"/>
      <c r="W86" s="2"/>
      <c r="X86" s="4"/>
      <c r="Y86" s="16"/>
      <c r="Z86" s="1"/>
      <c r="AA86" s="1"/>
      <c r="AB86" s="1"/>
    </row>
    <row r="87" spans="1:28" outlineLevel="2" x14ac:dyDescent="0.25">
      <c r="A87" s="1"/>
      <c r="B87" s="33"/>
      <c r="C87" s="73"/>
      <c r="D87" s="4"/>
      <c r="E87" s="5"/>
      <c r="F87" s="5"/>
      <c r="G87" s="4"/>
      <c r="H87" s="148"/>
      <c r="I87" s="163" t="s">
        <v>329</v>
      </c>
      <c r="J87" s="163" t="b">
        <v>0</v>
      </c>
      <c r="K87" s="55"/>
      <c r="L87" s="163" t="s">
        <v>328</v>
      </c>
      <c r="M87" s="165"/>
      <c r="N87" s="165"/>
      <c r="O87" s="165"/>
      <c r="P87" s="163" t="s">
        <v>323</v>
      </c>
      <c r="Q87" s="163" t="b">
        <v>0</v>
      </c>
      <c r="R87" s="207" t="str">
        <f t="shared" si="4"/>
        <v>i</v>
      </c>
      <c r="S87" s="2"/>
      <c r="T87" s="2"/>
      <c r="U87" s="2"/>
      <c r="V87" s="2"/>
      <c r="W87" s="2"/>
      <c r="X87" s="4"/>
      <c r="Y87" s="16"/>
      <c r="Z87" s="1"/>
      <c r="AA87" s="1"/>
      <c r="AB87" s="1"/>
    </row>
    <row r="88" spans="1:28" outlineLevel="2" x14ac:dyDescent="0.25">
      <c r="A88" s="1"/>
      <c r="B88" s="33"/>
      <c r="C88" s="73"/>
      <c r="D88" s="4"/>
      <c r="E88" s="5"/>
      <c r="F88" s="5"/>
      <c r="G88" s="4"/>
      <c r="H88" s="148"/>
      <c r="I88" s="163" t="s">
        <v>331</v>
      </c>
      <c r="J88" s="163" t="b">
        <v>0</v>
      </c>
      <c r="K88" s="55"/>
      <c r="L88" s="163" t="s">
        <v>366</v>
      </c>
      <c r="M88" s="165"/>
      <c r="N88" s="165"/>
      <c r="O88" s="165"/>
      <c r="P88" s="163" t="s">
        <v>322</v>
      </c>
      <c r="Q88" s="163" t="b">
        <v>0</v>
      </c>
      <c r="R88" s="207" t="str">
        <f t="shared" si="4"/>
        <v>j</v>
      </c>
      <c r="S88" s="2"/>
      <c r="T88" s="2"/>
      <c r="U88" s="2"/>
      <c r="V88" s="2"/>
      <c r="W88" s="2"/>
      <c r="X88" s="4"/>
      <c r="Y88" s="16"/>
      <c r="Z88" s="1"/>
      <c r="AA88" s="1"/>
      <c r="AB88" s="1"/>
    </row>
    <row r="89" spans="1:28" outlineLevel="2" x14ac:dyDescent="0.25">
      <c r="A89" s="1"/>
      <c r="B89" s="33"/>
      <c r="C89" s="73"/>
      <c r="D89" s="4"/>
      <c r="E89" s="5"/>
      <c r="F89" s="5"/>
      <c r="G89" s="4"/>
      <c r="H89" s="148"/>
      <c r="I89" s="163" t="s">
        <v>333</v>
      </c>
      <c r="J89" s="163" t="b">
        <v>0</v>
      </c>
      <c r="K89" s="55"/>
      <c r="L89" s="163" t="s">
        <v>330</v>
      </c>
      <c r="M89" s="165"/>
      <c r="N89" s="165"/>
      <c r="O89" s="165"/>
      <c r="P89" s="163" t="s">
        <v>324</v>
      </c>
      <c r="Q89" s="163" t="b">
        <v>0</v>
      </c>
      <c r="R89" s="207" t="str">
        <f t="shared" si="4"/>
        <v>jc</v>
      </c>
      <c r="S89" s="2"/>
      <c r="T89" s="2"/>
      <c r="U89" s="2"/>
      <c r="V89" s="2"/>
      <c r="W89" s="2"/>
      <c r="X89" s="4"/>
      <c r="Y89" s="16"/>
      <c r="Z89" s="1"/>
      <c r="AA89" s="1"/>
      <c r="AB89" s="1"/>
    </row>
    <row r="90" spans="1:28" outlineLevel="2" x14ac:dyDescent="0.25">
      <c r="A90" s="1"/>
      <c r="B90" s="33"/>
      <c r="C90" s="73"/>
      <c r="D90" s="4"/>
      <c r="E90" s="5"/>
      <c r="F90" s="5"/>
      <c r="G90" s="4"/>
      <c r="H90" s="148"/>
      <c r="I90" s="163" t="s">
        <v>335</v>
      </c>
      <c r="J90" s="163" t="b">
        <v>0</v>
      </c>
      <c r="K90" s="55"/>
      <c r="L90" s="163" t="s">
        <v>332</v>
      </c>
      <c r="M90" s="165"/>
      <c r="N90" s="165"/>
      <c r="O90" s="165"/>
      <c r="P90" s="163" t="s">
        <v>326</v>
      </c>
      <c r="Q90" s="163" t="b">
        <v>0</v>
      </c>
      <c r="R90" s="207" t="str">
        <f t="shared" si="4"/>
        <v>jr</v>
      </c>
      <c r="S90" s="2"/>
      <c r="T90" s="2"/>
      <c r="U90" s="2"/>
      <c r="V90" s="2"/>
      <c r="W90" s="2"/>
      <c r="X90" s="4"/>
      <c r="Y90" s="16"/>
      <c r="Z90" s="1"/>
      <c r="AA90" s="1"/>
      <c r="AB90" s="1"/>
    </row>
    <row r="91" spans="1:28" outlineLevel="2" x14ac:dyDescent="0.25">
      <c r="A91" s="1"/>
      <c r="B91" s="33"/>
      <c r="C91" s="73"/>
      <c r="D91" s="4"/>
      <c r="E91" s="5"/>
      <c r="F91" s="5"/>
      <c r="G91" s="4"/>
      <c r="H91" s="148"/>
      <c r="I91" s="163" t="s">
        <v>337</v>
      </c>
      <c r="J91" s="163" t="b">
        <v>0</v>
      </c>
      <c r="K91" s="55"/>
      <c r="L91" s="163" t="s">
        <v>334</v>
      </c>
      <c r="M91" s="165"/>
      <c r="N91" s="165"/>
      <c r="O91" s="165"/>
      <c r="P91" s="163" t="s">
        <v>325</v>
      </c>
      <c r="Q91" s="163" t="b">
        <v>0</v>
      </c>
      <c r="R91" s="207" t="str">
        <f t="shared" si="4"/>
        <v>k</v>
      </c>
      <c r="S91" s="2"/>
      <c r="T91" s="2"/>
      <c r="U91" s="2"/>
      <c r="V91" s="2"/>
      <c r="W91" s="2"/>
      <c r="X91" s="4"/>
      <c r="Y91" s="16"/>
      <c r="Z91" s="1"/>
      <c r="AA91" s="1"/>
      <c r="AB91" s="1"/>
    </row>
    <row r="92" spans="1:28" outlineLevel="2" x14ac:dyDescent="0.25">
      <c r="A92" s="1"/>
      <c r="B92" s="33"/>
      <c r="C92" s="73"/>
      <c r="D92" s="4"/>
      <c r="E92" s="5"/>
      <c r="F92" s="5"/>
      <c r="G92" s="4"/>
      <c r="H92" s="148"/>
      <c r="I92" s="163" t="s">
        <v>339</v>
      </c>
      <c r="J92" s="163" t="b">
        <v>0</v>
      </c>
      <c r="K92" s="55"/>
      <c r="L92" s="163" t="s">
        <v>336</v>
      </c>
      <c r="M92" s="165"/>
      <c r="N92" s="165"/>
      <c r="O92" s="165"/>
      <c r="P92" s="163" t="s">
        <v>327</v>
      </c>
      <c r="Q92" s="163" t="b">
        <v>0</v>
      </c>
      <c r="R92" s="207" t="str">
        <f t="shared" si="4"/>
        <v>l</v>
      </c>
      <c r="S92" s="2"/>
      <c r="T92" s="2"/>
      <c r="U92" s="2"/>
      <c r="V92" s="2"/>
      <c r="W92" s="2"/>
      <c r="X92" s="4"/>
      <c r="Y92" s="16"/>
      <c r="Z92" s="1"/>
      <c r="AA92" s="1"/>
      <c r="AB92" s="1"/>
    </row>
    <row r="93" spans="1:28" outlineLevel="2" x14ac:dyDescent="0.25">
      <c r="A93" s="1"/>
      <c r="B93" s="33"/>
      <c r="C93" s="73"/>
      <c r="D93" s="4"/>
      <c r="E93" s="5"/>
      <c r="F93" s="5"/>
      <c r="G93" s="4"/>
      <c r="H93" s="148"/>
      <c r="I93" s="163" t="s">
        <v>341</v>
      </c>
      <c r="J93" s="163" t="b">
        <v>0</v>
      </c>
      <c r="K93" s="55"/>
      <c r="L93" s="163" t="s">
        <v>338</v>
      </c>
      <c r="M93" s="165"/>
      <c r="N93" s="165"/>
      <c r="O93" s="165"/>
      <c r="P93" s="163" t="s">
        <v>320</v>
      </c>
      <c r="Q93" s="163" t="b">
        <v>0</v>
      </c>
      <c r="R93" s="207" t="str">
        <f t="shared" si="4"/>
        <v>m</v>
      </c>
      <c r="S93" s="2"/>
      <c r="T93" s="2"/>
      <c r="U93" s="2"/>
      <c r="V93" s="2"/>
      <c r="W93" s="2"/>
      <c r="X93" s="4"/>
      <c r="Y93" s="16"/>
      <c r="Z93" s="1"/>
      <c r="AA93" s="1"/>
      <c r="AB93" s="1"/>
    </row>
    <row r="94" spans="1:28" outlineLevel="2" x14ac:dyDescent="0.25">
      <c r="A94" s="1"/>
      <c r="B94" s="33"/>
      <c r="C94" s="73"/>
      <c r="D94" s="4"/>
      <c r="E94" s="5"/>
      <c r="F94" s="5"/>
      <c r="G94" s="4"/>
      <c r="H94" s="148"/>
      <c r="I94" s="163" t="s">
        <v>343</v>
      </c>
      <c r="J94" s="163" t="b">
        <v>0</v>
      </c>
      <c r="K94" s="55"/>
      <c r="L94" s="163" t="s">
        <v>340</v>
      </c>
      <c r="M94" s="165"/>
      <c r="N94" s="165"/>
      <c r="O94" s="165"/>
      <c r="P94" s="163" t="s">
        <v>329</v>
      </c>
      <c r="Q94" s="163" t="b">
        <v>0</v>
      </c>
      <c r="R94" s="207" t="str">
        <f t="shared" si="4"/>
        <v>o</v>
      </c>
      <c r="S94" s="2"/>
      <c r="T94" s="2"/>
      <c r="U94" s="2"/>
      <c r="V94" s="2"/>
      <c r="W94" s="2"/>
      <c r="X94" s="4"/>
      <c r="Y94" s="16"/>
      <c r="Z94" s="1"/>
      <c r="AA94" s="1"/>
      <c r="AB94" s="1"/>
    </row>
    <row r="95" spans="1:28" outlineLevel="2" x14ac:dyDescent="0.25">
      <c r="A95" s="1"/>
      <c r="B95" s="33"/>
      <c r="C95" s="73"/>
      <c r="D95" s="4"/>
      <c r="E95" s="5"/>
      <c r="F95" s="5"/>
      <c r="G95" s="4"/>
      <c r="H95" s="148"/>
      <c r="I95" s="163" t="s">
        <v>345</v>
      </c>
      <c r="J95" s="163" t="b">
        <v>0</v>
      </c>
      <c r="K95" s="55"/>
      <c r="L95" s="163" t="s">
        <v>342</v>
      </c>
      <c r="M95" s="165"/>
      <c r="N95" s="165"/>
      <c r="O95" s="165"/>
      <c r="P95" s="163" t="s">
        <v>331</v>
      </c>
      <c r="Q95" s="163" t="b">
        <v>0</v>
      </c>
      <c r="R95" s="207" t="str">
        <f t="shared" si="4"/>
        <v>od</v>
      </c>
      <c r="S95" s="2"/>
      <c r="T95" s="2"/>
      <c r="U95" s="2"/>
      <c r="V95" s="2"/>
      <c r="W95" s="2"/>
      <c r="X95" s="4"/>
      <c r="Y95" s="16"/>
      <c r="Z95" s="1"/>
      <c r="AA95" s="1"/>
      <c r="AB95" s="1"/>
    </row>
    <row r="96" spans="1:28" outlineLevel="2" x14ac:dyDescent="0.25">
      <c r="A96" s="1"/>
      <c r="B96" s="33"/>
      <c r="C96" s="73"/>
      <c r="D96" s="4"/>
      <c r="E96" s="5"/>
      <c r="F96" s="5"/>
      <c r="G96" s="4"/>
      <c r="H96" s="148"/>
      <c r="I96" s="164" t="s">
        <v>347</v>
      </c>
      <c r="J96" s="164" t="b">
        <v>0</v>
      </c>
      <c r="K96" s="55"/>
      <c r="L96" s="163" t="s">
        <v>344</v>
      </c>
      <c r="M96" s="165"/>
      <c r="N96" s="165"/>
      <c r="O96" s="165"/>
      <c r="P96" s="163" t="s">
        <v>333</v>
      </c>
      <c r="Q96" s="163" t="b">
        <v>0</v>
      </c>
      <c r="R96" s="207" t="str">
        <f t="shared" si="4"/>
        <v>of</v>
      </c>
      <c r="S96" s="2"/>
      <c r="T96" s="2"/>
      <c r="U96" s="2"/>
      <c r="V96" s="2"/>
      <c r="W96" s="2"/>
      <c r="X96" s="4"/>
      <c r="Y96" s="16"/>
      <c r="Z96" s="1"/>
      <c r="AA96" s="1"/>
      <c r="AB96" s="1"/>
    </row>
    <row r="97" spans="1:28" outlineLevel="2" x14ac:dyDescent="0.25">
      <c r="A97" s="1"/>
      <c r="B97" s="33"/>
      <c r="C97" s="73"/>
      <c r="D97" s="4"/>
      <c r="E97" s="5"/>
      <c r="F97" s="5"/>
      <c r="G97" s="4"/>
      <c r="H97" s="2"/>
      <c r="I97" s="53"/>
      <c r="J97" s="53"/>
      <c r="K97" s="2"/>
      <c r="L97" s="163" t="s">
        <v>346</v>
      </c>
      <c r="M97" s="165"/>
      <c r="N97" s="165"/>
      <c r="O97" s="165"/>
      <c r="P97" s="163" t="s">
        <v>335</v>
      </c>
      <c r="Q97" s="163" t="b">
        <v>0</v>
      </c>
      <c r="R97" s="207" t="str">
        <f t="shared" si="4"/>
        <v>r</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164" t="s">
        <v>348</v>
      </c>
      <c r="M98" s="148"/>
      <c r="N98" s="148"/>
      <c r="O98" s="148"/>
      <c r="P98" s="163" t="s">
        <v>337</v>
      </c>
      <c r="Q98" s="163" t="b">
        <v>0</v>
      </c>
      <c r="R98" s="207" t="str">
        <f t="shared" si="4"/>
        <v>rd</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328</v>
      </c>
      <c r="Q99" s="163" t="b">
        <v>0</v>
      </c>
      <c r="R99" s="207" t="str">
        <f t="shared" si="4"/>
        <v>s</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53"/>
      <c r="M100" s="148"/>
      <c r="N100" s="148"/>
      <c r="O100" s="148"/>
      <c r="P100" s="163" t="s">
        <v>366</v>
      </c>
      <c r="Q100" s="163" t="b">
        <v>0</v>
      </c>
      <c r="R100" s="207" t="str">
        <f t="shared" si="4"/>
        <v>sp</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330</v>
      </c>
      <c r="Q101" s="163" t="b">
        <v>0</v>
      </c>
      <c r="R101" s="207" t="str">
        <f t="shared" si="4"/>
        <v>sr</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332</v>
      </c>
      <c r="Q102" s="163" t="b">
        <v>0</v>
      </c>
      <c r="R102" s="207" t="str">
        <f t="shared" si="4"/>
        <v>t</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334</v>
      </c>
      <c r="Q103" s="163" t="b">
        <v>0</v>
      </c>
      <c r="R103" s="207" t="str">
        <f t="shared" si="4"/>
        <v>tc</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336</v>
      </c>
      <c r="Q104" s="163" t="b">
        <v>0</v>
      </c>
      <c r="R104" s="207" t="str">
        <f t="shared" si="4"/>
        <v>tr</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338</v>
      </c>
      <c r="Q105" s="163" t="b">
        <v>0</v>
      </c>
      <c r="R105" s="207" t="str">
        <f t="shared" si="4"/>
        <v>u</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340</v>
      </c>
      <c r="Q106" s="163" t="b">
        <v>0</v>
      </c>
      <c r="R106" s="207" t="str">
        <f t="shared" si="4"/>
        <v>uc</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342</v>
      </c>
      <c r="Q107" s="163" t="b">
        <v>0</v>
      </c>
      <c r="R107" s="207" t="str">
        <f t="shared" si="4"/>
        <v>ur</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3" t="s">
        <v>339</v>
      </c>
      <c r="Q108" s="163" t="b">
        <v>0</v>
      </c>
      <c r="R108" s="207" t="str">
        <f t="shared" si="4"/>
        <v>v</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163" t="s">
        <v>341</v>
      </c>
      <c r="Q109" s="163" t="b">
        <v>0</v>
      </c>
      <c r="R109" s="207" t="str">
        <f t="shared" si="4"/>
        <v>w</v>
      </c>
      <c r="S109" s="2"/>
      <c r="T109" s="2"/>
      <c r="U109" s="2"/>
      <c r="V109" s="2"/>
      <c r="W109" s="2"/>
      <c r="X109" s="4"/>
      <c r="Y109" s="16"/>
      <c r="Z109" s="1"/>
      <c r="AA109" s="1"/>
      <c r="AB109" s="1"/>
    </row>
    <row r="110" spans="1:28" outlineLevel="2" x14ac:dyDescent="0.25">
      <c r="A110" s="1"/>
      <c r="B110" s="33"/>
      <c r="C110" s="73"/>
      <c r="D110" s="4"/>
      <c r="E110" s="5"/>
      <c r="F110" s="5"/>
      <c r="G110" s="4"/>
      <c r="H110" s="2"/>
      <c r="I110" s="2"/>
      <c r="J110" s="2"/>
      <c r="K110" s="2"/>
      <c r="L110" s="2"/>
      <c r="M110" s="148"/>
      <c r="N110" s="148"/>
      <c r="O110" s="148"/>
      <c r="P110" s="163" t="s">
        <v>343</v>
      </c>
      <c r="Q110" s="163" t="b">
        <v>0</v>
      </c>
      <c r="R110" s="207" t="str">
        <f t="shared" si="4"/>
        <v>wd</v>
      </c>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163" t="s">
        <v>344</v>
      </c>
      <c r="Q111" s="163" t="b">
        <v>0</v>
      </c>
      <c r="R111" s="207" t="str">
        <f t="shared" si="4"/>
        <v>x</v>
      </c>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163" t="s">
        <v>346</v>
      </c>
      <c r="Q112" s="163" t="b">
        <v>0</v>
      </c>
      <c r="R112" s="207" t="str">
        <f t="shared" si="4"/>
        <v>xc</v>
      </c>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163" t="s">
        <v>348</v>
      </c>
      <c r="Q113" s="163" t="b">
        <v>0</v>
      </c>
      <c r="R113" s="207" t="str">
        <f t="shared" si="4"/>
        <v>xr</v>
      </c>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163" t="s">
        <v>345</v>
      </c>
      <c r="Q114" s="163" t="b">
        <v>0</v>
      </c>
      <c r="R114" s="207" t="str">
        <f t="shared" si="4"/>
        <v>z</v>
      </c>
      <c r="S114" s="2"/>
      <c r="T114" s="2"/>
      <c r="U114" s="2"/>
      <c r="V114" s="2"/>
      <c r="W114" s="2"/>
      <c r="X114" s="4"/>
      <c r="Y114" s="16"/>
      <c r="Z114" s="1"/>
      <c r="AA114" s="1"/>
      <c r="AB114" s="1"/>
    </row>
    <row r="115" spans="1:46" outlineLevel="2" x14ac:dyDescent="0.25">
      <c r="A115" s="1"/>
      <c r="B115" s="33"/>
      <c r="C115" s="73">
        <f t="shared" si="3"/>
        <v>3</v>
      </c>
      <c r="D115" s="4"/>
      <c r="E115" s="5"/>
      <c r="F115" s="5"/>
      <c r="G115" s="4"/>
      <c r="H115" s="2"/>
      <c r="I115" s="2"/>
      <c r="J115" s="2"/>
      <c r="K115" s="2"/>
      <c r="L115" s="2"/>
      <c r="M115" s="148"/>
      <c r="N115" s="148"/>
      <c r="O115" s="148"/>
      <c r="P115" s="164" t="s">
        <v>347</v>
      </c>
      <c r="Q115" s="164" t="b">
        <v>0</v>
      </c>
      <c r="R115" s="208" t="str">
        <f t="shared" si="4"/>
        <v>zd</v>
      </c>
      <c r="S115" s="2"/>
      <c r="T115" s="2"/>
      <c r="U115" s="2"/>
      <c r="V115" s="2"/>
      <c r="W115" s="2"/>
      <c r="X115" s="4"/>
      <c r="Y115" s="16"/>
      <c r="Z115" s="1"/>
      <c r="AA115" s="1"/>
      <c r="AB115" s="1"/>
      <c r="AD115" s="2"/>
      <c r="AE115" s="2"/>
      <c r="AF115" s="2"/>
      <c r="AG115" s="2"/>
      <c r="AH115" s="2"/>
      <c r="AI115" s="2"/>
      <c r="AJ115" s="2"/>
      <c r="AK115" s="2"/>
      <c r="AL115" s="2"/>
      <c r="AM115" s="2"/>
      <c r="AN115" s="2"/>
      <c r="AO115" s="2"/>
      <c r="AP115" s="4"/>
      <c r="AQ115" s="81"/>
      <c r="AR115" s="1"/>
      <c r="AS115" s="1"/>
      <c r="AT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t="s">
        <v>3</v>
      </c>
      <c r="Y116" s="16"/>
      <c r="Z116" s="1"/>
      <c r="AA116" s="1"/>
      <c r="AB116" s="1"/>
    </row>
    <row r="117" spans="1:46" ht="5.0999999999999996" customHeight="1" outlineLevel="2" x14ac:dyDescent="0.25">
      <c r="A117" s="1"/>
      <c r="B117" s="33"/>
      <c r="C117" s="73">
        <f>INT($C$31)+2.005</f>
        <v>3.0049999999999999</v>
      </c>
      <c r="D117" s="4"/>
      <c r="E117" s="4"/>
      <c r="F117" s="4"/>
      <c r="G117" s="4"/>
      <c r="H117" s="4"/>
      <c r="I117" s="4"/>
      <c r="J117" s="4"/>
      <c r="K117" s="4"/>
      <c r="L117" s="4"/>
      <c r="M117" s="4"/>
      <c r="N117" s="4"/>
      <c r="O117" s="4"/>
      <c r="P117" s="4"/>
      <c r="Q117" s="4"/>
      <c r="R117" s="4"/>
      <c r="S117" s="4"/>
      <c r="T117" s="4"/>
      <c r="U117" s="4"/>
      <c r="V117" s="4"/>
      <c r="W117" s="4"/>
      <c r="X117" s="4"/>
      <c r="Y117" s="16"/>
      <c r="Z117" s="1"/>
      <c r="AA117" s="1"/>
      <c r="AB117" s="1"/>
    </row>
    <row r="118" spans="1:46" ht="5.0999999999999996" customHeight="1" outlineLevel="1" x14ac:dyDescent="0.25">
      <c r="A118" s="1"/>
      <c r="B118" s="35"/>
      <c r="C118" s="76">
        <f>INT($C$31)+1.005</f>
        <v>2.0049999999999999</v>
      </c>
      <c r="D118" s="17"/>
      <c r="E118" s="17"/>
      <c r="F118" s="17"/>
      <c r="G118" s="17"/>
      <c r="H118" s="17"/>
      <c r="I118" s="17"/>
      <c r="J118" s="17"/>
      <c r="K118" s="17"/>
      <c r="L118" s="17"/>
      <c r="M118" s="17"/>
      <c r="N118" s="17"/>
      <c r="O118" s="17"/>
      <c r="P118" s="17"/>
      <c r="Q118" s="17"/>
      <c r="R118" s="17"/>
      <c r="S118" s="17"/>
      <c r="T118" s="17"/>
      <c r="U118" s="17"/>
      <c r="V118" s="17"/>
      <c r="W118" s="17"/>
      <c r="X118" s="17"/>
      <c r="Y118" s="18" t="s">
        <v>1</v>
      </c>
      <c r="Z118" s="1"/>
      <c r="AA118" s="1"/>
      <c r="AB118" s="1"/>
    </row>
    <row r="119" spans="1:46" ht="5.0999999999999996" customHeight="1" x14ac:dyDescent="0.25">
      <c r="A119" s="1"/>
      <c r="B119" s="19"/>
      <c r="C119" s="77">
        <f>INT($C$31)+0.005</f>
        <v>1.0049999999999999</v>
      </c>
      <c r="D119" s="19"/>
      <c r="E119" s="19"/>
      <c r="F119" s="19"/>
      <c r="G119" s="19"/>
      <c r="H119" s="19"/>
      <c r="I119" s="19"/>
      <c r="J119" s="19"/>
      <c r="K119" s="19"/>
      <c r="L119" s="19"/>
      <c r="M119" s="19"/>
      <c r="N119" s="19"/>
      <c r="O119" s="19"/>
      <c r="P119" s="19"/>
      <c r="Q119" s="19"/>
      <c r="R119" s="19"/>
      <c r="S119" s="19"/>
      <c r="T119" s="19"/>
      <c r="U119" s="19"/>
      <c r="V119" s="19"/>
      <c r="W119" s="19"/>
      <c r="X119" s="19"/>
      <c r="Y119" s="19"/>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outlineLevel="2" x14ac:dyDescent="0.25">
      <c r="A121" s="1"/>
      <c r="B121" s="1"/>
      <c r="C121" s="73">
        <f>INT($C$31)+2</f>
        <v>3</v>
      </c>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A127" s="1"/>
      <c r="B127" s="1"/>
      <c r="C127" s="66"/>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46" x14ac:dyDescent="0.25">
      <c r="C128"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N156" sqref="N15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2" t="s">
        <v>379</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5" t="s">
        <v>372</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292</v>
      </c>
      <c r="I42" s="36" t="s">
        <v>273</v>
      </c>
      <c r="J42" s="2" t="s">
        <v>277</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274</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275</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276</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291</v>
      </c>
      <c r="I61" s="36" t="s">
        <v>290</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369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278</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280</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282</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281</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283</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284</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285</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286</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287</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288</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279</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301</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272</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302</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75"/>
  <sheetViews>
    <sheetView topLeftCell="A6" zoomScale="80" zoomScaleNormal="80" workbookViewId="0">
      <pane xSplit="9" ySplit="10" topLeftCell="J33"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299</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45076.548888773097</v>
      </c>
      <c r="J13" s="212" t="s">
        <v>386</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45073.683614236099</v>
      </c>
      <c r="J14" s="215" t="s">
        <v>384</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INT($C$31)+3</f>
        <v>4</v>
      </c>
      <c r="D35" s="3"/>
      <c r="E35" s="5"/>
      <c r="F35" s="5"/>
      <c r="G35" s="3"/>
      <c r="H35" s="29"/>
      <c r="I35" s="29"/>
      <c r="J35" s="124" t="s">
        <v>44</v>
      </c>
      <c r="K35" s="124"/>
      <c r="L35" s="124" t="s">
        <v>44</v>
      </c>
      <c r="M35" s="124"/>
      <c r="N35" s="29"/>
      <c r="O35" s="29" t="s">
        <v>371</v>
      </c>
      <c r="P35" s="124" t="s">
        <v>44</v>
      </c>
      <c r="Q35" s="124"/>
      <c r="R35" s="124"/>
      <c r="S35" s="29"/>
      <c r="T35" s="29"/>
      <c r="U35" s="29"/>
      <c r="V35" s="29"/>
      <c r="W35" s="29"/>
      <c r="X35" s="3"/>
      <c r="Y35" s="16"/>
      <c r="Z35" s="1"/>
      <c r="AA35" s="1"/>
      <c r="AB35" s="1"/>
    </row>
    <row r="36" spans="1:28" outlineLevel="2" x14ac:dyDescent="0.25">
      <c r="A36" s="1"/>
      <c r="B36" s="33"/>
      <c r="C36" s="73">
        <f>INT($C$31)+2</f>
        <v>3</v>
      </c>
      <c r="D36" s="3"/>
      <c r="E36" s="5"/>
      <c r="F36" s="5"/>
      <c r="G36" s="3"/>
      <c r="H36" s="29"/>
      <c r="I36" s="29"/>
      <c r="J36" s="29"/>
      <c r="K36" s="29"/>
      <c r="L36" s="29"/>
      <c r="M36" s="156"/>
      <c r="N36" s="156" t="s">
        <v>97</v>
      </c>
      <c r="O36" s="156" t="s">
        <v>211</v>
      </c>
      <c r="P36" s="156" t="s">
        <v>211</v>
      </c>
      <c r="Q36" s="156" t="s">
        <v>211</v>
      </c>
      <c r="R36" s="156" t="s">
        <v>211</v>
      </c>
      <c r="S36" s="29"/>
      <c r="T36" s="29"/>
      <c r="U36" s="29"/>
      <c r="V36" s="29"/>
      <c r="W36" s="29"/>
      <c r="X36" s="3"/>
      <c r="Y36" s="16"/>
      <c r="Z36" s="1"/>
      <c r="AA36" s="1"/>
      <c r="AB36" s="1"/>
    </row>
    <row r="37" spans="1:28" outlineLevel="2" x14ac:dyDescent="0.25">
      <c r="A37" s="1"/>
      <c r="B37" s="33"/>
      <c r="C37" s="73">
        <f>INT($C$31)+2</f>
        <v>3</v>
      </c>
      <c r="D37" s="3"/>
      <c r="E37" s="5"/>
      <c r="F37" s="5"/>
      <c r="G37" s="3"/>
      <c r="H37" s="29"/>
      <c r="I37" s="29"/>
      <c r="J37" s="29"/>
      <c r="K37" s="29" t="s">
        <v>378</v>
      </c>
      <c r="L37" s="29"/>
      <c r="M37" s="156"/>
      <c r="N37" s="156" t="s">
        <v>380</v>
      </c>
      <c r="O37" s="156" t="s">
        <v>381</v>
      </c>
      <c r="P37" s="156" t="s">
        <v>382</v>
      </c>
      <c r="Q37" s="156" t="s">
        <v>383</v>
      </c>
      <c r="R37" s="156" t="s">
        <v>385</v>
      </c>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124"/>
      <c r="N38" s="29"/>
      <c r="O38" s="29"/>
      <c r="P38" s="124" t="s">
        <v>44</v>
      </c>
      <c r="Q38" s="124" t="s">
        <v>44</v>
      </c>
      <c r="R38" s="124" t="s">
        <v>44</v>
      </c>
      <c r="S38" s="29"/>
      <c r="T38" s="29"/>
      <c r="U38" s="29"/>
      <c r="V38" s="29"/>
      <c r="W38" s="29"/>
      <c r="X38" s="3"/>
      <c r="Y38" s="16"/>
      <c r="Z38" s="1"/>
      <c r="AA38" s="1"/>
      <c r="AB38" s="1"/>
    </row>
    <row r="39" spans="1:28"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96"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301</v>
      </c>
      <c r="I43" s="2"/>
      <c r="J43" s="2"/>
      <c r="K43" s="2"/>
      <c r="L43" s="2"/>
      <c r="M43" s="2"/>
      <c r="N43" s="31" t="b">
        <v>0</v>
      </c>
      <c r="O43" s="31" t="b">
        <v>0</v>
      </c>
      <c r="P43" s="31" t="b">
        <v>0</v>
      </c>
      <c r="Q43" s="31" t="b">
        <v>0</v>
      </c>
      <c r="R43" s="31" t="b">
        <v>0</v>
      </c>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302</v>
      </c>
      <c r="I44" s="2"/>
      <c r="J44" s="2"/>
      <c r="K44" s="2"/>
      <c r="L44" s="2"/>
      <c r="M44" s="2"/>
      <c r="N44" s="31" t="b">
        <v>0</v>
      </c>
      <c r="O44" s="31" t="b">
        <v>0</v>
      </c>
      <c r="P44" s="31" t="b">
        <v>0</v>
      </c>
      <c r="Q44" s="31" t="b">
        <v>0</v>
      </c>
      <c r="R44" s="31" t="b">
        <v>0</v>
      </c>
      <c r="S44" s="2"/>
      <c r="T44" s="2"/>
      <c r="U44" s="2"/>
      <c r="V44" s="2"/>
      <c r="W44" s="2"/>
      <c r="X44" s="4"/>
      <c r="Y44" s="16"/>
      <c r="Z44" s="1"/>
      <c r="AA44" s="1"/>
      <c r="AB44" s="1"/>
    </row>
    <row r="45" spans="1:28" outlineLevel="3" x14ac:dyDescent="0.25">
      <c r="A45" s="1"/>
      <c r="B45" s="33"/>
      <c r="C45" s="73">
        <f t="shared" si="1"/>
        <v>4</v>
      </c>
      <c r="D45" s="4"/>
      <c r="E45" s="5"/>
      <c r="F45" s="5"/>
      <c r="G45" s="4"/>
      <c r="H45" s="2" t="s">
        <v>269</v>
      </c>
      <c r="I45" s="2"/>
      <c r="J45" s="2"/>
      <c r="K45" s="211">
        <v>43600</v>
      </c>
      <c r="L45" s="211"/>
      <c r="M45" s="211"/>
      <c r="N45" s="211"/>
      <c r="O45" s="203">
        <f>$K45+91+126/2</f>
        <v>43754</v>
      </c>
      <c r="P45" s="203">
        <f>O45+126/4</f>
        <v>43785.5</v>
      </c>
      <c r="Q45" s="203">
        <f>$K45-150+129</f>
        <v>43579</v>
      </c>
      <c r="R45" s="203">
        <f>$K45-150+35</f>
        <v>43485</v>
      </c>
      <c r="S45" s="204">
        <f t="shared" ref="S45:V47" si="2">MIN(364,INT((O45 - DATE(YEAR(O45),1,1))))</f>
        <v>288</v>
      </c>
      <c r="T45" s="204">
        <f t="shared" si="2"/>
        <v>319</v>
      </c>
      <c r="U45" s="204">
        <f t="shared" si="2"/>
        <v>113</v>
      </c>
      <c r="V45" s="204">
        <f t="shared" si="2"/>
        <v>19</v>
      </c>
      <c r="W45" s="2"/>
      <c r="X45" s="4"/>
      <c r="Y45" s="16"/>
      <c r="Z45" s="1"/>
      <c r="AA45" s="1"/>
      <c r="AB45" s="1"/>
    </row>
    <row r="46" spans="1:28" outlineLevel="3" x14ac:dyDescent="0.25">
      <c r="A46" s="1"/>
      <c r="B46" s="33"/>
      <c r="C46" s="73">
        <f t="shared" si="1"/>
        <v>4</v>
      </c>
      <c r="D46" s="4"/>
      <c r="E46" s="5"/>
      <c r="F46" s="5"/>
      <c r="G46" s="4"/>
      <c r="H46" s="2" t="s">
        <v>270</v>
      </c>
      <c r="I46" s="2"/>
      <c r="J46" s="2"/>
      <c r="K46" s="211">
        <v>43634</v>
      </c>
      <c r="L46" s="211"/>
      <c r="M46" s="211"/>
      <c r="N46" s="211"/>
      <c r="O46" s="203">
        <f t="shared" ref="O46:O47" si="3">$K46+91+126/2</f>
        <v>43788</v>
      </c>
      <c r="P46" s="203">
        <f t="shared" ref="P46:P47" si="4">O46+126/4</f>
        <v>43819.5</v>
      </c>
      <c r="Q46" s="203">
        <f>$K46-150+129</f>
        <v>43613</v>
      </c>
      <c r="R46" s="203">
        <f t="shared" ref="R46:R47" si="5">$K46-150+35</f>
        <v>43519</v>
      </c>
      <c r="S46" s="204">
        <f t="shared" si="2"/>
        <v>322</v>
      </c>
      <c r="T46" s="204">
        <f t="shared" si="2"/>
        <v>353</v>
      </c>
      <c r="U46" s="204">
        <f t="shared" si="2"/>
        <v>147</v>
      </c>
      <c r="V46" s="204">
        <f t="shared" si="2"/>
        <v>53</v>
      </c>
      <c r="W46" s="2"/>
      <c r="X46" s="4"/>
      <c r="Y46" s="16"/>
      <c r="Z46" s="1"/>
      <c r="AA46" s="1"/>
      <c r="AB46" s="1"/>
    </row>
    <row r="47" spans="1:28" outlineLevel="3" x14ac:dyDescent="0.25">
      <c r="A47" s="1"/>
      <c r="B47" s="33"/>
      <c r="C47" s="73">
        <f t="shared" si="1"/>
        <v>4</v>
      </c>
      <c r="D47" s="4"/>
      <c r="E47" s="5"/>
      <c r="F47" s="5"/>
      <c r="G47" s="4"/>
      <c r="H47" s="2" t="s">
        <v>271</v>
      </c>
      <c r="I47" s="2"/>
      <c r="J47" s="2"/>
      <c r="K47" s="211">
        <v>43669</v>
      </c>
      <c r="L47" s="211"/>
      <c r="M47" s="211"/>
      <c r="N47" s="211"/>
      <c r="O47" s="203">
        <f t="shared" si="3"/>
        <v>43823</v>
      </c>
      <c r="P47" s="203">
        <f t="shared" si="4"/>
        <v>43854.5</v>
      </c>
      <c r="Q47" s="203">
        <f>$K47-150+129</f>
        <v>43648</v>
      </c>
      <c r="R47" s="203">
        <f t="shared" si="5"/>
        <v>43554</v>
      </c>
      <c r="S47" s="204">
        <f t="shared" si="2"/>
        <v>357</v>
      </c>
      <c r="T47" s="204">
        <f t="shared" si="2"/>
        <v>23</v>
      </c>
      <c r="U47" s="204">
        <f t="shared" si="2"/>
        <v>182</v>
      </c>
      <c r="V47" s="204">
        <f t="shared" si="2"/>
        <v>88</v>
      </c>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96"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370</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269</v>
      </c>
      <c r="I54" s="2"/>
      <c r="J54" s="2"/>
      <c r="K54" s="2"/>
      <c r="L54" s="2"/>
      <c r="M54" s="203">
        <v>43479</v>
      </c>
      <c r="N54" s="203">
        <v>43600</v>
      </c>
      <c r="O54" s="203">
        <v>43721</v>
      </c>
      <c r="P54" s="204">
        <f>MIN(364,INT((M54 - DATE(YEAR(M54),1,1))))</f>
        <v>13</v>
      </c>
      <c r="Q54" s="204">
        <f t="shared" ref="Q54:Q56" si="6">MIN(364,INT((N54 - DATE(YEAR(N54),1,1))))</f>
        <v>134</v>
      </c>
      <c r="R54" s="204">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270</v>
      </c>
      <c r="I55" s="2"/>
      <c r="J55" s="2"/>
      <c r="K55" s="2"/>
      <c r="L55" s="2"/>
      <c r="M55" s="203">
        <v>43509</v>
      </c>
      <c r="N55" s="203">
        <v>43630</v>
      </c>
      <c r="O55" s="203">
        <v>43751</v>
      </c>
      <c r="P55" s="204">
        <f>MIN(364,INT((M55 - DATE(YEAR(M55),1,1))))</f>
        <v>43</v>
      </c>
      <c r="Q55" s="204">
        <f t="shared" si="6"/>
        <v>164</v>
      </c>
      <c r="R55" s="204">
        <f t="shared" si="7"/>
        <v>285</v>
      </c>
      <c r="S55" s="2"/>
      <c r="T55" s="2"/>
      <c r="U55" s="2"/>
      <c r="V55" s="2"/>
      <c r="W55" s="2"/>
      <c r="X55" s="4"/>
      <c r="Y55" s="16"/>
      <c r="Z55" s="1"/>
      <c r="AA55" s="1"/>
      <c r="AB55" s="1"/>
    </row>
    <row r="56" spans="1:28" outlineLevel="3" x14ac:dyDescent="0.25">
      <c r="A56" s="1"/>
      <c r="B56" s="33"/>
      <c r="C56" s="73"/>
      <c r="D56" s="4"/>
      <c r="E56" s="5"/>
      <c r="F56" s="5"/>
      <c r="G56" s="4"/>
      <c r="H56" s="2" t="s">
        <v>271</v>
      </c>
      <c r="I56" s="2"/>
      <c r="J56" s="2"/>
      <c r="K56" s="2"/>
      <c r="L56" s="2"/>
      <c r="M56" s="203">
        <v>43905</v>
      </c>
      <c r="N56" s="203">
        <v>43661</v>
      </c>
      <c r="O56" s="203">
        <v>43782</v>
      </c>
      <c r="P56" s="204">
        <f>MIN(364,INT((M56 - DATE(YEAR(M56),1,1))))</f>
        <v>74</v>
      </c>
      <c r="Q56" s="204">
        <f t="shared" si="6"/>
        <v>195</v>
      </c>
      <c r="R56" s="204">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2"/>
      <c r="I59" s="82"/>
      <c r="J59" s="82"/>
      <c r="K59" s="82"/>
      <c r="L59" s="82"/>
      <c r="M59" s="82"/>
      <c r="N59" s="82"/>
      <c r="O59" s="82"/>
      <c r="P59" s="82"/>
      <c r="Q59" s="82"/>
      <c r="R59" s="82"/>
      <c r="S59" s="82"/>
      <c r="T59" s="82"/>
      <c r="U59" s="82"/>
      <c r="V59" s="82"/>
      <c r="W59" s="82"/>
      <c r="X59" s="4" t="s">
        <v>3</v>
      </c>
      <c r="Y59" s="16"/>
      <c r="Z59" s="1"/>
      <c r="AA59" s="1"/>
      <c r="AB59" s="1"/>
    </row>
    <row r="60" spans="1:28"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47"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24" t="s">
        <v>44</v>
      </c>
      <c r="K72" s="29"/>
      <c r="L72" s="124"/>
      <c r="M72" s="124" t="s">
        <v>44</v>
      </c>
      <c r="N72" s="29"/>
      <c r="O72" s="124"/>
      <c r="P72" s="29"/>
      <c r="Q72" s="29"/>
      <c r="R72" s="29"/>
      <c r="S72" s="124" t="s">
        <v>44</v>
      </c>
      <c r="T72" s="29"/>
      <c r="U72" s="124"/>
      <c r="V72" s="29"/>
      <c r="W72" s="29"/>
      <c r="X72" s="3"/>
      <c r="Y72" s="16"/>
      <c r="Z72" s="1"/>
      <c r="AA72" s="1"/>
      <c r="AB72" s="1"/>
    </row>
    <row r="73" spans="1:28" outlineLevel="2" x14ac:dyDescent="0.25">
      <c r="A73" s="1"/>
      <c r="B73" s="33"/>
      <c r="C73" s="73">
        <f>INT($C$68)+2</f>
        <v>3</v>
      </c>
      <c r="D73" s="3"/>
      <c r="E73" s="5"/>
      <c r="F73" s="5"/>
      <c r="G73" s="3"/>
      <c r="H73" s="29"/>
      <c r="I73" s="29"/>
      <c r="J73" s="124" t="s">
        <v>44</v>
      </c>
      <c r="K73" s="29"/>
      <c r="L73" s="124"/>
      <c r="M73" s="124" t="s">
        <v>44</v>
      </c>
      <c r="N73" s="29"/>
      <c r="O73" s="124"/>
      <c r="P73" s="29"/>
      <c r="Q73" s="29"/>
      <c r="R73" s="29"/>
      <c r="S73" s="124" t="s">
        <v>44</v>
      </c>
      <c r="T73" s="29"/>
      <c r="U73" s="124"/>
      <c r="V73" s="29"/>
      <c r="W73" s="29"/>
      <c r="X73" s="3"/>
      <c r="Y73" s="16"/>
      <c r="Z73" s="1"/>
      <c r="AA73" s="1"/>
      <c r="AB73" s="1"/>
    </row>
    <row r="74" spans="1:28" ht="30" outlineLevel="2" x14ac:dyDescent="0.25">
      <c r="A74" s="1"/>
      <c r="B74" s="33"/>
      <c r="C74" s="73">
        <f>INT($C$68)+2</f>
        <v>3</v>
      </c>
      <c r="D74" s="3"/>
      <c r="E74" s="5"/>
      <c r="F74" s="5"/>
      <c r="G74" s="3"/>
      <c r="H74" s="29"/>
      <c r="I74" s="29"/>
      <c r="J74" s="124" t="s">
        <v>72</v>
      </c>
      <c r="K74" s="65"/>
      <c r="L74" s="124"/>
      <c r="M74" s="124" t="s">
        <v>73</v>
      </c>
      <c r="N74" s="65"/>
      <c r="O74" s="124"/>
      <c r="P74" s="29" t="s">
        <v>106</v>
      </c>
      <c r="Q74" s="29" t="s">
        <v>147</v>
      </c>
      <c r="R74" s="29"/>
      <c r="S74" s="124" t="s">
        <v>75</v>
      </c>
      <c r="T74" s="65"/>
      <c r="U74" s="124"/>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24" t="s">
        <v>44</v>
      </c>
      <c r="K75" s="29"/>
      <c r="L75" s="124"/>
      <c r="M75" s="124" t="s">
        <v>44</v>
      </c>
      <c r="N75" s="29"/>
      <c r="O75" s="124"/>
      <c r="P75" s="29"/>
      <c r="Q75" s="29"/>
      <c r="R75" s="29"/>
      <c r="S75" s="124" t="s">
        <v>44</v>
      </c>
      <c r="T75" s="29"/>
      <c r="U75" s="124"/>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outlineLevel="2" x14ac:dyDescent="0.25">
      <c r="A79" s="1"/>
      <c r="B79" s="33"/>
      <c r="C79" s="73">
        <f>INT($C$68)+2</f>
        <v>3</v>
      </c>
      <c r="D79" s="4"/>
      <c r="E79" s="5"/>
      <c r="F79" s="5"/>
      <c r="G79" s="4"/>
      <c r="H79" s="2" t="s">
        <v>124</v>
      </c>
      <c r="I79" s="2"/>
      <c r="J79" s="36">
        <v>1</v>
      </c>
      <c r="K79" s="2"/>
      <c r="L79" s="2"/>
      <c r="M79" s="109">
        <f>i_w_start_len1*i_n1_len^M82</f>
        <v>3</v>
      </c>
      <c r="N79" s="2"/>
      <c r="O79" s="2"/>
      <c r="P79" s="107" t="s">
        <v>148</v>
      </c>
      <c r="Q79" s="31">
        <v>10</v>
      </c>
      <c r="R79" s="2"/>
      <c r="S79" s="109">
        <f>i_w_start_len3*i_n3_len^S82</f>
        <v>3</v>
      </c>
      <c r="T79" s="2"/>
      <c r="U79" s="2"/>
      <c r="V79" s="2"/>
      <c r="W79" s="2"/>
      <c r="X79" s="4"/>
      <c r="Y79" s="16"/>
      <c r="Z79" s="1"/>
      <c r="AA79" s="1"/>
      <c r="AB79" s="1"/>
    </row>
    <row r="80" spans="1:28" outlineLevel="2" x14ac:dyDescent="0.25">
      <c r="A80" s="1"/>
      <c r="B80" s="33"/>
      <c r="C80" s="73">
        <f>INT($C$68)+2</f>
        <v>3</v>
      </c>
      <c r="D80" s="4"/>
      <c r="E80" s="5"/>
      <c r="F80" s="5"/>
      <c r="G80" s="4"/>
      <c r="H80" s="2" t="s">
        <v>125</v>
      </c>
      <c r="I80" s="2"/>
      <c r="J80" s="109">
        <f>J$79/(J$81^J$82)</f>
        <v>1</v>
      </c>
      <c r="K80" s="2"/>
      <c r="L80" s="2"/>
      <c r="M80" s="31">
        <v>3</v>
      </c>
      <c r="N80" s="2"/>
      <c r="O80" s="2"/>
      <c r="P80" s="2"/>
      <c r="Q80" s="2"/>
      <c r="R80" s="2"/>
      <c r="S80" s="31">
        <v>3</v>
      </c>
      <c r="T80" s="2"/>
      <c r="U80" s="2"/>
      <c r="V80" s="2"/>
      <c r="W80" s="2"/>
      <c r="X80" s="4"/>
      <c r="Y80" s="16"/>
      <c r="Z80" s="1"/>
      <c r="AA80" s="1"/>
      <c r="AB80" s="1"/>
    </row>
    <row r="81" spans="1:28" outlineLevel="3" x14ac:dyDescent="0.25">
      <c r="A81" s="1"/>
      <c r="B81" s="33"/>
      <c r="C81" s="73">
        <f>INT($C$68)+3</f>
        <v>4</v>
      </c>
      <c r="D81" s="4"/>
      <c r="E81" s="5"/>
      <c r="F81" s="5"/>
      <c r="G81" s="4"/>
      <c r="H81" s="2" t="s">
        <v>126</v>
      </c>
      <c r="I81" s="2"/>
      <c r="J81" s="36">
        <v>1</v>
      </c>
      <c r="K81" s="2"/>
      <c r="L81" s="106"/>
      <c r="M81" s="31">
        <v>1</v>
      </c>
      <c r="N81" s="2"/>
      <c r="O81" s="106"/>
      <c r="P81" s="2"/>
      <c r="Q81" s="2"/>
      <c r="R81" s="2"/>
      <c r="S81" s="31">
        <v>1</v>
      </c>
      <c r="T81" s="2"/>
      <c r="U81" s="106"/>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09">
        <f>COUNTIF(i_fixed_fvp_mask_dams,TRUE)+COUNTIF(i_fvp_mask_dams,TRUE)</f>
        <v>3</v>
      </c>
      <c r="N82" s="2"/>
      <c r="O82" s="2"/>
      <c r="P82" s="2"/>
      <c r="Q82" s="2"/>
      <c r="R82" s="2"/>
      <c r="S82" s="109">
        <f>COUNTIF(J52:L52,TRUE)</f>
        <v>3</v>
      </c>
      <c r="T82" s="2"/>
      <c r="U82" s="106"/>
      <c r="V82" s="2"/>
      <c r="W82" s="2"/>
      <c r="X82" s="4"/>
      <c r="Y82" s="16"/>
      <c r="Z82" s="1"/>
      <c r="AA82" s="1"/>
      <c r="AB82" s="1"/>
    </row>
    <row r="83" spans="1:28"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2"/>
      <c r="I84" s="82"/>
      <c r="J84" s="82"/>
      <c r="K84" s="82"/>
      <c r="L84" s="82"/>
      <c r="M84" s="82"/>
      <c r="N84" s="82"/>
      <c r="O84" s="82"/>
      <c r="P84" s="82"/>
      <c r="Q84" s="82"/>
      <c r="R84" s="82"/>
      <c r="S84" s="82"/>
      <c r="T84" s="82"/>
      <c r="U84" s="82"/>
      <c r="V84" s="82"/>
      <c r="W84" s="82"/>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48" t="s">
        <v>239</v>
      </c>
      <c r="I86" s="2"/>
      <c r="J86" s="2" t="s">
        <v>237</v>
      </c>
      <c r="K86" s="36" t="s">
        <v>306</v>
      </c>
      <c r="L86" s="2" t="s">
        <v>238</v>
      </c>
      <c r="M86" s="2" t="s">
        <v>237</v>
      </c>
      <c r="N86" s="36" t="s">
        <v>306</v>
      </c>
      <c r="O86" s="2" t="s">
        <v>238</v>
      </c>
      <c r="P86" s="2"/>
      <c r="Q86" s="2"/>
      <c r="R86" s="2"/>
      <c r="S86" s="2" t="s">
        <v>237</v>
      </c>
      <c r="T86" s="36" t="s">
        <v>306</v>
      </c>
      <c r="U86" s="2" t="s">
        <v>238</v>
      </c>
      <c r="V86" s="2"/>
      <c r="W86" s="2"/>
      <c r="X86" s="4"/>
      <c r="Y86" s="16"/>
      <c r="Z86" s="1"/>
      <c r="AA86" s="1"/>
      <c r="AB86" s="1"/>
    </row>
    <row r="87" spans="1:28" outlineLevel="3" x14ac:dyDescent="0.25">
      <c r="A87" s="1"/>
      <c r="B87" s="33"/>
      <c r="C87" s="73">
        <f>INT($C$68)+3</f>
        <v>4</v>
      </c>
      <c r="D87" s="4"/>
      <c r="E87" s="5">
        <v>0</v>
      </c>
      <c r="F87" s="5"/>
      <c r="G87" s="4"/>
      <c r="H87" s="151" t="s">
        <v>240</v>
      </c>
      <c r="I87" s="2"/>
      <c r="J87" s="149">
        <v>0</v>
      </c>
      <c r="K87" s="149" t="b">
        <v>0</v>
      </c>
      <c r="L87" s="31">
        <v>1</v>
      </c>
      <c r="M87" s="31">
        <v>0</v>
      </c>
      <c r="N87" s="149" t="b">
        <v>0</v>
      </c>
      <c r="O87" s="31">
        <v>1</v>
      </c>
      <c r="P87" s="2"/>
      <c r="Q87" s="148"/>
      <c r="R87" s="2"/>
      <c r="S87" s="31">
        <v>0</v>
      </c>
      <c r="T87" s="149" t="b">
        <v>0</v>
      </c>
      <c r="U87" s="149">
        <v>1</v>
      </c>
      <c r="V87" s="2"/>
      <c r="W87" s="2"/>
      <c r="X87" s="4"/>
      <c r="Y87" s="16"/>
      <c r="Z87" s="1"/>
      <c r="AA87" s="1"/>
      <c r="AB87" s="1"/>
    </row>
    <row r="88" spans="1:28" outlineLevel="3" x14ac:dyDescent="0.25">
      <c r="A88" s="1"/>
      <c r="B88" s="33"/>
      <c r="C88" s="73">
        <f>INT($C$68)+3</f>
        <v>4</v>
      </c>
      <c r="D88" s="4"/>
      <c r="E88" s="5">
        <v>1</v>
      </c>
      <c r="F88" s="5"/>
      <c r="G88" s="4"/>
      <c r="H88" s="151" t="s">
        <v>241</v>
      </c>
      <c r="I88" s="2"/>
      <c r="J88" s="148"/>
      <c r="K88" s="2"/>
      <c r="L88" s="148"/>
      <c r="M88" s="31">
        <v>1</v>
      </c>
      <c r="N88" s="149" t="b">
        <v>0</v>
      </c>
      <c r="O88" s="31">
        <v>1</v>
      </c>
      <c r="P88" s="2"/>
      <c r="Q88" s="148"/>
      <c r="R88" s="2"/>
      <c r="S88" s="31">
        <v>1</v>
      </c>
      <c r="T88" s="149" t="b">
        <v>0</v>
      </c>
      <c r="U88" s="149">
        <v>1</v>
      </c>
      <c r="V88" s="2"/>
      <c r="W88" s="2"/>
      <c r="X88" s="4"/>
      <c r="Y88" s="16"/>
      <c r="Z88" s="1"/>
      <c r="AA88" s="1"/>
      <c r="AB88" s="1"/>
    </row>
    <row r="89" spans="1:28" outlineLevel="3" x14ac:dyDescent="0.25">
      <c r="A89" s="1"/>
      <c r="B89" s="33"/>
      <c r="C89" s="73">
        <f>INT($C$68)+3</f>
        <v>4</v>
      </c>
      <c r="D89" s="4"/>
      <c r="E89" s="5">
        <v>2</v>
      </c>
      <c r="F89" s="5"/>
      <c r="G89" s="4"/>
      <c r="H89" s="151" t="s">
        <v>242</v>
      </c>
      <c r="I89" s="2"/>
      <c r="J89" s="148"/>
      <c r="K89" s="2"/>
      <c r="L89" s="148"/>
      <c r="M89" s="31">
        <v>-1</v>
      </c>
      <c r="N89" s="149" t="b">
        <v>0</v>
      </c>
      <c r="O89" s="31">
        <v>1</v>
      </c>
      <c r="P89" s="2"/>
      <c r="Q89" s="148"/>
      <c r="R89" s="2"/>
      <c r="S89" s="31">
        <v>-1</v>
      </c>
      <c r="T89" s="149" t="b">
        <v>0</v>
      </c>
      <c r="U89" s="149">
        <v>1</v>
      </c>
      <c r="V89" s="2"/>
      <c r="W89" s="2"/>
      <c r="X89" s="4"/>
      <c r="Y89" s="16"/>
      <c r="Z89" s="1"/>
      <c r="AA89" s="1"/>
      <c r="AB89" s="1"/>
    </row>
    <row r="90" spans="1:28" outlineLevel="3" x14ac:dyDescent="0.25">
      <c r="A90" s="1"/>
      <c r="B90" s="33"/>
      <c r="C90" s="73">
        <f>INT(C$68+3)</f>
        <v>4</v>
      </c>
      <c r="D90" s="4"/>
      <c r="E90" s="5">
        <v>3</v>
      </c>
      <c r="F90" s="5"/>
      <c r="G90" s="4"/>
      <c r="H90" s="151" t="s">
        <v>243</v>
      </c>
      <c r="I90" s="2"/>
      <c r="J90" s="148"/>
      <c r="K90" s="2"/>
      <c r="L90" s="148"/>
      <c r="M90" s="31">
        <v>0.5</v>
      </c>
      <c r="N90" s="149" t="b">
        <v>0</v>
      </c>
      <c r="O90" s="31">
        <v>1</v>
      </c>
      <c r="P90" s="2"/>
      <c r="Q90" s="2"/>
      <c r="R90" s="2"/>
      <c r="S90" s="31">
        <v>0.33300000000000002</v>
      </c>
      <c r="T90" s="149" t="b">
        <v>0</v>
      </c>
      <c r="U90" s="31">
        <v>1</v>
      </c>
      <c r="V90" s="2"/>
      <c r="W90" s="2"/>
      <c r="X90" s="4"/>
      <c r="Y90" s="16"/>
      <c r="Z90" s="1"/>
      <c r="AA90" s="1"/>
      <c r="AB90" s="1"/>
    </row>
    <row r="91" spans="1:28" outlineLevel="3" x14ac:dyDescent="0.25">
      <c r="A91" s="1"/>
      <c r="B91" s="33"/>
      <c r="C91" s="73">
        <f t="shared" ref="C91:C94" si="8">INT(C$68+3)</f>
        <v>4</v>
      </c>
      <c r="D91" s="4"/>
      <c r="E91" s="5">
        <v>4</v>
      </c>
      <c r="F91" s="5"/>
      <c r="G91" s="4"/>
      <c r="H91" s="151" t="s">
        <v>244</v>
      </c>
      <c r="I91" s="2"/>
      <c r="J91" s="148"/>
      <c r="K91" s="2"/>
      <c r="L91" s="148"/>
      <c r="M91" s="31">
        <v>-0.5</v>
      </c>
      <c r="N91" s="149" t="b">
        <v>0</v>
      </c>
      <c r="O91" s="31">
        <v>1</v>
      </c>
      <c r="P91" s="2"/>
      <c r="Q91" s="2"/>
      <c r="R91" s="2"/>
      <c r="S91" s="31">
        <v>0.66600000000000004</v>
      </c>
      <c r="T91" s="149" t="b">
        <v>0</v>
      </c>
      <c r="U91" s="31">
        <v>1</v>
      </c>
      <c r="V91" s="2"/>
      <c r="W91" s="2"/>
      <c r="X91" s="4"/>
      <c r="Y91" s="16"/>
      <c r="Z91" s="1"/>
      <c r="AA91" s="1"/>
      <c r="AB91" s="1"/>
    </row>
    <row r="92" spans="1:28" outlineLevel="3" x14ac:dyDescent="0.25">
      <c r="A92" s="1"/>
      <c r="B92" s="33"/>
      <c r="C92" s="73">
        <f t="shared" si="8"/>
        <v>4</v>
      </c>
      <c r="D92" s="4"/>
      <c r="E92" s="5">
        <v>5</v>
      </c>
      <c r="F92" s="5"/>
      <c r="G92" s="4"/>
      <c r="H92" s="151" t="s">
        <v>245</v>
      </c>
      <c r="I92" s="2"/>
      <c r="J92" s="148"/>
      <c r="K92" s="2"/>
      <c r="L92" s="148"/>
      <c r="M92" s="31">
        <v>0.2</v>
      </c>
      <c r="N92" s="149" t="b">
        <v>0</v>
      </c>
      <c r="O92" s="31">
        <v>1</v>
      </c>
      <c r="P92" s="2"/>
      <c r="Q92" s="2"/>
      <c r="R92" s="2"/>
      <c r="S92" s="31">
        <v>-0.5</v>
      </c>
      <c r="T92" s="149" t="b">
        <v>0</v>
      </c>
      <c r="U92" s="31">
        <v>1</v>
      </c>
      <c r="V92" s="2"/>
      <c r="W92" s="2"/>
      <c r="X92" s="4"/>
      <c r="Y92" s="16"/>
      <c r="Z92" s="1"/>
      <c r="AA92" s="1"/>
      <c r="AB92" s="1"/>
    </row>
    <row r="93" spans="1:28" outlineLevel="3" x14ac:dyDescent="0.25">
      <c r="A93" s="1"/>
      <c r="B93" s="33"/>
      <c r="C93" s="73">
        <f t="shared" si="8"/>
        <v>4</v>
      </c>
      <c r="D93" s="4"/>
      <c r="E93" s="5">
        <v>6</v>
      </c>
      <c r="F93" s="5"/>
      <c r="G93" s="4"/>
      <c r="H93" s="151" t="s">
        <v>246</v>
      </c>
      <c r="I93" s="2"/>
      <c r="J93" s="148"/>
      <c r="K93" s="2"/>
      <c r="L93" s="148"/>
      <c r="M93" s="31">
        <v>-0.2</v>
      </c>
      <c r="N93" s="149" t="b">
        <v>0</v>
      </c>
      <c r="O93" s="31">
        <v>1</v>
      </c>
      <c r="P93" s="2"/>
      <c r="Q93" s="2"/>
      <c r="R93" s="2"/>
      <c r="S93" s="31">
        <v>10</v>
      </c>
      <c r="T93" s="149" t="b">
        <v>1</v>
      </c>
      <c r="U93" s="31">
        <v>300</v>
      </c>
      <c r="V93" s="2"/>
      <c r="W93" s="2"/>
      <c r="X93" s="4"/>
      <c r="Y93" s="16"/>
      <c r="Z93" s="1"/>
      <c r="AA93" s="1"/>
      <c r="AB93" s="1"/>
    </row>
    <row r="94" spans="1:28" outlineLevel="3" x14ac:dyDescent="0.25">
      <c r="A94" s="1"/>
      <c r="B94" s="33"/>
      <c r="C94" s="73">
        <f t="shared" si="8"/>
        <v>4</v>
      </c>
      <c r="D94" s="4"/>
      <c r="E94" s="5">
        <v>7</v>
      </c>
      <c r="F94" s="5"/>
      <c r="G94" s="4"/>
      <c r="H94" s="151" t="s">
        <v>247</v>
      </c>
      <c r="I94" s="2"/>
      <c r="J94" s="148"/>
      <c r="K94" s="2"/>
      <c r="L94" s="148"/>
      <c r="M94" s="31">
        <v>0.1</v>
      </c>
      <c r="N94" s="149" t="b">
        <v>0</v>
      </c>
      <c r="O94" s="31">
        <v>1</v>
      </c>
      <c r="P94" s="2"/>
      <c r="Q94" s="2"/>
      <c r="R94" s="2"/>
      <c r="S94" s="31">
        <v>0</v>
      </c>
      <c r="T94" s="149"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2"/>
      <c r="I95" s="82"/>
      <c r="J95" s="82"/>
      <c r="K95" s="82"/>
      <c r="L95" s="82"/>
      <c r="M95" s="82"/>
      <c r="N95" s="82"/>
      <c r="O95" s="82"/>
      <c r="P95" s="82"/>
      <c r="Q95" s="82"/>
      <c r="R95" s="82"/>
      <c r="S95" s="82"/>
      <c r="T95" s="82"/>
      <c r="U95" s="82"/>
      <c r="V95" s="82"/>
      <c r="W95" s="82"/>
      <c r="X95" s="4" t="s">
        <v>3</v>
      </c>
      <c r="Y95" s="16"/>
      <c r="Z95" s="1"/>
      <c r="AA95" s="1"/>
      <c r="AB95" s="1"/>
    </row>
    <row r="96" spans="1:28" ht="5.0999999999999996" customHeight="1" outlineLevel="2" x14ac:dyDescent="0.25">
      <c r="A96" s="1"/>
      <c r="B96" s="33"/>
      <c r="C96" s="73">
        <f>INT($C$68)+2.005</f>
        <v>3.0049999999999999</v>
      </c>
      <c r="D96" s="4" t="s">
        <v>2</v>
      </c>
      <c r="E96" s="4"/>
      <c r="F96" s="4"/>
      <c r="G96" s="4"/>
      <c r="H96" s="150"/>
      <c r="I96" s="150"/>
      <c r="J96" s="150"/>
      <c r="K96" s="150"/>
      <c r="L96" s="150"/>
      <c r="M96" s="150"/>
      <c r="N96" s="150"/>
      <c r="O96" s="150"/>
      <c r="P96" s="150"/>
      <c r="Q96" s="150"/>
      <c r="R96" s="150"/>
      <c r="S96" s="150"/>
      <c r="T96" s="150"/>
      <c r="U96" s="150"/>
      <c r="V96" s="150"/>
      <c r="W96" s="150"/>
      <c r="X96" s="4"/>
      <c r="Y96" s="16"/>
      <c r="Z96" s="1"/>
      <c r="AA96" s="1"/>
      <c r="AB96" s="1"/>
    </row>
    <row r="97" spans="1:28" outlineLevel="2" x14ac:dyDescent="0.25">
      <c r="A97" s="1"/>
      <c r="B97" s="33"/>
      <c r="C97" s="73">
        <f>INT($C$68)+2</f>
        <v>3</v>
      </c>
      <c r="D97" s="4"/>
      <c r="E97" s="5"/>
      <c r="F97" s="5"/>
      <c r="G97" s="4"/>
      <c r="H97" s="2" t="s">
        <v>248</v>
      </c>
      <c r="I97" s="2"/>
      <c r="J97" s="160" t="s">
        <v>72</v>
      </c>
      <c r="K97" s="160"/>
      <c r="L97" s="160"/>
      <c r="M97" s="160"/>
      <c r="N97" s="2"/>
      <c r="O97" s="160" t="s">
        <v>73</v>
      </c>
      <c r="P97" s="52"/>
      <c r="Q97" s="52"/>
      <c r="R97" s="52"/>
      <c r="S97" s="2"/>
      <c r="T97" s="160" t="s">
        <v>75</v>
      </c>
      <c r="U97" s="52"/>
      <c r="V97" s="52"/>
      <c r="W97" s="52"/>
      <c r="X97" s="4"/>
      <c r="Y97" s="16"/>
      <c r="Z97" s="1"/>
      <c r="AA97" s="1"/>
      <c r="AB97" s="1"/>
    </row>
    <row r="98" spans="1:28" outlineLevel="3" x14ac:dyDescent="0.25">
      <c r="A98" s="1"/>
      <c r="B98" s="33"/>
      <c r="C98" s="73">
        <f>INT($C$68)+3</f>
        <v>4</v>
      </c>
      <c r="D98" s="4"/>
      <c r="E98" s="5"/>
      <c r="F98" s="5"/>
      <c r="G98" s="4"/>
      <c r="H98" s="2"/>
      <c r="I98" s="2"/>
      <c r="J98" s="96" t="s">
        <v>249</v>
      </c>
      <c r="K98" s="96" t="s">
        <v>250</v>
      </c>
      <c r="L98" s="96" t="s">
        <v>251</v>
      </c>
      <c r="M98" s="96" t="s">
        <v>252</v>
      </c>
      <c r="N98" s="2"/>
      <c r="O98" s="96" t="s">
        <v>249</v>
      </c>
      <c r="P98" s="96" t="s">
        <v>250</v>
      </c>
      <c r="Q98" s="96" t="s">
        <v>251</v>
      </c>
      <c r="R98" s="96" t="s">
        <v>252</v>
      </c>
      <c r="S98" s="2"/>
      <c r="T98" s="96" t="s">
        <v>249</v>
      </c>
      <c r="U98" s="96" t="s">
        <v>250</v>
      </c>
      <c r="V98" s="96" t="s">
        <v>251</v>
      </c>
      <c r="W98" s="96" t="s">
        <v>252</v>
      </c>
      <c r="X98" s="4"/>
      <c r="Y98" s="16"/>
      <c r="Z98" s="1"/>
      <c r="AA98" s="1"/>
      <c r="AB98" s="1"/>
    </row>
    <row r="99" spans="1:28" outlineLevel="3" x14ac:dyDescent="0.25">
      <c r="A99" s="1"/>
      <c r="B99" s="33"/>
      <c r="C99" s="73">
        <f t="shared" ref="C99:C102" si="9">INT($C$68)+3</f>
        <v>4</v>
      </c>
      <c r="D99" s="4"/>
      <c r="E99" s="5">
        <v>0</v>
      </c>
      <c r="F99" s="5"/>
      <c r="G99" s="4"/>
      <c r="H99" s="151" t="s">
        <v>253</v>
      </c>
      <c r="I99" s="2"/>
      <c r="J99" s="152">
        <v>0</v>
      </c>
      <c r="K99" s="153">
        <v>0</v>
      </c>
      <c r="L99" s="153">
        <v>0</v>
      </c>
      <c r="M99" s="153">
        <v>0</v>
      </c>
      <c r="N99" s="2"/>
      <c r="O99" s="153">
        <v>0</v>
      </c>
      <c r="P99" s="153">
        <v>0</v>
      </c>
      <c r="Q99" s="153">
        <v>0</v>
      </c>
      <c r="R99" s="153">
        <v>0</v>
      </c>
      <c r="S99" s="2"/>
      <c r="T99" s="153">
        <v>0</v>
      </c>
      <c r="U99" s="153">
        <v>0</v>
      </c>
      <c r="V99" s="153">
        <v>0</v>
      </c>
      <c r="W99" s="153">
        <v>0</v>
      </c>
      <c r="X99" s="4"/>
      <c r="Y99" s="16"/>
      <c r="Z99" s="1"/>
      <c r="AA99" s="1"/>
      <c r="AB99" s="1"/>
    </row>
    <row r="100" spans="1:28" outlineLevel="3" x14ac:dyDescent="0.25">
      <c r="A100" s="1"/>
      <c r="B100" s="33"/>
      <c r="C100" s="73">
        <f t="shared" si="9"/>
        <v>4</v>
      </c>
      <c r="D100" s="4"/>
      <c r="E100" s="5">
        <v>1</v>
      </c>
      <c r="F100" s="5"/>
      <c r="G100" s="4"/>
      <c r="H100" s="151"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51"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54"/>
      <c r="I102" s="155"/>
      <c r="J102" s="2"/>
      <c r="K102" s="2"/>
      <c r="L102" s="96"/>
      <c r="M102" s="2"/>
      <c r="N102" s="2"/>
      <c r="O102" s="26" t="s">
        <v>368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INT(MAX($C$119:$C$139))+1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47"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24" t="s">
        <v>44</v>
      </c>
      <c r="K116" s="124"/>
      <c r="L116" s="124" t="s">
        <v>44</v>
      </c>
      <c r="M116" s="124"/>
      <c r="N116" s="29"/>
      <c r="O116" s="29"/>
      <c r="P116" s="124" t="s">
        <v>44</v>
      </c>
      <c r="Q116" s="124"/>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256</v>
      </c>
      <c r="I120" s="31" t="b">
        <v>0</v>
      </c>
      <c r="J120" s="36"/>
      <c r="K120" s="36"/>
      <c r="L120" s="36" t="s">
        <v>307</v>
      </c>
      <c r="M120" s="31" t="b">
        <v>0</v>
      </c>
      <c r="N120" s="36"/>
      <c r="O120" s="36"/>
      <c r="P120" s="2"/>
      <c r="Q120" s="2"/>
      <c r="R120" s="2"/>
      <c r="S120" s="2"/>
      <c r="T120" s="26" t="s">
        <v>350</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352</v>
      </c>
      <c r="M121" s="31">
        <v>0</v>
      </c>
      <c r="N121" s="36"/>
      <c r="O121" s="26" t="s">
        <v>309</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257</v>
      </c>
      <c r="I122" s="31">
        <v>0</v>
      </c>
      <c r="J122" s="36"/>
      <c r="K122" s="36"/>
      <c r="L122" s="26" t="s">
        <v>308</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48"/>
      <c r="I123" s="148"/>
      <c r="J123" s="148"/>
      <c r="K123" s="148"/>
      <c r="L123" s="26" t="s">
        <v>351</v>
      </c>
      <c r="M123" s="31">
        <v>0</v>
      </c>
      <c r="N123" s="148"/>
      <c r="O123" s="148"/>
      <c r="P123" s="148"/>
      <c r="Q123" s="148"/>
      <c r="R123" s="148"/>
      <c r="S123" s="2"/>
      <c r="T123" s="2"/>
      <c r="U123" s="2"/>
      <c r="V123" s="2"/>
      <c r="W123" s="2"/>
      <c r="X123" s="4"/>
      <c r="Y123" s="16"/>
      <c r="Z123" s="1"/>
      <c r="AA123" s="1"/>
      <c r="AB123" s="1"/>
    </row>
    <row r="124" spans="1:28" outlineLevel="3" x14ac:dyDescent="0.25">
      <c r="A124" s="1"/>
      <c r="B124" s="33"/>
      <c r="C124" s="73"/>
      <c r="D124" s="4"/>
      <c r="E124" s="5"/>
      <c r="F124" s="5"/>
      <c r="G124" s="4"/>
      <c r="H124" s="205"/>
      <c r="I124" s="205"/>
      <c r="J124" s="205"/>
      <c r="K124" s="205"/>
      <c r="L124" s="26"/>
      <c r="M124" s="26"/>
      <c r="N124" s="205"/>
      <c r="O124" s="205"/>
      <c r="P124" s="205"/>
      <c r="Q124" s="205"/>
      <c r="R124" s="205"/>
      <c r="S124" s="2"/>
      <c r="T124" s="2"/>
      <c r="U124" s="2"/>
      <c r="V124" s="2"/>
      <c r="W124" s="2"/>
      <c r="X124" s="4"/>
      <c r="Y124" s="16"/>
      <c r="Z124" s="1"/>
      <c r="AA124" s="1"/>
      <c r="AB124" s="1"/>
    </row>
    <row r="125" spans="1:28" outlineLevel="3" x14ac:dyDescent="0.25">
      <c r="A125" s="1"/>
      <c r="B125" s="33"/>
      <c r="C125" s="73"/>
      <c r="D125" s="4"/>
      <c r="E125" s="5"/>
      <c r="F125" s="5"/>
      <c r="G125" s="4"/>
      <c r="H125" s="205"/>
      <c r="I125" s="205"/>
      <c r="J125" s="205"/>
      <c r="K125" s="205"/>
      <c r="L125" s="26" t="s">
        <v>373</v>
      </c>
      <c r="M125" s="31" t="b">
        <v>0</v>
      </c>
      <c r="N125" s="205"/>
      <c r="O125" s="205"/>
      <c r="P125" s="205"/>
      <c r="Q125" s="205"/>
      <c r="R125" s="205"/>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2"/>
      <c r="I126" s="82"/>
      <c r="J126" s="82"/>
      <c r="K126" s="82"/>
      <c r="L126" s="82"/>
      <c r="M126" s="82"/>
      <c r="N126" s="82"/>
      <c r="O126" s="82"/>
      <c r="P126" s="82"/>
      <c r="Q126" s="82"/>
      <c r="R126" s="82"/>
      <c r="S126" s="82"/>
      <c r="T126" s="82"/>
      <c r="U126" s="82"/>
      <c r="V126" s="82"/>
      <c r="W126" s="82"/>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259</v>
      </c>
      <c r="I128" s="64" t="s">
        <v>258</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260</v>
      </c>
      <c r="I129" s="31" t="b">
        <v>0</v>
      </c>
      <c r="J129" s="148"/>
      <c r="K129" s="148"/>
      <c r="L129" s="148"/>
      <c r="M129" s="148"/>
      <c r="N129" s="148"/>
      <c r="O129" s="148"/>
      <c r="P129" s="148"/>
      <c r="Q129" s="148"/>
      <c r="R129" s="148"/>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261</v>
      </c>
      <c r="I130" s="31" t="b">
        <v>0</v>
      </c>
      <c r="J130" s="148"/>
      <c r="K130" s="148"/>
      <c r="L130" s="148"/>
      <c r="M130" s="148"/>
      <c r="N130" s="148"/>
      <c r="O130" s="148"/>
      <c r="P130" s="148"/>
      <c r="Q130" s="148"/>
      <c r="R130" s="148"/>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262</v>
      </c>
      <c r="I131" s="31" t="b">
        <v>0</v>
      </c>
      <c r="J131" s="148"/>
      <c r="K131" s="148"/>
      <c r="L131" s="148"/>
      <c r="M131" s="148"/>
      <c r="N131" s="148"/>
      <c r="O131" s="148"/>
      <c r="P131" s="148"/>
      <c r="Q131" s="148"/>
      <c r="R131" s="148"/>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263</v>
      </c>
      <c r="I132" s="31" t="b">
        <v>0</v>
      </c>
      <c r="J132" s="148"/>
      <c r="K132" s="148"/>
      <c r="L132" s="148"/>
      <c r="M132" s="148"/>
      <c r="N132" s="148"/>
      <c r="O132" s="148"/>
      <c r="P132" s="148"/>
      <c r="Q132" s="148"/>
      <c r="R132" s="148"/>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264</v>
      </c>
      <c r="I133" s="31" t="b">
        <v>0</v>
      </c>
      <c r="J133" s="148"/>
      <c r="K133" s="148"/>
      <c r="L133" s="148"/>
      <c r="M133" s="148"/>
      <c r="N133" s="148"/>
      <c r="O133" s="148"/>
      <c r="P133" s="148"/>
      <c r="Q133" s="148"/>
      <c r="R133" s="148"/>
      <c r="S133" s="2"/>
      <c r="T133" s="2"/>
      <c r="U133" s="2"/>
      <c r="V133" s="2"/>
      <c r="W133" s="2"/>
      <c r="X133" s="4"/>
      <c r="Y133" s="16"/>
      <c r="Z133" s="1"/>
      <c r="AA133" s="1"/>
      <c r="AB133" s="1"/>
    </row>
    <row r="134" spans="1:28" outlineLevel="3" x14ac:dyDescent="0.25">
      <c r="A134" s="1"/>
      <c r="B134" s="33"/>
      <c r="C134" s="73">
        <f t="shared" ref="C134:C136" si="10">INT(C$112+3)</f>
        <v>4</v>
      </c>
      <c r="D134" s="4"/>
      <c r="E134" s="5">
        <v>5</v>
      </c>
      <c r="F134" s="5"/>
      <c r="G134" s="4"/>
      <c r="H134" s="31" t="s">
        <v>265</v>
      </c>
      <c r="I134" s="31" t="b">
        <v>0</v>
      </c>
      <c r="J134" s="148"/>
      <c r="K134" s="148"/>
      <c r="L134" s="148"/>
      <c r="M134" s="148"/>
      <c r="N134" s="148"/>
      <c r="O134" s="148"/>
      <c r="P134" s="148"/>
      <c r="Q134" s="148"/>
      <c r="R134" s="148"/>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267</v>
      </c>
      <c r="I135" s="31" t="b">
        <v>0</v>
      </c>
      <c r="J135" s="148"/>
      <c r="K135" s="148"/>
      <c r="L135" s="148"/>
      <c r="M135" s="148"/>
      <c r="N135" s="148"/>
      <c r="O135" s="148"/>
      <c r="P135" s="148"/>
      <c r="Q135" s="148"/>
      <c r="R135" s="148"/>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268</v>
      </c>
      <c r="I136" s="31" t="b">
        <v>0</v>
      </c>
      <c r="J136" s="148"/>
      <c r="K136" s="148"/>
      <c r="L136" s="148"/>
      <c r="M136" s="148"/>
      <c r="N136" s="148"/>
      <c r="O136" s="148"/>
      <c r="P136" s="148"/>
      <c r="Q136" s="148"/>
      <c r="R136" s="148"/>
      <c r="S136" s="2"/>
      <c r="T136" s="2"/>
      <c r="U136" s="2"/>
      <c r="V136" s="2"/>
      <c r="W136" s="2"/>
      <c r="X136" s="4"/>
      <c r="Y136" s="16"/>
      <c r="Z136" s="1"/>
      <c r="AA136" s="1"/>
      <c r="AB136" s="1"/>
    </row>
    <row r="137" spans="1:28" outlineLevel="3" x14ac:dyDescent="0.25">
      <c r="A137" s="1"/>
      <c r="B137" s="33"/>
      <c r="C137" s="73">
        <f>INT(C$112+3)</f>
        <v>4</v>
      </c>
      <c r="D137" s="4"/>
      <c r="E137" s="5"/>
      <c r="F137" s="5"/>
      <c r="G137" s="4"/>
      <c r="H137" s="148"/>
      <c r="I137" s="148"/>
      <c r="J137" s="148"/>
      <c r="K137" s="148"/>
      <c r="L137" s="148"/>
      <c r="M137" s="148"/>
      <c r="N137" s="148"/>
      <c r="O137" s="148"/>
      <c r="P137" s="148"/>
      <c r="Q137" s="148"/>
      <c r="R137" s="148"/>
      <c r="S137" s="2"/>
      <c r="T137" s="2"/>
      <c r="U137" s="2"/>
      <c r="V137" s="2"/>
      <c r="W137" s="2"/>
      <c r="X137" s="4"/>
      <c r="Y137" s="16"/>
      <c r="Z137" s="1"/>
      <c r="AA137" s="1"/>
      <c r="AB137" s="1"/>
    </row>
    <row r="138" spans="1:28" outlineLevel="3" x14ac:dyDescent="0.25">
      <c r="A138" s="1"/>
      <c r="B138" s="33"/>
      <c r="C138" s="73">
        <f>INT(C$112+3)</f>
        <v>4</v>
      </c>
      <c r="D138" s="4"/>
      <c r="E138" s="5"/>
      <c r="F138" s="5"/>
      <c r="G138" s="4"/>
      <c r="H138" s="148"/>
      <c r="I138" s="148"/>
      <c r="J138" s="148"/>
      <c r="K138" s="148"/>
      <c r="L138" s="148"/>
      <c r="M138" s="148"/>
      <c r="N138" s="148"/>
      <c r="O138" s="148"/>
      <c r="P138" s="148"/>
      <c r="Q138" s="148"/>
      <c r="R138" s="148"/>
      <c r="S138" s="2"/>
      <c r="T138" s="2"/>
      <c r="U138" s="2"/>
      <c r="V138" s="2"/>
      <c r="W138" s="2"/>
      <c r="X138" s="4"/>
      <c r="Y138" s="16"/>
      <c r="Z138" s="1"/>
      <c r="AA138" s="1"/>
      <c r="AB138" s="1"/>
    </row>
    <row r="139" spans="1:28" ht="5.0999999999999996" customHeight="1" outlineLevel="3" x14ac:dyDescent="0.25">
      <c r="A139" s="1"/>
      <c r="B139" s="33"/>
      <c r="C139" s="73">
        <f>INT($C$112)+3.005</f>
        <v>4.0049999999999999</v>
      </c>
      <c r="D139" s="4"/>
      <c r="E139" s="4"/>
      <c r="F139" s="4"/>
      <c r="G139" s="4"/>
      <c r="H139" s="4"/>
      <c r="I139" s="4"/>
      <c r="J139" s="4"/>
      <c r="K139" s="4"/>
      <c r="L139" s="4"/>
      <c r="M139" s="4"/>
      <c r="N139" s="4"/>
      <c r="O139" s="4"/>
      <c r="P139" s="4"/>
      <c r="Q139" s="4"/>
      <c r="R139" s="4"/>
      <c r="S139" s="4"/>
      <c r="T139" s="4"/>
      <c r="U139" s="4"/>
      <c r="V139" s="4"/>
      <c r="W139" s="4"/>
      <c r="X139" s="4" t="s">
        <v>3</v>
      </c>
      <c r="Y139" s="16"/>
      <c r="Z139" s="1"/>
      <c r="AA139" s="1"/>
      <c r="AB139" s="1"/>
    </row>
    <row r="140" spans="1:28" ht="5.0999999999999996" customHeight="1" outlineLevel="2" x14ac:dyDescent="0.25">
      <c r="A140" s="1"/>
      <c r="B140" s="33"/>
      <c r="C140" s="73">
        <f>INT($C$112)+2.005</f>
        <v>3.0049999999999999</v>
      </c>
      <c r="D140" s="4"/>
      <c r="E140" s="4"/>
      <c r="F140" s="4"/>
      <c r="G140" s="4"/>
      <c r="H140" s="4"/>
      <c r="I140" s="4"/>
      <c r="J140" s="4"/>
      <c r="K140" s="4"/>
      <c r="L140" s="4"/>
      <c r="M140" s="4"/>
      <c r="N140" s="4"/>
      <c r="O140" s="4"/>
      <c r="P140" s="4"/>
      <c r="Q140" s="4"/>
      <c r="R140" s="4"/>
      <c r="S140" s="4"/>
      <c r="T140" s="4"/>
      <c r="U140" s="4"/>
      <c r="V140" s="4"/>
      <c r="W140" s="4"/>
      <c r="X140" s="4"/>
      <c r="Y140" s="16"/>
      <c r="Z140" s="1"/>
      <c r="AA140" s="1"/>
      <c r="AB140" s="1"/>
    </row>
    <row r="141" spans="1:28" ht="5.0999999999999996" customHeight="1" outlineLevel="1" x14ac:dyDescent="0.25">
      <c r="A141" s="1"/>
      <c r="B141" s="35"/>
      <c r="C141" s="76">
        <f>INT($C$112)+1.005</f>
        <v>2.0049999999999999</v>
      </c>
      <c r="D141" s="17"/>
      <c r="E141" s="17"/>
      <c r="F141" s="17"/>
      <c r="G141" s="17"/>
      <c r="H141" s="17"/>
      <c r="I141" s="17"/>
      <c r="J141" s="17"/>
      <c r="K141" s="17"/>
      <c r="L141" s="17"/>
      <c r="M141" s="17"/>
      <c r="N141" s="17"/>
      <c r="O141" s="17"/>
      <c r="P141" s="17"/>
      <c r="Q141" s="17"/>
      <c r="R141" s="17"/>
      <c r="S141" s="17"/>
      <c r="T141" s="17"/>
      <c r="U141" s="17"/>
      <c r="V141" s="17"/>
      <c r="W141" s="17"/>
      <c r="X141" s="17"/>
      <c r="Y141" s="18" t="s">
        <v>1</v>
      </c>
      <c r="Z141" s="1"/>
      <c r="AA141" s="1"/>
      <c r="AB141" s="1"/>
    </row>
    <row r="142" spans="1:28" ht="5.0999999999999996" customHeight="1" x14ac:dyDescent="0.25">
      <c r="A142" s="1"/>
      <c r="B142" s="19"/>
      <c r="C142" s="77">
        <f>INT($C$112)+0.005</f>
        <v>1.0049999999999999</v>
      </c>
      <c r="D142" s="19"/>
      <c r="E142" s="19"/>
      <c r="F142" s="19"/>
      <c r="G142" s="19"/>
      <c r="H142" s="19"/>
      <c r="I142" s="19"/>
      <c r="J142" s="19"/>
      <c r="K142" s="19"/>
      <c r="L142" s="19"/>
      <c r="M142" s="19"/>
      <c r="N142" s="19"/>
      <c r="O142" s="19"/>
      <c r="P142" s="19"/>
      <c r="Q142" s="19"/>
      <c r="R142" s="19"/>
      <c r="S142" s="19"/>
      <c r="T142" s="19"/>
      <c r="U142" s="19"/>
      <c r="V142" s="19"/>
      <c r="W142" s="19"/>
      <c r="X142" s="19"/>
      <c r="Y142" s="19"/>
      <c r="Z142" s="1"/>
      <c r="AA142" s="1"/>
      <c r="AB142" s="1"/>
    </row>
    <row r="143" spans="1:28" outlineLevel="2" x14ac:dyDescent="0.25">
      <c r="A143" s="1"/>
      <c r="B143" s="1"/>
      <c r="C143" s="73">
        <f>INT($C$112)+2</f>
        <v>3</v>
      </c>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outlineLevel="2" x14ac:dyDescent="0.25">
      <c r="A144" s="1"/>
      <c r="B144" s="1"/>
      <c r="C144" s="73">
        <f>INT($C$148)+2</f>
        <v>3</v>
      </c>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5.0999999999999996" customHeight="1" thickBot="1" x14ac:dyDescent="0.3">
      <c r="A145" s="1"/>
      <c r="B145" s="20"/>
      <c r="C145" s="74">
        <f>INT($C$148)+0.005</f>
        <v>1.0049999999999999</v>
      </c>
      <c r="D145" s="20"/>
      <c r="E145" s="20"/>
      <c r="F145" s="20"/>
      <c r="G145" s="20"/>
      <c r="H145" s="20"/>
      <c r="I145" s="20"/>
      <c r="J145" s="20"/>
      <c r="K145" s="20"/>
      <c r="L145" s="20"/>
      <c r="M145" s="20"/>
      <c r="N145" s="20"/>
      <c r="O145" s="20"/>
      <c r="P145" s="20"/>
      <c r="Q145" s="20"/>
      <c r="R145" s="20"/>
      <c r="S145" s="20"/>
      <c r="T145" s="20"/>
      <c r="U145" s="20"/>
      <c r="V145" s="20"/>
      <c r="W145" s="20"/>
      <c r="X145" s="20"/>
      <c r="Y145" s="20"/>
      <c r="Z145" s="1"/>
      <c r="AA145" s="1"/>
      <c r="AB145" s="1"/>
    </row>
    <row r="146" spans="1:28" ht="5.0999999999999996" customHeight="1" outlineLevel="1" x14ac:dyDescent="0.25">
      <c r="A146" s="1"/>
      <c r="B146" s="34" t="s">
        <v>21</v>
      </c>
      <c r="C146" s="75">
        <f>INT($C$148)+1.005</f>
        <v>2.0049999999999999</v>
      </c>
      <c r="D146" s="14"/>
      <c r="E146" s="14"/>
      <c r="F146" s="14"/>
      <c r="G146" s="14"/>
      <c r="H146" s="14"/>
      <c r="I146" s="14"/>
      <c r="J146" s="14"/>
      <c r="K146" s="14"/>
      <c r="L146" s="14"/>
      <c r="M146" s="14"/>
      <c r="N146" s="14"/>
      <c r="O146" s="14"/>
      <c r="P146" s="14"/>
      <c r="Q146" s="14"/>
      <c r="R146" s="14"/>
      <c r="S146" s="14"/>
      <c r="T146" s="14"/>
      <c r="U146" s="14"/>
      <c r="V146" s="14"/>
      <c r="W146" s="14"/>
      <c r="X146" s="14"/>
      <c r="Y146" s="15"/>
      <c r="Z146" s="1"/>
      <c r="AA146" s="1"/>
      <c r="AB146" s="1"/>
    </row>
    <row r="147" spans="1:28" outlineLevel="4" x14ac:dyDescent="0.25">
      <c r="A147" s="1"/>
      <c r="B147" s="33"/>
      <c r="C147" s="73">
        <f>INT(MAX($C$156:$C$164))+1</f>
        <v>5</v>
      </c>
      <c r="D147" s="3"/>
      <c r="E147" s="3"/>
      <c r="F147" s="3"/>
      <c r="G147" s="3"/>
      <c r="H147" s="27"/>
      <c r="I147" s="27"/>
      <c r="J147" s="27"/>
      <c r="K147" s="27"/>
      <c r="L147" s="27"/>
      <c r="M147" s="27"/>
      <c r="N147" s="27"/>
      <c r="O147" s="27"/>
      <c r="P147" s="27"/>
      <c r="Q147" s="27"/>
      <c r="R147" s="27"/>
      <c r="S147" s="27"/>
      <c r="T147" s="27"/>
      <c r="U147" s="27"/>
      <c r="V147" s="27"/>
      <c r="W147" s="27"/>
      <c r="X147" s="3"/>
      <c r="Y147" s="16"/>
      <c r="Z147" s="1"/>
      <c r="AA147" s="1"/>
      <c r="AB147" s="1"/>
    </row>
    <row r="148" spans="1:28" ht="18.75" x14ac:dyDescent="0.25">
      <c r="A148" s="1"/>
      <c r="B148" s="33"/>
      <c r="C148" s="73">
        <v>1.02</v>
      </c>
      <c r="D148" s="21"/>
      <c r="E148" s="24" t="s">
        <v>6</v>
      </c>
      <c r="F148" s="25"/>
      <c r="G148" s="12"/>
      <c r="H148" s="147" t="str">
        <f>COUNTIFS($B$1:$B148, "«")&amp;" Feed Pool definitions"</f>
        <v>5 Feed Pool definitions</v>
      </c>
      <c r="I148" s="6"/>
      <c r="J148" s="6"/>
      <c r="K148" s="6"/>
      <c r="L148" s="6"/>
      <c r="M148" s="6"/>
      <c r="N148" s="6"/>
      <c r="O148" s="6"/>
      <c r="P148" s="6"/>
      <c r="Q148" s="6"/>
      <c r="R148" s="6"/>
      <c r="S148" s="6"/>
      <c r="T148" s="6"/>
      <c r="U148" s="6"/>
      <c r="V148" s="6"/>
      <c r="W148" s="6"/>
      <c r="X148" s="10"/>
      <c r="Y148" s="16"/>
      <c r="Z148" s="1"/>
      <c r="AA148" s="1"/>
      <c r="AB148" s="1"/>
    </row>
    <row r="149" spans="1:28" ht="18.75" outlineLevel="1" x14ac:dyDescent="0.25">
      <c r="A149" s="1"/>
      <c r="B149" s="33"/>
      <c r="C149" s="73">
        <f>INT($C$148)+1.02</f>
        <v>2.02</v>
      </c>
      <c r="D149" s="21"/>
      <c r="E149" s="24" t="s">
        <v>10</v>
      </c>
      <c r="F149" s="28">
        <v>1</v>
      </c>
      <c r="G149" s="13"/>
      <c r="H149" s="8" t="s">
        <v>297</v>
      </c>
      <c r="I149" s="7"/>
      <c r="J149" s="7"/>
      <c r="K149" s="7"/>
      <c r="L149" s="7"/>
      <c r="M149" s="7"/>
      <c r="N149" s="7"/>
      <c r="O149" s="7"/>
      <c r="P149" s="7"/>
      <c r="Q149" s="7"/>
      <c r="R149" s="7"/>
      <c r="S149" s="7"/>
      <c r="T149" s="7"/>
      <c r="U149" s="7"/>
      <c r="V149" s="7"/>
      <c r="W149" s="7"/>
      <c r="X149" s="11"/>
      <c r="Y149" s="16"/>
      <c r="Z149" s="1"/>
      <c r="AA149" s="1"/>
      <c r="AB149" s="1"/>
    </row>
    <row r="150" spans="1:28" ht="5.0999999999999996" customHeight="1" outlineLevel="2" x14ac:dyDescent="0.25">
      <c r="A150" s="1"/>
      <c r="B150" s="33"/>
      <c r="C150" s="73">
        <f>INT($C$148)+2.005</f>
        <v>3.0049999999999999</v>
      </c>
      <c r="D150" s="3"/>
      <c r="E150" s="3"/>
      <c r="F150" s="3"/>
      <c r="G150" s="3"/>
      <c r="H150" s="3"/>
      <c r="I150" s="3"/>
      <c r="J150" s="3"/>
      <c r="K150" s="3"/>
      <c r="L150" s="3"/>
      <c r="M150" s="3"/>
      <c r="N150" s="3"/>
      <c r="O150" s="3"/>
      <c r="P150" s="3"/>
      <c r="Q150" s="3"/>
      <c r="R150" s="3"/>
      <c r="S150" s="3"/>
      <c r="T150" s="3"/>
      <c r="U150" s="3"/>
      <c r="V150" s="3"/>
      <c r="W150" s="3"/>
      <c r="X150" s="3"/>
      <c r="Y150" s="16"/>
      <c r="Z150" s="1"/>
      <c r="AA150" s="1"/>
      <c r="AB150" s="1"/>
    </row>
    <row r="151" spans="1:28" outlineLevel="2" x14ac:dyDescent="0.25">
      <c r="A151" s="1"/>
      <c r="B151" s="33"/>
      <c r="C151" s="73">
        <f>INT($C$148)+2</f>
        <v>3</v>
      </c>
      <c r="D151" s="3"/>
      <c r="E151" s="5"/>
      <c r="F151" s="5"/>
      <c r="G151" s="3"/>
      <c r="H151" s="29"/>
      <c r="I151" s="29"/>
      <c r="J151" s="65" t="s">
        <v>295</v>
      </c>
      <c r="K151" s="65"/>
      <c r="L151" s="65"/>
      <c r="M151" s="65"/>
      <c r="N151" s="65"/>
      <c r="O151" s="65"/>
      <c r="P151" s="65"/>
      <c r="Q151" s="65"/>
      <c r="R151" s="65"/>
      <c r="S151" s="65"/>
      <c r="T151" s="29"/>
      <c r="U151" s="29"/>
      <c r="V151" s="29"/>
      <c r="W151" s="29"/>
      <c r="X151" s="3"/>
      <c r="Y151" s="16"/>
      <c r="Z151" s="1"/>
      <c r="AA151" s="1"/>
      <c r="AB151" s="1"/>
    </row>
    <row r="152" spans="1:28" outlineLevel="2" x14ac:dyDescent="0.25">
      <c r="A152" s="1"/>
      <c r="B152" s="33"/>
      <c r="C152" s="73">
        <f>INT($C$148)+2</f>
        <v>3</v>
      </c>
      <c r="D152" s="3"/>
      <c r="E152" s="5"/>
      <c r="F152" s="5"/>
      <c r="G152" s="3"/>
      <c r="H152" s="29"/>
      <c r="I152" s="29"/>
      <c r="J152" s="29">
        <v>0</v>
      </c>
      <c r="K152" s="29">
        <v>1</v>
      </c>
      <c r="L152" s="29">
        <v>2</v>
      </c>
      <c r="M152" s="29">
        <v>3</v>
      </c>
      <c r="N152" s="29">
        <v>4</v>
      </c>
      <c r="O152" s="29">
        <v>5</v>
      </c>
      <c r="P152" s="29">
        <v>6</v>
      </c>
      <c r="Q152" s="29">
        <v>7</v>
      </c>
      <c r="R152" s="29">
        <v>8</v>
      </c>
      <c r="S152" s="29">
        <v>9</v>
      </c>
      <c r="T152" s="29"/>
      <c r="U152" s="29"/>
      <c r="V152" s="29"/>
      <c r="W152" s="29"/>
      <c r="X152" s="3"/>
      <c r="Y152" s="16"/>
      <c r="Z152" s="1"/>
      <c r="AA152" s="1"/>
      <c r="AB152" s="1"/>
    </row>
    <row r="153" spans="1:28" ht="9.75" customHeight="1" outlineLevel="2" x14ac:dyDescent="0.25">
      <c r="A153" s="1"/>
      <c r="B153" s="33" t="s">
        <v>20</v>
      </c>
      <c r="C153" s="73">
        <f>INT($C$148)+2.01</f>
        <v>3.01</v>
      </c>
      <c r="D153" s="3"/>
      <c r="E153" s="3"/>
      <c r="F153" s="3"/>
      <c r="G153" s="3"/>
      <c r="H153" s="29"/>
      <c r="I153" s="29"/>
      <c r="J153" s="29"/>
      <c r="K153" s="29"/>
      <c r="L153" s="29"/>
      <c r="M153" s="29"/>
      <c r="N153" s="29"/>
      <c r="O153" s="29"/>
      <c r="P153" s="29"/>
      <c r="Q153" s="29"/>
      <c r="R153" s="29"/>
      <c r="S153" s="29"/>
      <c r="T153" s="29"/>
      <c r="U153" s="29"/>
      <c r="V153" s="29"/>
      <c r="W153" s="29"/>
      <c r="X153" s="3"/>
      <c r="Y153" s="16"/>
      <c r="Z153" s="1"/>
      <c r="AA153" s="1"/>
      <c r="AB153" s="1"/>
    </row>
    <row r="154" spans="1:28" outlineLevel="4" x14ac:dyDescent="0.25">
      <c r="A154" s="1"/>
      <c r="B154" s="33"/>
      <c r="C154" s="73">
        <f>C$147</f>
        <v>5</v>
      </c>
      <c r="D154" s="4"/>
      <c r="E154" s="5"/>
      <c r="F154" s="5"/>
      <c r="G154" s="4"/>
      <c r="H154" s="5"/>
      <c r="I154" s="5"/>
      <c r="J154" s="5"/>
      <c r="K154" s="5"/>
      <c r="L154" s="5"/>
      <c r="M154" s="5"/>
      <c r="N154" s="5"/>
      <c r="O154" s="5"/>
      <c r="P154" s="5"/>
      <c r="Q154" s="5"/>
      <c r="R154" s="5"/>
      <c r="S154" s="5"/>
      <c r="T154" s="5"/>
      <c r="U154" s="5"/>
      <c r="V154" s="5"/>
      <c r="W154" s="5"/>
      <c r="X154" s="4"/>
      <c r="Y154" s="16"/>
      <c r="Z154" s="1"/>
      <c r="AA154" s="1"/>
      <c r="AB154" s="1"/>
    </row>
    <row r="155" spans="1:28" outlineLevel="4" x14ac:dyDescent="0.25">
      <c r="A155" s="1"/>
      <c r="B155" s="33" t="s">
        <v>19</v>
      </c>
      <c r="C155" s="73">
        <f>C$147</f>
        <v>5</v>
      </c>
      <c r="D155" s="4" t="s">
        <v>44</v>
      </c>
      <c r="E155" s="5"/>
      <c r="F155" s="5"/>
      <c r="G155" s="4"/>
      <c r="H155" s="5"/>
      <c r="I155" s="5"/>
      <c r="J155" s="5"/>
      <c r="K155" s="5"/>
      <c r="L155" s="5"/>
      <c r="M155" s="5"/>
      <c r="N155" s="5"/>
      <c r="O155" s="5"/>
      <c r="P155" s="5"/>
      <c r="Q155" s="5"/>
      <c r="R155" s="5"/>
      <c r="S155" s="5"/>
      <c r="T155" s="5"/>
      <c r="U155" s="5"/>
      <c r="V155" s="5"/>
      <c r="W155" s="5"/>
      <c r="X155" s="4"/>
      <c r="Y155" s="16"/>
      <c r="Z155" s="1"/>
      <c r="AA155" s="1"/>
      <c r="AB155" s="1"/>
    </row>
    <row r="156" spans="1:28" ht="5.0999999999999996" customHeight="1" outlineLevel="2" x14ac:dyDescent="0.25">
      <c r="A156" s="1"/>
      <c r="B156" s="33"/>
      <c r="C156" s="73">
        <f>INT($C$148)+2.005</f>
        <v>3.0049999999999999</v>
      </c>
      <c r="D156" s="4" t="s">
        <v>2</v>
      </c>
      <c r="E156" s="4"/>
      <c r="F156" s="4"/>
      <c r="G156" s="4"/>
      <c r="H156" s="58"/>
      <c r="I156" s="58"/>
      <c r="J156" s="58"/>
      <c r="K156" s="58"/>
      <c r="L156" s="58"/>
      <c r="M156" s="58"/>
      <c r="N156" s="58"/>
      <c r="O156" s="58"/>
      <c r="P156" s="58"/>
      <c r="Q156" s="58"/>
      <c r="R156" s="58"/>
      <c r="S156" s="58"/>
      <c r="T156" s="58"/>
      <c r="U156" s="58"/>
      <c r="V156" s="58"/>
      <c r="W156" s="58"/>
      <c r="X156" s="4"/>
      <c r="Y156" s="16"/>
      <c r="Z156" s="1"/>
      <c r="AA156" s="1"/>
      <c r="AB156" s="1"/>
    </row>
    <row r="157" spans="1:28" outlineLevel="2" x14ac:dyDescent="0.25">
      <c r="A157" s="1"/>
      <c r="B157" s="33"/>
      <c r="C157" s="73">
        <f>INT($C$148)+2</f>
        <v>3</v>
      </c>
      <c r="D157" s="4"/>
      <c r="E157" s="5"/>
      <c r="F157" s="5"/>
      <c r="G157" s="4"/>
      <c r="H157" s="64" t="s">
        <v>289</v>
      </c>
      <c r="I157" s="31">
        <v>4</v>
      </c>
      <c r="J157" s="158" t="s">
        <v>293</v>
      </c>
      <c r="K157" s="2"/>
      <c r="L157" s="2"/>
      <c r="M157" s="2"/>
      <c r="N157" s="2"/>
      <c r="O157" s="2"/>
      <c r="P157" s="2"/>
      <c r="Q157" s="2"/>
      <c r="R157" s="2"/>
      <c r="S157" s="2"/>
      <c r="T157" s="2"/>
      <c r="U157" s="2"/>
      <c r="V157" s="2"/>
      <c r="W157" s="2"/>
      <c r="X157" s="4"/>
      <c r="Y157" s="16"/>
      <c r="Z157" s="1"/>
      <c r="AA157" s="1"/>
      <c r="AB157" s="1"/>
    </row>
    <row r="158" spans="1:28" outlineLevel="3" x14ac:dyDescent="0.25">
      <c r="A158" s="1"/>
      <c r="B158" s="33"/>
      <c r="C158" s="73">
        <f>INT($C$148)+3</f>
        <v>4</v>
      </c>
      <c r="D158" s="4"/>
      <c r="E158" s="5"/>
      <c r="F158" s="5"/>
      <c r="G158" s="4"/>
      <c r="H158" s="157"/>
      <c r="I158" s="2"/>
      <c r="J158" s="2"/>
      <c r="K158" s="2"/>
      <c r="L158" s="2"/>
      <c r="M158" s="2"/>
      <c r="N158" s="2"/>
      <c r="O158" s="2"/>
      <c r="P158" s="2"/>
      <c r="Q158" s="2"/>
      <c r="R158" s="2"/>
      <c r="S158" s="2"/>
      <c r="T158" s="2"/>
      <c r="U158" s="2"/>
      <c r="V158" s="2"/>
      <c r="W158" s="2"/>
      <c r="X158" s="4"/>
      <c r="Y158" s="16"/>
      <c r="Z158" s="1"/>
      <c r="AA158" s="1"/>
      <c r="AB158" s="1"/>
    </row>
    <row r="159" spans="1:28" outlineLevel="2" x14ac:dyDescent="0.25">
      <c r="A159" s="1"/>
      <c r="B159" s="33"/>
      <c r="C159" s="73">
        <f>INT($C$148)+2</f>
        <v>3</v>
      </c>
      <c r="D159" s="4"/>
      <c r="E159" s="5"/>
      <c r="F159" s="5"/>
      <c r="G159" s="4"/>
      <c r="H159" s="64" t="s">
        <v>294</v>
      </c>
      <c r="I159" s="2"/>
      <c r="J159" s="2"/>
      <c r="K159" s="2"/>
      <c r="L159" s="2"/>
      <c r="M159" s="2"/>
      <c r="N159" s="2"/>
      <c r="O159" s="2"/>
      <c r="P159" s="2"/>
      <c r="Q159" s="2"/>
      <c r="R159" s="2"/>
      <c r="S159" s="2"/>
      <c r="T159" s="2"/>
      <c r="U159" s="2"/>
      <c r="V159" s="2"/>
      <c r="W159" s="2"/>
      <c r="X159" s="4"/>
      <c r="Y159" s="16"/>
      <c r="Z159" s="1"/>
      <c r="AA159" s="1"/>
      <c r="AB159" s="1"/>
    </row>
    <row r="160" spans="1:28" outlineLevel="3" x14ac:dyDescent="0.25">
      <c r="A160" s="1"/>
      <c r="B160" s="33"/>
      <c r="C160" s="73">
        <f>INT($C$148)+3</f>
        <v>4</v>
      </c>
      <c r="D160" s="4"/>
      <c r="E160" s="5"/>
      <c r="F160" s="5"/>
      <c r="G160" s="4"/>
      <c r="H160" s="159" t="s">
        <v>300</v>
      </c>
      <c r="I160" s="2"/>
      <c r="J160" s="31">
        <v>3</v>
      </c>
      <c r="K160" s="31">
        <v>4</v>
      </c>
      <c r="L160" s="31">
        <v>6</v>
      </c>
      <c r="M160" s="31">
        <v>8</v>
      </c>
      <c r="N160" s="31">
        <v>9</v>
      </c>
      <c r="O160" s="31">
        <v>6</v>
      </c>
      <c r="P160" s="31">
        <v>5</v>
      </c>
      <c r="Q160" s="31">
        <v>4</v>
      </c>
      <c r="R160" s="31">
        <v>3.5</v>
      </c>
      <c r="S160" s="31">
        <v>3</v>
      </c>
      <c r="T160" s="2"/>
      <c r="U160" s="2"/>
      <c r="V160" s="2"/>
      <c r="W160" s="2"/>
      <c r="X160" s="4"/>
      <c r="Y160" s="16"/>
      <c r="Z160" s="1"/>
      <c r="AA160" s="1"/>
      <c r="AB160" s="1"/>
    </row>
    <row r="161" spans="1:28" outlineLevel="3" collapsed="1" x14ac:dyDescent="0.25">
      <c r="A161" s="1"/>
      <c r="B161" s="33"/>
      <c r="C161" s="73">
        <f>INT($C$148)+3</f>
        <v>4</v>
      </c>
      <c r="D161" s="4"/>
      <c r="E161" s="5"/>
      <c r="F161" s="5"/>
      <c r="G161" s="4"/>
      <c r="H161" s="159" t="s">
        <v>296</v>
      </c>
      <c r="I161" s="2"/>
      <c r="J161" s="31">
        <v>13.3</v>
      </c>
      <c r="K161" s="31">
        <v>13.3</v>
      </c>
      <c r="L161" s="31">
        <v>13.3</v>
      </c>
      <c r="M161" s="31">
        <v>13.3</v>
      </c>
      <c r="N161" s="31">
        <v>13.3</v>
      </c>
      <c r="O161" s="31">
        <v>13.3</v>
      </c>
      <c r="P161" s="31">
        <v>13.3</v>
      </c>
      <c r="Q161" s="31">
        <v>13.3</v>
      </c>
      <c r="R161" s="31">
        <v>13.3</v>
      </c>
      <c r="S161" s="31">
        <v>13.3</v>
      </c>
      <c r="T161" s="2"/>
      <c r="U161" s="2"/>
      <c r="V161" s="2"/>
      <c r="W161" s="2"/>
      <c r="X161" s="4"/>
      <c r="Y161" s="16"/>
      <c r="Z161" s="1"/>
      <c r="AA161" s="1"/>
      <c r="AB161" s="1"/>
    </row>
    <row r="162" spans="1:28" outlineLevel="3" x14ac:dyDescent="0.25">
      <c r="A162" s="1"/>
      <c r="B162" s="33"/>
      <c r="C162" s="73">
        <f>INT(C$148+3)</f>
        <v>4</v>
      </c>
      <c r="D162" s="4"/>
      <c r="E162" s="5"/>
      <c r="F162" s="5"/>
      <c r="G162" s="4"/>
      <c r="H162" s="148"/>
      <c r="I162" s="148"/>
      <c r="J162" s="148"/>
      <c r="K162" s="148"/>
      <c r="L162" s="148"/>
      <c r="M162" s="148"/>
      <c r="N162" s="148"/>
      <c r="O162" s="148"/>
      <c r="P162" s="148"/>
      <c r="Q162" s="148"/>
      <c r="R162" s="148"/>
      <c r="S162" s="148"/>
      <c r="T162" s="2"/>
      <c r="U162" s="2"/>
      <c r="V162" s="2"/>
      <c r="W162" s="2"/>
      <c r="X162" s="4"/>
      <c r="Y162" s="16"/>
      <c r="Z162" s="1"/>
      <c r="AA162" s="1"/>
      <c r="AB162" s="1"/>
    </row>
    <row r="163" spans="1:28" outlineLevel="3" x14ac:dyDescent="0.25">
      <c r="A163" s="1"/>
      <c r="B163" s="33"/>
      <c r="C163" s="73">
        <f>INT(C$148+3)</f>
        <v>4</v>
      </c>
      <c r="D163" s="4"/>
      <c r="E163" s="5"/>
      <c r="F163" s="5"/>
      <c r="G163" s="4"/>
      <c r="H163" s="148"/>
      <c r="I163" s="148"/>
      <c r="J163" s="148"/>
      <c r="K163" s="148"/>
      <c r="L163" s="148"/>
      <c r="M163" s="148"/>
      <c r="N163" s="148"/>
      <c r="O163" s="148"/>
      <c r="P163" s="148"/>
      <c r="Q163" s="148"/>
      <c r="R163" s="148"/>
      <c r="S163" s="2"/>
      <c r="T163" s="2"/>
      <c r="U163" s="2"/>
      <c r="V163" s="2"/>
      <c r="W163" s="2"/>
      <c r="X163" s="4"/>
      <c r="Y163" s="16"/>
      <c r="Z163" s="1"/>
      <c r="AA163" s="1"/>
      <c r="AB163" s="1"/>
    </row>
    <row r="164" spans="1:28" ht="5.0999999999999996" customHeight="1" outlineLevel="3" x14ac:dyDescent="0.25">
      <c r="A164" s="1"/>
      <c r="B164" s="33"/>
      <c r="C164" s="73">
        <f>INT($C$148)+3.005</f>
        <v>4.0049999999999999</v>
      </c>
      <c r="D164" s="4"/>
      <c r="E164" s="4"/>
      <c r="F164" s="4"/>
      <c r="G164" s="4"/>
      <c r="H164" s="4"/>
      <c r="I164" s="4"/>
      <c r="J164" s="4"/>
      <c r="K164" s="4"/>
      <c r="L164" s="4"/>
      <c r="M164" s="4"/>
      <c r="N164" s="4"/>
      <c r="O164" s="4"/>
      <c r="P164" s="4"/>
      <c r="Q164" s="4"/>
      <c r="R164" s="4"/>
      <c r="S164" s="4"/>
      <c r="T164" s="4"/>
      <c r="U164" s="4"/>
      <c r="V164" s="4"/>
      <c r="W164" s="4"/>
      <c r="X164" s="4" t="s">
        <v>3</v>
      </c>
      <c r="Y164" s="16"/>
      <c r="Z164" s="1"/>
      <c r="AA164" s="1"/>
      <c r="AB164" s="1"/>
    </row>
    <row r="165" spans="1:28" ht="5.0999999999999996" customHeight="1" outlineLevel="2" x14ac:dyDescent="0.25">
      <c r="A165" s="1"/>
      <c r="B165" s="33"/>
      <c r="C165" s="73">
        <f>INT($C$148)+2.005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row>
    <row r="166" spans="1:28" ht="5.0999999999999996" customHeight="1" outlineLevel="1" x14ac:dyDescent="0.25">
      <c r="A166" s="1"/>
      <c r="B166" s="35"/>
      <c r="C166" s="76">
        <f>INT($C$148)+1.005</f>
        <v>2.0049999999999999</v>
      </c>
      <c r="D166" s="17"/>
      <c r="E166" s="17"/>
      <c r="F166" s="17"/>
      <c r="G166" s="17"/>
      <c r="H166" s="17"/>
      <c r="I166" s="17"/>
      <c r="J166" s="17"/>
      <c r="K166" s="17"/>
      <c r="L166" s="17"/>
      <c r="M166" s="17"/>
      <c r="N166" s="17"/>
      <c r="O166" s="17"/>
      <c r="P166" s="17"/>
      <c r="Q166" s="17"/>
      <c r="R166" s="17"/>
      <c r="S166" s="17"/>
      <c r="T166" s="17"/>
      <c r="U166" s="17"/>
      <c r="V166" s="17"/>
      <c r="W166" s="17"/>
      <c r="X166" s="17"/>
      <c r="Y166" s="18" t="s">
        <v>1</v>
      </c>
      <c r="Z166" s="1"/>
      <c r="AA166" s="1"/>
      <c r="AB166" s="1"/>
    </row>
    <row r="167" spans="1:28" ht="5.0999999999999996" customHeight="1" x14ac:dyDescent="0.25">
      <c r="A167" s="1"/>
      <c r="B167" s="19"/>
      <c r="C167" s="77">
        <f>INT($C$148)+0.005</f>
        <v>1.0049999999999999</v>
      </c>
      <c r="D167" s="19"/>
      <c r="E167" s="19"/>
      <c r="F167" s="19"/>
      <c r="G167" s="19"/>
      <c r="H167" s="19"/>
      <c r="I167" s="19"/>
      <c r="J167" s="19"/>
      <c r="K167" s="19"/>
      <c r="L167" s="19"/>
      <c r="M167" s="19"/>
      <c r="N167" s="19"/>
      <c r="O167" s="19"/>
      <c r="P167" s="19"/>
      <c r="Q167" s="19"/>
      <c r="R167" s="19"/>
      <c r="S167" s="19"/>
      <c r="T167" s="19"/>
      <c r="U167" s="19"/>
      <c r="V167" s="19"/>
      <c r="W167" s="19"/>
      <c r="X167" s="19"/>
      <c r="Y167" s="19"/>
      <c r="Z167" s="1"/>
      <c r="AA167" s="1"/>
      <c r="AB167" s="1"/>
    </row>
    <row r="168" spans="1:28" outlineLevel="2" x14ac:dyDescent="0.25">
      <c r="A168" s="1"/>
      <c r="B168" s="1"/>
      <c r="C168" s="73">
        <f>INT($C$148)+2</f>
        <v>3</v>
      </c>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5">
      <c r="A169" s="1"/>
      <c r="B169" s="1"/>
      <c r="C169" s="66"/>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5">
      <c r="A170" s="1"/>
      <c r="B170" s="1"/>
      <c r="C170" s="66"/>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5">
      <c r="A171" s="1"/>
      <c r="B171" s="1"/>
      <c r="C171" s="66"/>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5">
      <c r="A172" s="1"/>
      <c r="B172" s="1"/>
      <c r="C172" s="66"/>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5">
      <c r="A173" s="1"/>
      <c r="B173" s="1"/>
      <c r="C173" s="66"/>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5">
      <c r="A174" s="1"/>
      <c r="B174" s="1"/>
      <c r="C174" s="66"/>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5">
      <c r="C175"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dimension ref="A1:Z31"/>
  <sheetViews>
    <sheetView workbookViewId="0">
      <selection activeCell="M18" sqref="M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353</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354</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355</v>
      </c>
      <c r="H16" s="191"/>
      <c r="I16" s="193" t="s">
        <v>249</v>
      </c>
      <c r="K16" s="193" t="s">
        <v>387</v>
      </c>
      <c r="L16" s="192"/>
      <c r="M16" s="193" t="s">
        <v>388</v>
      </c>
      <c r="O16" s="193" t="s">
        <v>356</v>
      </c>
      <c r="P16" s="191"/>
      <c r="Q16" s="193" t="s">
        <v>357</v>
      </c>
      <c r="R16" s="191"/>
      <c r="S16" s="193" t="s">
        <v>358</v>
      </c>
      <c r="T16" s="192"/>
      <c r="U16" s="193" t="s">
        <v>363</v>
      </c>
      <c r="V16" s="190"/>
      <c r="W16" s="176"/>
      <c r="X16" s="168"/>
      <c r="Y16" s="168"/>
      <c r="Z16" s="168"/>
    </row>
    <row r="17" spans="1:26" ht="12" customHeight="1" outlineLevel="1" x14ac:dyDescent="0.25">
      <c r="A17" s="166"/>
      <c r="B17" s="167"/>
      <c r="C17" s="177"/>
      <c r="D17" s="177"/>
      <c r="E17" s="177"/>
      <c r="F17" s="185"/>
      <c r="G17" s="191" t="s">
        <v>359</v>
      </c>
      <c r="H17" s="191"/>
      <c r="I17" s="191" t="s">
        <v>359</v>
      </c>
      <c r="J17" s="194"/>
      <c r="K17" s="191" t="s">
        <v>390</v>
      </c>
      <c r="L17" s="192"/>
      <c r="M17" s="191" t="s">
        <v>389</v>
      </c>
      <c r="O17" s="191" t="s">
        <v>360</v>
      </c>
      <c r="P17" s="191"/>
      <c r="Q17" s="191" t="s">
        <v>361</v>
      </c>
      <c r="R17" s="191"/>
      <c r="S17" s="191" t="s">
        <v>362</v>
      </c>
      <c r="T17" s="192"/>
      <c r="U17" s="191" t="s">
        <v>364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150</vt:i4>
      </vt:variant>
    </vt:vector>
  </HeadingPairs>
  <TitlesOfParts>
    <vt:vector size="155"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StructuralSA!i_rev_create</vt:lpstr>
      <vt:lpstr>StructuralSA!i_rev_number</vt:lpstr>
      <vt:lpstr>StructuralSA!i_rev_trait_inc</vt:lpstr>
      <vt:lpstr>StructuralSA!i_rev_trait_name</vt:lpstr>
      <vt:lpstr>i_sim_periods_year</vt:lpstr>
      <vt:lpstr>'Report Settings'!i_store_cs_rep</vt:lpstr>
      <vt:lpstr>'Report Settings'!i_store_feedbud</vt:lpstr>
      <vt:lpstr>i_store_ffcfw_rep</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2023-06-26T05:18:01Z</dcterms:modified>
</cp:coreProperties>
</file>