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CF436A81-258D-496A-8993-F02F338A02B9}" xr6:coauthVersionLast="47" xr6:coauthVersionMax="47" xr10:uidLastSave="{00000000-0000-0000-0000-000000000000}"/>
  <bookViews>
    <workbookView xWindow="-120" yWindow="-120" windowWidth="28080" windowHeight="16440" tabRatio="658"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Crop!$G$383:$AU$427</definedName>
    <definedName name="chem_by_lmu">Crop!$H$654:$Q$655</definedName>
    <definedName name="chem_cost" localSheetId="3">Crop!$G$331:$AA$375</definedName>
    <definedName name="chem_info">Crop!$I$670:$L$674</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Crop!$G$433:$AU$477</definedName>
    <definedName name="fert_by_lmu" localSheetId="3">Crop!$H$629:$Q$638</definedName>
    <definedName name="fert_info" localSheetId="3">Crop!$H$605:$L$614</definedName>
    <definedName name="fert_passes" localSheetId="3">Crop!$G$483:$AU$527</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Crop!$H$230:$M$273</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Crop!$H$575:$Q$592</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Crop!$T$690:$T$725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Crop!$G$740:$Q$776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Crop!$I$689:$R$725</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Crop!$I$542:$R$559</definedName>
    <definedName name="yield_penalty_wet" localSheetId="3">Crop!$H$42:$R$59</definedName>
    <definedName name="YieldBySoil.i">[3]Rotation!$J$47:$V$59</definedName>
    <definedName name="YieldBySoil.n">[3]Rotation!$H$47:$H$59</definedName>
    <definedName name="yields" localSheetId="3">Crop!$T$278:$AD$321</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U487" i="1" l="1" a="1"/>
  <c r="AU487" i="1" s="1"/>
  <c r="AT487" i="1" a="1"/>
  <c r="AT487" i="1" s="1"/>
  <c r="AS487" i="1" a="1"/>
  <c r="AS487" i="1" s="1"/>
  <c r="AR487" i="1" a="1"/>
  <c r="AR487" i="1" s="1"/>
  <c r="AQ487" i="1" a="1"/>
  <c r="AQ487" i="1" s="1"/>
  <c r="AP487" i="1" a="1"/>
  <c r="AP487" i="1" s="1"/>
  <c r="AO487" i="1" a="1"/>
  <c r="AO487" i="1" s="1"/>
  <c r="AN487" i="1" a="1"/>
  <c r="AN487" i="1" s="1"/>
  <c r="AM487" i="1" a="1"/>
  <c r="AM487" i="1" s="1"/>
  <c r="AL487" i="1" a="1"/>
  <c r="AL487" i="1" s="1"/>
  <c r="AK487" i="1" a="1"/>
  <c r="AK487" i="1" s="1"/>
  <c r="AJ487" i="1" a="1"/>
  <c r="AJ487" i="1" s="1"/>
  <c r="AI487" i="1" a="1"/>
  <c r="AI487" i="1" s="1"/>
  <c r="AH487" i="1" a="1"/>
  <c r="AH487" i="1" s="1"/>
  <c r="AG487" i="1" a="1"/>
  <c r="AG487" i="1" s="1"/>
  <c r="AF487" i="1" a="1"/>
  <c r="AF487" i="1" s="1"/>
  <c r="AE487" i="1" a="1"/>
  <c r="AE487" i="1" s="1"/>
  <c r="AD487" i="1" a="1"/>
  <c r="AD487" i="1" s="1"/>
  <c r="AC487" i="1" a="1"/>
  <c r="AC487" i="1" s="1"/>
  <c r="AB487" i="1" a="1"/>
  <c r="AB487" i="1" s="1"/>
  <c r="AA487" i="1" a="1"/>
  <c r="AA487" i="1" s="1"/>
  <c r="Z487" i="1" a="1"/>
  <c r="Z487" i="1" s="1"/>
  <c r="Y487" i="1" a="1"/>
  <c r="Y487" i="1" s="1"/>
  <c r="X487" i="1" a="1"/>
  <c r="X487" i="1" s="1"/>
  <c r="W487" i="1" a="1"/>
  <c r="W487" i="1" s="1"/>
  <c r="V487" i="1" a="1"/>
  <c r="V487" i="1" s="1"/>
  <c r="U487" i="1" a="1"/>
  <c r="U487" i="1" s="1"/>
  <c r="T487" i="1" a="1"/>
  <c r="T487" i="1" s="1"/>
  <c r="S487" i="1" a="1"/>
  <c r="S487" i="1" s="1"/>
  <c r="R487" i="1" a="1"/>
  <c r="R487" i="1" s="1"/>
  <c r="Q487" i="1" a="1"/>
  <c r="Q487" i="1" s="1"/>
  <c r="P487" i="1" a="1"/>
  <c r="P487" i="1" s="1"/>
  <c r="O487" i="1" a="1"/>
  <c r="O487" i="1" s="1"/>
  <c r="N487" i="1" a="1"/>
  <c r="N487" i="1" s="1"/>
  <c r="M487" i="1" a="1"/>
  <c r="M487" i="1" s="1"/>
  <c r="L487" i="1" a="1"/>
  <c r="L487" i="1" s="1"/>
  <c r="G487"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387" i="1" a="1"/>
  <c r="AU387" i="1" s="1"/>
  <c r="AT387" i="1" a="1"/>
  <c r="AT387" i="1" s="1"/>
  <c r="AS387" i="1" a="1"/>
  <c r="AS387" i="1" s="1"/>
  <c r="AR387" i="1" a="1"/>
  <c r="AR387" i="1" s="1"/>
  <c r="AQ387" i="1" a="1"/>
  <c r="AQ387" i="1" s="1"/>
  <c r="AP387" i="1" a="1"/>
  <c r="AP387" i="1" s="1"/>
  <c r="AO387" i="1" a="1"/>
  <c r="AO387" i="1" s="1"/>
  <c r="AN387" i="1" a="1"/>
  <c r="AN387" i="1" s="1"/>
  <c r="AM387" i="1" a="1"/>
  <c r="AM387" i="1" s="1"/>
  <c r="AL387" i="1" a="1"/>
  <c r="AL387" i="1" s="1"/>
  <c r="AK387" i="1" a="1"/>
  <c r="AK387" i="1" s="1"/>
  <c r="AJ387" i="1" a="1"/>
  <c r="AJ387" i="1" s="1"/>
  <c r="AI387" i="1" a="1"/>
  <c r="AI387" i="1" s="1"/>
  <c r="AH387" i="1" a="1"/>
  <c r="AH387" i="1" s="1"/>
  <c r="AG387" i="1" a="1"/>
  <c r="AG387" i="1" s="1"/>
  <c r="AF387" i="1" a="1"/>
  <c r="AF387" i="1" s="1"/>
  <c r="AE387" i="1" a="1"/>
  <c r="AE387" i="1" s="1"/>
  <c r="AD387" i="1" a="1"/>
  <c r="AD387" i="1" s="1"/>
  <c r="AC387" i="1" a="1"/>
  <c r="AC387" i="1" s="1"/>
  <c r="AB387" i="1" a="1"/>
  <c r="AB387" i="1" s="1"/>
  <c r="AA387" i="1" a="1"/>
  <c r="AA387" i="1" s="1"/>
  <c r="Z387" i="1" a="1"/>
  <c r="Z387" i="1" s="1"/>
  <c r="Y387" i="1" a="1"/>
  <c r="Y387" i="1" s="1"/>
  <c r="X387" i="1" a="1"/>
  <c r="X387" i="1" s="1"/>
  <c r="W387" i="1" a="1"/>
  <c r="W387" i="1" s="1"/>
  <c r="V387" i="1" a="1"/>
  <c r="V387" i="1" s="1"/>
  <c r="U387" i="1" a="1"/>
  <c r="U387" i="1" s="1"/>
  <c r="T387" i="1" a="1"/>
  <c r="T387" i="1" s="1"/>
  <c r="S387" i="1" a="1"/>
  <c r="S387" i="1" s="1"/>
  <c r="R387" i="1" a="1"/>
  <c r="R387" i="1" s="1"/>
  <c r="Q387" i="1" a="1"/>
  <c r="Q387" i="1" s="1"/>
  <c r="P387" i="1" a="1"/>
  <c r="P387" i="1" s="1"/>
  <c r="O387" i="1" a="1"/>
  <c r="O387" i="1" s="1"/>
  <c r="N387" i="1" a="1"/>
  <c r="N387" i="1" s="1"/>
  <c r="M387" i="1" a="1"/>
  <c r="M387" i="1" s="1"/>
  <c r="L387" i="1" a="1"/>
  <c r="L387" i="1" s="1"/>
  <c r="G387" i="1"/>
  <c r="AA335" i="1"/>
  <c r="Z335" i="1"/>
  <c r="Y335" i="1"/>
  <c r="X335" i="1"/>
  <c r="W335" i="1"/>
  <c r="V335" i="1"/>
  <c r="U335" i="1"/>
  <c r="T335" i="1"/>
  <c r="S335" i="1"/>
  <c r="R335" i="1"/>
  <c r="Q335" i="1"/>
  <c r="P335" i="1"/>
  <c r="O335" i="1"/>
  <c r="N335" i="1"/>
  <c r="M335" i="1"/>
  <c r="L335" i="1"/>
  <c r="K335" i="1"/>
  <c r="J335" i="1"/>
  <c r="G335" i="1"/>
  <c r="AD281" i="1"/>
  <c r="AC281" i="1"/>
  <c r="AB281" i="1"/>
  <c r="AA281" i="1"/>
  <c r="Z281" i="1"/>
  <c r="Y281" i="1"/>
  <c r="X281" i="1"/>
  <c r="W281" i="1"/>
  <c r="V281" i="1"/>
  <c r="U281" i="1"/>
  <c r="G281" i="1"/>
  <c r="T281" i="1" s="1"/>
  <c r="G233" i="1"/>
  <c r="J289" i="6"/>
  <c r="J288" i="6"/>
  <c r="N179" i="9"/>
  <c r="N180" i="9"/>
  <c r="N181" i="9"/>
  <c r="N182" i="9"/>
  <c r="N183" i="9"/>
  <c r="N184" i="9"/>
  <c r="N185" i="9"/>
  <c r="N186" i="9"/>
  <c r="N187" i="9"/>
  <c r="N188" i="9"/>
  <c r="N178" i="9"/>
  <c r="AP66" i="18" l="1"/>
  <c r="AP67" i="18"/>
  <c r="AP68" i="18"/>
  <c r="AP69" i="18"/>
  <c r="AP70" i="18"/>
  <c r="AP71" i="18"/>
  <c r="AP72" i="18"/>
  <c r="AP73" i="18"/>
  <c r="AP74" i="18"/>
  <c r="AP75" i="18"/>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P65" i="18"/>
  <c r="AO65" i="18"/>
  <c r="AO66" i="18" s="1"/>
  <c r="AO67" i="18" s="1"/>
  <c r="F158" i="18"/>
  <c r="F157" i="18"/>
  <c r="F150" i="18"/>
  <c r="F149" i="18"/>
  <c r="F142" i="18"/>
  <c r="F141" i="18"/>
  <c r="F134" i="18"/>
  <c r="F133" i="18"/>
  <c r="F126" i="18"/>
  <c r="F125" i="18"/>
  <c r="F118" i="18"/>
  <c r="F117" i="18"/>
  <c r="F110" i="18"/>
  <c r="F109" i="18"/>
  <c r="F102" i="18"/>
  <c r="F101" i="18"/>
  <c r="F94" i="18"/>
  <c r="F93" i="18"/>
  <c r="F85" i="18"/>
  <c r="F77" i="18"/>
  <c r="F69" i="18"/>
  <c r="AN164" i="18"/>
  <c r="F164" i="18" s="1"/>
  <c r="AN163" i="18"/>
  <c r="F163" i="18" s="1"/>
  <c r="AN162" i="18"/>
  <c r="F162" i="18" s="1"/>
  <c r="AN161" i="18"/>
  <c r="F161" i="18" s="1"/>
  <c r="AN160" i="18"/>
  <c r="F160" i="18" s="1"/>
  <c r="AN159" i="18"/>
  <c r="F159" i="18" s="1"/>
  <c r="AN158" i="18"/>
  <c r="AN157" i="18"/>
  <c r="AN156" i="18"/>
  <c r="F156" i="18" s="1"/>
  <c r="AN155" i="18"/>
  <c r="F155" i="18" s="1"/>
  <c r="AN154" i="18"/>
  <c r="F154" i="18" s="1"/>
  <c r="AN153" i="18"/>
  <c r="F153" i="18" s="1"/>
  <c r="AN152" i="18"/>
  <c r="F152" i="18" s="1"/>
  <c r="AN151" i="18"/>
  <c r="F151" i="18" s="1"/>
  <c r="AN150" i="18"/>
  <c r="AN149" i="18"/>
  <c r="AN148" i="18"/>
  <c r="F148" i="18" s="1"/>
  <c r="AN147" i="18"/>
  <c r="F147" i="18" s="1"/>
  <c r="AN146" i="18"/>
  <c r="F146" i="18" s="1"/>
  <c r="AN145" i="18"/>
  <c r="F145" i="18" s="1"/>
  <c r="AN144" i="18"/>
  <c r="F144" i="18" s="1"/>
  <c r="AN143" i="18"/>
  <c r="F143" i="18" s="1"/>
  <c r="AN142" i="18"/>
  <c r="AN141" i="18"/>
  <c r="AN140" i="18"/>
  <c r="F140" i="18" s="1"/>
  <c r="AN139" i="18"/>
  <c r="F139" i="18" s="1"/>
  <c r="AN138" i="18"/>
  <c r="F138" i="18" s="1"/>
  <c r="AN137" i="18"/>
  <c r="F137" i="18" s="1"/>
  <c r="AN136" i="18"/>
  <c r="F136" i="18" s="1"/>
  <c r="AN135" i="18"/>
  <c r="F135" i="18" s="1"/>
  <c r="AN134" i="18"/>
  <c r="AN133" i="18"/>
  <c r="AN132" i="18"/>
  <c r="F132" i="18" s="1"/>
  <c r="AN131" i="18"/>
  <c r="F131" i="18" s="1"/>
  <c r="AN130" i="18"/>
  <c r="F130" i="18" s="1"/>
  <c r="AN129" i="18"/>
  <c r="F129" i="18" s="1"/>
  <c r="AN128" i="18"/>
  <c r="F128" i="18" s="1"/>
  <c r="AN127" i="18"/>
  <c r="F127" i="18" s="1"/>
  <c r="AN126" i="18"/>
  <c r="AN125" i="18"/>
  <c r="AN124" i="18"/>
  <c r="F124" i="18" s="1"/>
  <c r="AN123" i="18"/>
  <c r="F123" i="18" s="1"/>
  <c r="AN122" i="18"/>
  <c r="F122" i="18" s="1"/>
  <c r="AN121" i="18"/>
  <c r="F121" i="18" s="1"/>
  <c r="AN120" i="18"/>
  <c r="F120" i="18" s="1"/>
  <c r="AN119" i="18"/>
  <c r="F119" i="18" s="1"/>
  <c r="AN118" i="18"/>
  <c r="AN117" i="18"/>
  <c r="AN116" i="18"/>
  <c r="F116" i="18" s="1"/>
  <c r="AN115" i="18"/>
  <c r="F115" i="18" s="1"/>
  <c r="AN114" i="18"/>
  <c r="F114" i="18" s="1"/>
  <c r="AN113" i="18"/>
  <c r="F113" i="18" s="1"/>
  <c r="AN112" i="18"/>
  <c r="F112" i="18" s="1"/>
  <c r="AN111" i="18"/>
  <c r="F111" i="18" s="1"/>
  <c r="AN110" i="18"/>
  <c r="AN109" i="18"/>
  <c r="AN108" i="18"/>
  <c r="F108" i="18" s="1"/>
  <c r="AN107" i="18"/>
  <c r="F107" i="18" s="1"/>
  <c r="AN106" i="18"/>
  <c r="F106" i="18" s="1"/>
  <c r="AN105" i="18"/>
  <c r="F105" i="18" s="1"/>
  <c r="AN104" i="18"/>
  <c r="F104" i="18" s="1"/>
  <c r="AN103" i="18"/>
  <c r="F103" i="18" s="1"/>
  <c r="AN102" i="18"/>
  <c r="AN101" i="18"/>
  <c r="AN100" i="18"/>
  <c r="F100" i="18" s="1"/>
  <c r="AN99" i="18"/>
  <c r="F99" i="18" s="1"/>
  <c r="AN98" i="18"/>
  <c r="F98" i="18" s="1"/>
  <c r="AN97" i="18"/>
  <c r="F97" i="18" s="1"/>
  <c r="AN96" i="18"/>
  <c r="F96" i="18" s="1"/>
  <c r="AN95" i="18"/>
  <c r="F95" i="18" s="1"/>
  <c r="AN94" i="18"/>
  <c r="AN93" i="18"/>
  <c r="AN92" i="18"/>
  <c r="F92" i="18" s="1"/>
  <c r="AN91" i="18"/>
  <c r="F91" i="18" s="1"/>
  <c r="AN90" i="18"/>
  <c r="F90" i="18" s="1"/>
  <c r="AN89" i="18"/>
  <c r="F89" i="18" s="1"/>
  <c r="AN88" i="18"/>
  <c r="F88" i="18" s="1"/>
  <c r="AN87" i="18"/>
  <c r="F87" i="18" s="1"/>
  <c r="AN86" i="18"/>
  <c r="F86" i="18" s="1"/>
  <c r="AN85" i="18"/>
  <c r="AN84" i="18"/>
  <c r="F84" i="18" s="1"/>
  <c r="AN83" i="18"/>
  <c r="F83" i="18" s="1"/>
  <c r="AN82" i="18"/>
  <c r="F82" i="18" s="1"/>
  <c r="AN81" i="18"/>
  <c r="F81" i="18" s="1"/>
  <c r="AN80" i="18"/>
  <c r="F80" i="18" s="1"/>
  <c r="AN79" i="18"/>
  <c r="F79" i="18" s="1"/>
  <c r="AN78" i="18"/>
  <c r="F78" i="18" s="1"/>
  <c r="AN77" i="18"/>
  <c r="AN76" i="18"/>
  <c r="F76" i="18" s="1"/>
  <c r="AN75" i="18"/>
  <c r="F75" i="18" s="1"/>
  <c r="AN74" i="18"/>
  <c r="F74" i="18" s="1"/>
  <c r="AN73" i="18"/>
  <c r="F73" i="18" s="1"/>
  <c r="AN72" i="18"/>
  <c r="F72" i="18" s="1"/>
  <c r="AN71" i="18"/>
  <c r="F71" i="18" s="1"/>
  <c r="AN70" i="18"/>
  <c r="F70" i="18" s="1"/>
  <c r="AN69" i="18"/>
  <c r="AN68" i="18"/>
  <c r="F68" i="18" s="1"/>
  <c r="AN67" i="18"/>
  <c r="F67" i="18" s="1"/>
  <c r="AN66" i="18"/>
  <c r="AN65" i="18"/>
  <c r="F65" i="18" s="1"/>
  <c r="AJ62" i="18"/>
  <c r="AK65" i="18" l="1"/>
  <c r="AM65" i="18" s="1"/>
  <c r="AK66" i="18"/>
  <c r="AL66" i="18" s="1"/>
  <c r="F66" i="18"/>
  <c r="AO68" i="18"/>
  <c r="AK67" i="18"/>
  <c r="AM66" i="18" l="1"/>
  <c r="AL65" i="18"/>
  <c r="AM67" i="18"/>
  <c r="AL67" i="18"/>
  <c r="AO69" i="18"/>
  <c r="AK68" i="18"/>
  <c r="G1010" i="27"/>
  <c r="G982" i="27"/>
  <c r="P946" i="27"/>
  <c r="P956" i="27" s="1"/>
  <c r="P966" i="27" s="1"/>
  <c r="P976" i="27" s="1"/>
  <c r="L918" i="27"/>
  <c r="L928" i="27" s="1"/>
  <c r="L938" i="27" s="1"/>
  <c r="L948" i="27" s="1"/>
  <c r="L958" i="27" s="1"/>
  <c r="L968" i="27" s="1"/>
  <c r="L978" i="27" s="1"/>
  <c r="O913" i="27"/>
  <c r="O923" i="27" s="1"/>
  <c r="O933" i="27" s="1"/>
  <c r="O943" i="27" s="1"/>
  <c r="O953" i="27" s="1"/>
  <c r="O963" i="27" s="1"/>
  <c r="O973" i="27" s="1"/>
  <c r="K911" i="27"/>
  <c r="K921" i="27" s="1"/>
  <c r="K931" i="27" s="1"/>
  <c r="K941" i="27" s="1"/>
  <c r="K951" i="27" s="1"/>
  <c r="K961" i="27" s="1"/>
  <c r="K971" i="27" s="1"/>
  <c r="P906" i="27"/>
  <c r="P916" i="27" s="1"/>
  <c r="P926" i="27" s="1"/>
  <c r="P936" i="27" s="1"/>
  <c r="N906" i="27"/>
  <c r="N916" i="27" s="1"/>
  <c r="N926" i="27" s="1"/>
  <c r="N936" i="27" s="1"/>
  <c r="N946" i="27" s="1"/>
  <c r="N956" i="27" s="1"/>
  <c r="N966" i="27" s="1"/>
  <c r="N976" i="27" s="1"/>
  <c r="Q905" i="27"/>
  <c r="Q915" i="27" s="1"/>
  <c r="Q925" i="27" s="1"/>
  <c r="Q935" i="27" s="1"/>
  <c r="Q945" i="27" s="1"/>
  <c r="Q955" i="27" s="1"/>
  <c r="Q965" i="27" s="1"/>
  <c r="Q975" i="27" s="1"/>
  <c r="K903" i="27"/>
  <c r="K913" i="27" s="1"/>
  <c r="K923" i="27" s="1"/>
  <c r="K933" i="27" s="1"/>
  <c r="K943" i="27" s="1"/>
  <c r="K953" i="27" s="1"/>
  <c r="K963" i="27" s="1"/>
  <c r="K973" i="27" s="1"/>
  <c r="M901" i="27"/>
  <c r="M911" i="27" s="1"/>
  <c r="M921" i="27" s="1"/>
  <c r="M931" i="27" s="1"/>
  <c r="M941" i="27" s="1"/>
  <c r="M951" i="27" s="1"/>
  <c r="M961" i="27" s="1"/>
  <c r="M971" i="27" s="1"/>
  <c r="O900" i="27"/>
  <c r="O910" i="27" s="1"/>
  <c r="O920" i="27" s="1"/>
  <c r="O930" i="27" s="1"/>
  <c r="O940" i="27" s="1"/>
  <c r="O950" i="27" s="1"/>
  <c r="O960" i="27" s="1"/>
  <c r="O970" i="27" s="1"/>
  <c r="N900" i="27"/>
  <c r="N910" i="27" s="1"/>
  <c r="N920" i="27" s="1"/>
  <c r="N930" i="27" s="1"/>
  <c r="N940" i="27" s="1"/>
  <c r="N950" i="27" s="1"/>
  <c r="N960" i="27" s="1"/>
  <c r="N970"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O896" i="27"/>
  <c r="O906" i="27" s="1"/>
  <c r="O916" i="27" s="1"/>
  <c r="O926" i="27" s="1"/>
  <c r="O936" i="27" s="1"/>
  <c r="O946" i="27" s="1"/>
  <c r="O956" i="27" s="1"/>
  <c r="O966" i="27" s="1"/>
  <c r="O976" i="27" s="1"/>
  <c r="N896" i="27"/>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L891" i="27"/>
  <c r="L901" i="27" s="1"/>
  <c r="L911" i="27" s="1"/>
  <c r="L921" i="27" s="1"/>
  <c r="L931" i="27" s="1"/>
  <c r="L941" i="27" s="1"/>
  <c r="L951" i="27" s="1"/>
  <c r="L961" i="27" s="1"/>
  <c r="L971" i="27" s="1"/>
  <c r="K891" i="27"/>
  <c r="K90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N890" i="27"/>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U750" i="27"/>
  <c r="T750" i="27"/>
  <c r="S750" i="27"/>
  <c r="R750" i="27"/>
  <c r="Q750" i="27"/>
  <c r="P750" i="27"/>
  <c r="O750" i="27"/>
  <c r="N750" i="27"/>
  <c r="M750" i="27"/>
  <c r="U749"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AD625"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AD617" i="27"/>
  <c r="S617" i="27"/>
  <c r="P617" i="27"/>
  <c r="N617" i="27"/>
  <c r="AD616" i="27"/>
  <c r="AD626" i="27" s="1"/>
  <c r="T626" i="27" s="1"/>
  <c r="T616" i="27"/>
  <c r="S616" i="27"/>
  <c r="P616" i="27"/>
  <c r="N616" i="27"/>
  <c r="AD615" i="27"/>
  <c r="AC615" i="27"/>
  <c r="T615" i="27"/>
  <c r="S615" i="27"/>
  <c r="P615" i="27"/>
  <c r="N615" i="27"/>
  <c r="T614" i="27"/>
  <c r="S614" i="27"/>
  <c r="P614" i="27"/>
  <c r="N614" i="27"/>
  <c r="G599" i="27"/>
  <c r="G579" i="27"/>
  <c r="V553" i="27"/>
  <c r="V563" i="27" s="1"/>
  <c r="V573" i="27" s="1"/>
  <c r="V537" i="27"/>
  <c r="V547" i="27" s="1"/>
  <c r="V557" i="27" s="1"/>
  <c r="V567" i="27" s="1"/>
  <c r="V577" i="27" s="1"/>
  <c r="V507" i="27"/>
  <c r="V517" i="27" s="1"/>
  <c r="V527" i="27" s="1"/>
  <c r="V499" i="27"/>
  <c r="V509" i="27" s="1"/>
  <c r="V519" i="27" s="1"/>
  <c r="V529" i="27" s="1"/>
  <c r="V539" i="27" s="1"/>
  <c r="V549" i="27" s="1"/>
  <c r="V559" i="27" s="1"/>
  <c r="V569" i="27" s="1"/>
  <c r="AD498" i="27"/>
  <c r="AD508" i="27" s="1"/>
  <c r="AD518" i="27" s="1"/>
  <c r="AD528" i="27" s="1"/>
  <c r="AD538" i="27" s="1"/>
  <c r="AD548" i="27" s="1"/>
  <c r="AD558" i="27" s="1"/>
  <c r="AD568"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AD488" i="27"/>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M406" i="27"/>
  <c r="L406" i="27"/>
  <c r="K406" i="27"/>
  <c r="V406" i="27" s="1"/>
  <c r="V292" i="27" s="1"/>
  <c r="X405" i="27"/>
  <c r="X291" i="27" s="1"/>
  <c r="W405" i="27"/>
  <c r="W291" i="27" s="1"/>
  <c r="V405" i="27"/>
  <c r="V291" i="27" s="1"/>
  <c r="N405" i="27"/>
  <c r="Y405" i="27" s="1"/>
  <c r="M405" i="27"/>
  <c r="L405" i="27"/>
  <c r="K405" i="27"/>
  <c r="W404" i="27"/>
  <c r="W290" i="27" s="1"/>
  <c r="V404" i="27"/>
  <c r="V290" i="27" s="1"/>
  <c r="N404" i="27"/>
  <c r="Y404" i="27" s="1"/>
  <c r="Y290" i="27" s="1"/>
  <c r="M404" i="27"/>
  <c r="X404" i="27" s="1"/>
  <c r="X290" i="27" s="1"/>
  <c r="L404" i="27"/>
  <c r="K404" i="27"/>
  <c r="N403" i="27"/>
  <c r="M403" i="27"/>
  <c r="X403" i="27" s="1"/>
  <c r="X289" i="27" s="1"/>
  <c r="L403" i="27"/>
  <c r="W403" i="27" s="1"/>
  <c r="W289" i="27" s="1"/>
  <c r="K403" i="27"/>
  <c r="V403" i="27" s="1"/>
  <c r="V289" i="27" s="1"/>
  <c r="N402" i="27"/>
  <c r="Y402" i="27" s="1"/>
  <c r="M402" i="27"/>
  <c r="X402" i="27" s="1"/>
  <c r="X288" i="27" s="1"/>
  <c r="L402" i="27"/>
  <c r="W402"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X398" i="27"/>
  <c r="X284" i="27" s="1"/>
  <c r="N398" i="27"/>
  <c r="Y398" i="27" s="1"/>
  <c r="M398" i="27"/>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K392" i="27"/>
  <c r="V392" i="27" s="1"/>
  <c r="Y391" i="27"/>
  <c r="Y277" i="27" s="1"/>
  <c r="X391" i="27"/>
  <c r="X277" i="27" s="1"/>
  <c r="N391" i="27"/>
  <c r="M391" i="27"/>
  <c r="L391" i="27"/>
  <c r="W391" i="27" s="1"/>
  <c r="W277" i="27" s="1"/>
  <c r="K391" i="27"/>
  <c r="V391" i="27" s="1"/>
  <c r="V277" i="27" s="1"/>
  <c r="X390" i="27"/>
  <c r="W390" i="27"/>
  <c r="W276" i="27" s="1"/>
  <c r="N390" i="27"/>
  <c r="M390" i="27"/>
  <c r="L390" i="27"/>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Y385" i="27"/>
  <c r="N385" i="27"/>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Y381" i="27"/>
  <c r="Y267" i="27" s="1"/>
  <c r="N381" i="27"/>
  <c r="M381" i="27"/>
  <c r="X381" i="27" s="1"/>
  <c r="X267" i="27" s="1"/>
  <c r="L381" i="27"/>
  <c r="W381" i="27" s="1"/>
  <c r="W267" i="27" s="1"/>
  <c r="K381" i="27"/>
  <c r="V381" i="27" s="1"/>
  <c r="N380" i="27"/>
  <c r="Y380" i="27" s="1"/>
  <c r="Y266" i="27" s="1"/>
  <c r="M380" i="27"/>
  <c r="X380" i="27" s="1"/>
  <c r="L380" i="27"/>
  <c r="W380" i="27" s="1"/>
  <c r="K380" i="27"/>
  <c r="Y379" i="27"/>
  <c r="Y265" i="27" s="1"/>
  <c r="N379" i="27"/>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W376" i="27"/>
  <c r="W262" i="27" s="1"/>
  <c r="N376" i="27"/>
  <c r="M376" i="27"/>
  <c r="L376" i="27"/>
  <c r="K376" i="27"/>
  <c r="V376" i="27" s="1"/>
  <c r="V262" i="27" s="1"/>
  <c r="Y375" i="27"/>
  <c r="X375" i="27"/>
  <c r="X261" i="27" s="1"/>
  <c r="W375" i="27"/>
  <c r="W261" i="27" s="1"/>
  <c r="N375" i="27"/>
  <c r="M375" i="27"/>
  <c r="L375" i="27"/>
  <c r="K375" i="27"/>
  <c r="V375" i="27" s="1"/>
  <c r="V261" i="27" s="1"/>
  <c r="Y374" i="27"/>
  <c r="X374" i="27"/>
  <c r="X260" i="27" s="1"/>
  <c r="W374" i="27"/>
  <c r="N374" i="27"/>
  <c r="M374" i="27"/>
  <c r="L374" i="27"/>
  <c r="K374" i="27"/>
  <c r="V374" i="27" s="1"/>
  <c r="V260" i="27" s="1"/>
  <c r="Y373" i="27"/>
  <c r="X373" i="27"/>
  <c r="X259" i="27" s="1"/>
  <c r="W373" i="27"/>
  <c r="W259" i="27" s="1"/>
  <c r="N373" i="27"/>
  <c r="M373" i="27"/>
  <c r="L373" i="27"/>
  <c r="K373" i="27"/>
  <c r="V373" i="27" s="1"/>
  <c r="V259" i="27" s="1"/>
  <c r="Y372" i="27"/>
  <c r="Y258" i="27" s="1"/>
  <c r="X372" i="27"/>
  <c r="X258" i="27" s="1"/>
  <c r="W372" i="27"/>
  <c r="W258" i="27" s="1"/>
  <c r="N372" i="27"/>
  <c r="M372" i="27"/>
  <c r="L372" i="27"/>
  <c r="K372" i="27"/>
  <c r="V372" i="27" s="1"/>
  <c r="V258" i="27" s="1"/>
  <c r="Y371" i="27"/>
  <c r="X371" i="27"/>
  <c r="X257" i="27" s="1"/>
  <c r="W371" i="27"/>
  <c r="N371" i="27"/>
  <c r="M371" i="27"/>
  <c r="L371" i="27"/>
  <c r="K371" i="27"/>
  <c r="V371" i="27" s="1"/>
  <c r="V257" i="27" s="1"/>
  <c r="Y370" i="27"/>
  <c r="X370" i="27"/>
  <c r="X256" i="27" s="1"/>
  <c r="W370" i="27"/>
  <c r="W256" i="27" s="1"/>
  <c r="N370" i="27"/>
  <c r="M370" i="27"/>
  <c r="L370" i="27"/>
  <c r="K370" i="27"/>
  <c r="V370" i="27" s="1"/>
  <c r="V256" i="27" s="1"/>
  <c r="Y369" i="27"/>
  <c r="X369" i="27"/>
  <c r="X255" i="27" s="1"/>
  <c r="W369" i="27"/>
  <c r="N369" i="27"/>
  <c r="M369" i="27"/>
  <c r="L369" i="27"/>
  <c r="K369" i="27"/>
  <c r="V369" i="27" s="1"/>
  <c r="V255" i="27" s="1"/>
  <c r="Y368" i="27"/>
  <c r="X368" i="27"/>
  <c r="X254" i="27" s="1"/>
  <c r="W368" i="27"/>
  <c r="N368" i="27"/>
  <c r="M368" i="27"/>
  <c r="L368" i="27"/>
  <c r="K368" i="27"/>
  <c r="V368" i="27" s="1"/>
  <c r="V254" i="27" s="1"/>
  <c r="Y367" i="27"/>
  <c r="X367" i="27"/>
  <c r="X253" i="27" s="1"/>
  <c r="W367" i="27"/>
  <c r="V367" i="27"/>
  <c r="N367" i="27"/>
  <c r="N366" i="27"/>
  <c r="Y366" i="27" s="1"/>
  <c r="M366" i="27"/>
  <c r="X366" i="27" s="1"/>
  <c r="L366" i="27"/>
  <c r="W366" i="27" s="1"/>
  <c r="K366" i="27"/>
  <c r="V366" i="27" s="1"/>
  <c r="V252" i="27" s="1"/>
  <c r="V365" i="27"/>
  <c r="N365" i="27"/>
  <c r="Y365" i="27" s="1"/>
  <c r="Y251" i="27" s="1"/>
  <c r="M365" i="27"/>
  <c r="X365" i="27" s="1"/>
  <c r="L365" i="27"/>
  <c r="W365" i="27" s="1"/>
  <c r="W251" i="27" s="1"/>
  <c r="K365" i="27"/>
  <c r="V364" i="27"/>
  <c r="V250" i="27" s="1"/>
  <c r="N364" i="27"/>
  <c r="Y364" i="27" s="1"/>
  <c r="M364" i="27"/>
  <c r="X364" i="27" s="1"/>
  <c r="L364" i="27"/>
  <c r="W364" i="27" s="1"/>
  <c r="K364" i="27"/>
  <c r="N363" i="27"/>
  <c r="Y363" i="27" s="1"/>
  <c r="Y249" i="27" s="1"/>
  <c r="M363" i="27"/>
  <c r="X363" i="27" s="1"/>
  <c r="L363" i="27"/>
  <c r="W363" i="27" s="1"/>
  <c r="W249" i="27" s="1"/>
  <c r="K363" i="27"/>
  <c r="V363" i="27" s="1"/>
  <c r="V249" i="27" s="1"/>
  <c r="V362" i="27"/>
  <c r="V248" i="27" s="1"/>
  <c r="N362" i="27"/>
  <c r="Y362" i="27" s="1"/>
  <c r="M362" i="27"/>
  <c r="X362" i="27" s="1"/>
  <c r="L362" i="27"/>
  <c r="W362"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V359" i="27"/>
  <c r="N359" i="27"/>
  <c r="Y359" i="27" s="1"/>
  <c r="M359" i="27"/>
  <c r="X359" i="27" s="1"/>
  <c r="L359" i="27"/>
  <c r="W359" i="27" s="1"/>
  <c r="K359" i="27"/>
  <c r="N358" i="27"/>
  <c r="Y358" i="27" s="1"/>
  <c r="M358" i="27"/>
  <c r="X358" i="27" s="1"/>
  <c r="X244" i="27" s="1"/>
  <c r="L358" i="27"/>
  <c r="W358" i="27" s="1"/>
  <c r="K358" i="27"/>
  <c r="V358" i="27" s="1"/>
  <c r="V244" i="27" s="1"/>
  <c r="X357" i="27"/>
  <c r="W357" i="27"/>
  <c r="V357" i="27"/>
  <c r="V243" i="27" s="1"/>
  <c r="N357" i="27"/>
  <c r="Y357" i="27" s="1"/>
  <c r="Y243" i="27" s="1"/>
  <c r="Y356" i="27"/>
  <c r="Y242" i="27" s="1"/>
  <c r="N356" i="27"/>
  <c r="M356" i="27"/>
  <c r="M242" i="27" s="1"/>
  <c r="L356" i="27"/>
  <c r="W356" i="27" s="1"/>
  <c r="K356" i="27"/>
  <c r="V356" i="27" s="1"/>
  <c r="N355" i="27"/>
  <c r="Y355" i="27" s="1"/>
  <c r="Y241" i="27" s="1"/>
  <c r="M355" i="27"/>
  <c r="X355" i="27" s="1"/>
  <c r="X241" i="27" s="1"/>
  <c r="L355" i="27"/>
  <c r="W355" i="27" s="1"/>
  <c r="K355" i="27"/>
  <c r="V355" i="27" s="1"/>
  <c r="V241" i="27" s="1"/>
  <c r="Y354" i="27"/>
  <c r="N354" i="27"/>
  <c r="M354" i="27"/>
  <c r="X354" i="27" s="1"/>
  <c r="X240" i="27" s="1"/>
  <c r="L354" i="27"/>
  <c r="W354" i="27" s="1"/>
  <c r="K354" i="27"/>
  <c r="V354" i="27" s="1"/>
  <c r="X353" i="27"/>
  <c r="X239" i="27" s="1"/>
  <c r="N353" i="27"/>
  <c r="Y353" i="27" s="1"/>
  <c r="Y239" i="27" s="1"/>
  <c r="M353" i="27"/>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Y350" i="27"/>
  <c r="Y236" i="27" s="1"/>
  <c r="N350" i="27"/>
  <c r="M350" i="27"/>
  <c r="X350" i="27" s="1"/>
  <c r="X236" i="27" s="1"/>
  <c r="L350" i="27"/>
  <c r="W350" i="27" s="1"/>
  <c r="K350" i="27"/>
  <c r="V350" i="27" s="1"/>
  <c r="X349" i="27"/>
  <c r="X235" i="27" s="1"/>
  <c r="N349" i="27"/>
  <c r="Y349" i="27" s="1"/>
  <c r="Y235" i="27" s="1"/>
  <c r="M349" i="27"/>
  <c r="L349" i="27"/>
  <c r="W349" i="27" s="1"/>
  <c r="W235" i="27" s="1"/>
  <c r="K349" i="27"/>
  <c r="V349" i="27" s="1"/>
  <c r="V235" i="27" s="1"/>
  <c r="Y348" i="27"/>
  <c r="Y234" i="27" s="1"/>
  <c r="N348" i="27"/>
  <c r="M348" i="27"/>
  <c r="M234" i="27" s="1"/>
  <c r="L348" i="27"/>
  <c r="W348" i="27" s="1"/>
  <c r="K348" i="27"/>
  <c r="V348" i="27" s="1"/>
  <c r="X347" i="27"/>
  <c r="W347" i="27"/>
  <c r="V347" i="27"/>
  <c r="N347" i="27"/>
  <c r="Y347" i="27" s="1"/>
  <c r="Y233" i="27" s="1"/>
  <c r="X346" i="27"/>
  <c r="X232" i="27" s="1"/>
  <c r="W346" i="27"/>
  <c r="W232" i="27" s="1"/>
  <c r="N346" i="27"/>
  <c r="Y346" i="27" s="1"/>
  <c r="M346" i="27"/>
  <c r="L346" i="27"/>
  <c r="K346" i="27"/>
  <c r="V346" i="27" s="1"/>
  <c r="V232" i="27" s="1"/>
  <c r="X345" i="27"/>
  <c r="W345" i="27"/>
  <c r="W231" i="27" s="1"/>
  <c r="V345" i="27"/>
  <c r="N345" i="27"/>
  <c r="Y345" i="27" s="1"/>
  <c r="Y231" i="27" s="1"/>
  <c r="M345" i="27"/>
  <c r="L345" i="27"/>
  <c r="K345" i="27"/>
  <c r="X344" i="27"/>
  <c r="X230" i="27" s="1"/>
  <c r="W344" i="27"/>
  <c r="V344" i="27"/>
  <c r="V230" i="27" s="1"/>
  <c r="N344" i="27"/>
  <c r="Y344" i="27" s="1"/>
  <c r="Y230" i="27" s="1"/>
  <c r="M344" i="27"/>
  <c r="L344" i="27"/>
  <c r="K344" i="27"/>
  <c r="W343" i="27"/>
  <c r="W229" i="27" s="1"/>
  <c r="V343" i="27"/>
  <c r="N343" i="27"/>
  <c r="Y343" i="27" s="1"/>
  <c r="M343" i="27"/>
  <c r="X343" i="27" s="1"/>
  <c r="X229" i="27" s="1"/>
  <c r="L343" i="27"/>
  <c r="K343" i="27"/>
  <c r="V342" i="27"/>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X339" i="27"/>
  <c r="X225" i="27" s="1"/>
  <c r="N339" i="27"/>
  <c r="Y339" i="27" s="1"/>
  <c r="Y225" i="27" s="1"/>
  <c r="M339" i="27"/>
  <c r="L339" i="27"/>
  <c r="W339" i="27" s="1"/>
  <c r="W225" i="27" s="1"/>
  <c r="K339" i="27"/>
  <c r="V339" i="27" s="1"/>
  <c r="V225" i="27" s="1"/>
  <c r="X338" i="27"/>
  <c r="X224" i="27" s="1"/>
  <c r="W338" i="27"/>
  <c r="N338" i="27"/>
  <c r="Y338" i="27" s="1"/>
  <c r="M338" i="27"/>
  <c r="L338" i="27"/>
  <c r="K338" i="27"/>
  <c r="V338" i="27" s="1"/>
  <c r="V224" i="27" s="1"/>
  <c r="X337" i="27"/>
  <c r="W337" i="27"/>
  <c r="W223" i="27" s="1"/>
  <c r="V337" i="27"/>
  <c r="N337" i="27"/>
  <c r="Y337" i="27" s="1"/>
  <c r="Y223" i="27" s="1"/>
  <c r="N336" i="27"/>
  <c r="Y336" i="27" s="1"/>
  <c r="Y222" i="27" s="1"/>
  <c r="M336" i="27"/>
  <c r="X336" i="27" s="1"/>
  <c r="X222" i="27" s="1"/>
  <c r="L336" i="27"/>
  <c r="W336" i="27" s="1"/>
  <c r="W222" i="27" s="1"/>
  <c r="K336" i="27"/>
  <c r="V336" i="27" s="1"/>
  <c r="N335" i="27"/>
  <c r="Y335" i="27" s="1"/>
  <c r="M335" i="27"/>
  <c r="X335" i="27" s="1"/>
  <c r="X221" i="27" s="1"/>
  <c r="L335" i="27"/>
  <c r="W335" i="27" s="1"/>
  <c r="K335" i="27"/>
  <c r="V335" i="27" s="1"/>
  <c r="N334" i="27"/>
  <c r="Y334" i="27" s="1"/>
  <c r="M334" i="27"/>
  <c r="X334" i="27" s="1"/>
  <c r="L334" i="27"/>
  <c r="W334" i="27" s="1"/>
  <c r="K334" i="27"/>
  <c r="V334"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N331" i="27"/>
  <c r="Y331" i="27" s="1"/>
  <c r="M331" i="27"/>
  <c r="X331" i="27" s="1"/>
  <c r="X217" i="27" s="1"/>
  <c r="L331" i="27"/>
  <c r="W331" i="27" s="1"/>
  <c r="K331" i="27"/>
  <c r="V331" i="27" s="1"/>
  <c r="N330" i="27"/>
  <c r="Y330" i="27" s="1"/>
  <c r="M330" i="27"/>
  <c r="X330" i="27" s="1"/>
  <c r="L330" i="27"/>
  <c r="W330" i="27" s="1"/>
  <c r="K330" i="27"/>
  <c r="V330" i="27" s="1"/>
  <c r="N329" i="27"/>
  <c r="Y329"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W327" i="27"/>
  <c r="W213" i="27" s="1"/>
  <c r="V327" i="27"/>
  <c r="N327" i="27"/>
  <c r="Y327" i="27" s="1"/>
  <c r="Y213" i="27" s="1"/>
  <c r="X326" i="27"/>
  <c r="N326" i="27"/>
  <c r="N212" i="27" s="1"/>
  <c r="M326" i="27"/>
  <c r="L326" i="27"/>
  <c r="L212" i="27" s="1"/>
  <c r="K326" i="27"/>
  <c r="V326" i="27" s="1"/>
  <c r="W325" i="27"/>
  <c r="N325" i="27"/>
  <c r="Y325" i="27" s="1"/>
  <c r="Y211" i="27" s="1"/>
  <c r="M325" i="27"/>
  <c r="X325" i="27" s="1"/>
  <c r="X211" i="27" s="1"/>
  <c r="L325" i="27"/>
  <c r="K325" i="27"/>
  <c r="V325" i="27" s="1"/>
  <c r="V211" i="27" s="1"/>
  <c r="Y324" i="27"/>
  <c r="N324" i="27"/>
  <c r="M324" i="27"/>
  <c r="X324" i="27" s="1"/>
  <c r="X210" i="27" s="1"/>
  <c r="L324" i="27"/>
  <c r="W324" i="27" s="1"/>
  <c r="W210" i="27" s="1"/>
  <c r="K324" i="27"/>
  <c r="V324" i="27" s="1"/>
  <c r="Y323" i="27"/>
  <c r="Y209" i="27" s="1"/>
  <c r="X323" i="27"/>
  <c r="X209" i="27" s="1"/>
  <c r="N323" i="27"/>
  <c r="M323" i="27"/>
  <c r="L323" i="27"/>
  <c r="W323" i="27" s="1"/>
  <c r="W209" i="27" s="1"/>
  <c r="K323" i="27"/>
  <c r="V323" i="27" s="1"/>
  <c r="Y322" i="27"/>
  <c r="X322" i="27"/>
  <c r="X208" i="27" s="1"/>
  <c r="W322" i="27"/>
  <c r="N322" i="27"/>
  <c r="M322" i="27"/>
  <c r="L322" i="27"/>
  <c r="K322" i="27"/>
  <c r="V322" i="27" s="1"/>
  <c r="Y321" i="27"/>
  <c r="X321" i="27"/>
  <c r="W321" i="27"/>
  <c r="W207" i="27" s="1"/>
  <c r="N321" i="27"/>
  <c r="M321" i="27"/>
  <c r="L321" i="27"/>
  <c r="K321" i="27"/>
  <c r="V321" i="27" s="1"/>
  <c r="V207" i="27" s="1"/>
  <c r="X320" i="27"/>
  <c r="X206" i="27" s="1"/>
  <c r="W320" i="27"/>
  <c r="N320" i="27"/>
  <c r="Y320" i="27" s="1"/>
  <c r="Y206" i="27" s="1"/>
  <c r="M320" i="27"/>
  <c r="L320" i="27"/>
  <c r="K320" i="27"/>
  <c r="V320" i="27" s="1"/>
  <c r="Y319" i="27"/>
  <c r="Y205" i="27" s="1"/>
  <c r="W319" i="27"/>
  <c r="N319" i="27"/>
  <c r="M319" i="27"/>
  <c r="M205" i="27" s="1"/>
  <c r="L319" i="27"/>
  <c r="L205" i="27" s="1"/>
  <c r="K319" i="27"/>
  <c r="V319" i="27" s="1"/>
  <c r="X318" i="27"/>
  <c r="N318" i="27"/>
  <c r="Y318" i="27" s="1"/>
  <c r="Y204" i="27" s="1"/>
  <c r="M318" i="27"/>
  <c r="L318" i="27"/>
  <c r="L204" i="27" s="1"/>
  <c r="K318" i="27"/>
  <c r="V318" i="27" s="1"/>
  <c r="X317" i="27"/>
  <c r="W317" i="27"/>
  <c r="V317" i="27"/>
  <c r="N317" i="27"/>
  <c r="Y317" i="27" s="1"/>
  <c r="Y203" i="27" s="1"/>
  <c r="AD311" i="27"/>
  <c r="S311" i="27"/>
  <c r="AD310" i="27"/>
  <c r="S310" i="27"/>
  <c r="AD309" i="27"/>
  <c r="S309" i="27"/>
  <c r="AD308" i="27"/>
  <c r="S308" i="27"/>
  <c r="G294" i="27"/>
  <c r="Z292" i="27"/>
  <c r="Y292" i="27"/>
  <c r="O292" i="27"/>
  <c r="N292" i="27"/>
  <c r="M292" i="27"/>
  <c r="L292" i="27"/>
  <c r="Z291" i="27"/>
  <c r="Y291" i="27"/>
  <c r="O291" i="27"/>
  <c r="N291" i="27"/>
  <c r="M291" i="27"/>
  <c r="L291" i="27"/>
  <c r="K291" i="27"/>
  <c r="Z290" i="27"/>
  <c r="O290" i="27"/>
  <c r="M290" i="27"/>
  <c r="L290" i="27"/>
  <c r="K290" i="27"/>
  <c r="Z289" i="27"/>
  <c r="O289" i="27"/>
  <c r="M289" i="27"/>
  <c r="K289" i="27"/>
  <c r="Z288" i="27"/>
  <c r="Y288" i="27"/>
  <c r="W288" i="27"/>
  <c r="O288" i="27"/>
  <c r="L288" i="27"/>
  <c r="Z287" i="27"/>
  <c r="O287" i="27"/>
  <c r="K287" i="27"/>
  <c r="Z286" i="27"/>
  <c r="Y286" i="27"/>
  <c r="O286" i="27"/>
  <c r="N286" i="27"/>
  <c r="Z285" i="27"/>
  <c r="O285" i="27"/>
  <c r="K285" i="27"/>
  <c r="Z284" i="27"/>
  <c r="Y284" i="27"/>
  <c r="O284" i="27"/>
  <c r="N284" i="27"/>
  <c r="M284" i="27"/>
  <c r="Z283" i="27"/>
  <c r="Y283" i="27"/>
  <c r="V283" i="27"/>
  <c r="O283" i="27"/>
  <c r="N283" i="27"/>
  <c r="M283" i="27"/>
  <c r="L283" i="27"/>
  <c r="K283" i="27"/>
  <c r="Z282" i="27"/>
  <c r="V282" i="27"/>
  <c r="O282" i="27"/>
  <c r="M282" i="27"/>
  <c r="K282" i="27"/>
  <c r="Z281" i="27"/>
  <c r="O281" i="27"/>
  <c r="N281" i="27"/>
  <c r="K281" i="27"/>
  <c r="Z280" i="27"/>
  <c r="Y280" i="27"/>
  <c r="O280" i="27"/>
  <c r="M280" i="27"/>
  <c r="K280" i="27"/>
  <c r="Z279" i="27"/>
  <c r="O279" i="27"/>
  <c r="N279" i="27"/>
  <c r="M279" i="27"/>
  <c r="K279" i="27"/>
  <c r="Z278" i="27"/>
  <c r="W278" i="27"/>
  <c r="V278" i="27"/>
  <c r="O278" i="27"/>
  <c r="N278" i="27"/>
  <c r="M278" i="27"/>
  <c r="K278" i="27"/>
  <c r="Z277" i="27"/>
  <c r="O277" i="27"/>
  <c r="N277" i="27"/>
  <c r="M277" i="27"/>
  <c r="L277" i="27"/>
  <c r="K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Y271" i="27"/>
  <c r="O271" i="27"/>
  <c r="N271" i="27"/>
  <c r="L271" i="27"/>
  <c r="Z270" i="27"/>
  <c r="X270" i="27"/>
  <c r="O270" i="27"/>
  <c r="N270" i="27"/>
  <c r="M270" i="27"/>
  <c r="Z269" i="27"/>
  <c r="W269" i="27"/>
  <c r="O269" i="27"/>
  <c r="N269" i="27"/>
  <c r="L269" i="27"/>
  <c r="Z268" i="27"/>
  <c r="V268" i="27"/>
  <c r="O268" i="27"/>
  <c r="N268" i="27"/>
  <c r="M268" i="27"/>
  <c r="K268" i="27"/>
  <c r="Z267" i="27"/>
  <c r="V267" i="27"/>
  <c r="O267" i="27"/>
  <c r="N267" i="27"/>
  <c r="L267" i="27"/>
  <c r="Z266" i="27"/>
  <c r="X266" i="27"/>
  <c r="W266" i="27"/>
  <c r="O266" i="27"/>
  <c r="N266" i="27"/>
  <c r="M266" i="27"/>
  <c r="Z265" i="27"/>
  <c r="W265" i="27"/>
  <c r="O265" i="27"/>
  <c r="N265" i="27"/>
  <c r="L265" i="27"/>
  <c r="Z264" i="27"/>
  <c r="X264" i="27"/>
  <c r="V264" i="27"/>
  <c r="O264" i="27"/>
  <c r="M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Y260" i="27"/>
  <c r="W260" i="27"/>
  <c r="O260" i="27"/>
  <c r="N260" i="27"/>
  <c r="M260" i="27"/>
  <c r="L260" i="27"/>
  <c r="Z259" i="27"/>
  <c r="Y259" i="27"/>
  <c r="O259" i="27"/>
  <c r="N259" i="27"/>
  <c r="M259" i="27"/>
  <c r="L259" i="27"/>
  <c r="K259" i="27"/>
  <c r="Z258" i="27"/>
  <c r="O258" i="27"/>
  <c r="N258" i="27"/>
  <c r="M258" i="27"/>
  <c r="L258" i="27"/>
  <c r="K258" i="27"/>
  <c r="Z257" i="27"/>
  <c r="Y257" i="27"/>
  <c r="W257" i="27"/>
  <c r="O257" i="27"/>
  <c r="N257" i="27"/>
  <c r="M257" i="27"/>
  <c r="L257" i="27"/>
  <c r="K257" i="27"/>
  <c r="Z256" i="27"/>
  <c r="Y256" i="27"/>
  <c r="O256" i="27"/>
  <c r="N256" i="27"/>
  <c r="M256" i="27"/>
  <c r="L256" i="27"/>
  <c r="K256" i="27"/>
  <c r="Z255" i="27"/>
  <c r="Y255" i="27"/>
  <c r="W255" i="27"/>
  <c r="O255" i="27"/>
  <c r="N255" i="27"/>
  <c r="M255" i="27"/>
  <c r="L255" i="27"/>
  <c r="Z254" i="27"/>
  <c r="Y254" i="27"/>
  <c r="W254" i="27"/>
  <c r="O254" i="27"/>
  <c r="N254" i="27"/>
  <c r="M254" i="27"/>
  <c r="L254" i="27"/>
  <c r="K254" i="27"/>
  <c r="Z253" i="27"/>
  <c r="Y253" i="27"/>
  <c r="W253" i="27"/>
  <c r="V253" i="27"/>
  <c r="O253" i="27"/>
  <c r="N253" i="27"/>
  <c r="M253" i="27"/>
  <c r="L253" i="27"/>
  <c r="K253" i="27"/>
  <c r="Z252" i="27"/>
  <c r="Y252" i="27"/>
  <c r="X252" i="27"/>
  <c r="W252" i="27"/>
  <c r="O252" i="27"/>
  <c r="L252" i="27"/>
  <c r="Z251" i="27"/>
  <c r="X251" i="27"/>
  <c r="V251" i="27"/>
  <c r="O251" i="27"/>
  <c r="N251" i="27"/>
  <c r="M251" i="27"/>
  <c r="L251" i="27"/>
  <c r="K251" i="27"/>
  <c r="Z250" i="27"/>
  <c r="Y250" i="27"/>
  <c r="X250" i="27"/>
  <c r="W250" i="27"/>
  <c r="O250" i="27"/>
  <c r="N250" i="27"/>
  <c r="L250" i="27"/>
  <c r="K250" i="27"/>
  <c r="Z249" i="27"/>
  <c r="X249" i="27"/>
  <c r="O249" i="27"/>
  <c r="L249" i="27"/>
  <c r="K249" i="27"/>
  <c r="Z248" i="27"/>
  <c r="Y248" i="27"/>
  <c r="X248" i="27"/>
  <c r="W248" i="27"/>
  <c r="O248" i="27"/>
  <c r="N248" i="27"/>
  <c r="L248" i="27"/>
  <c r="K248" i="27"/>
  <c r="Z247" i="27"/>
  <c r="Y247" i="27"/>
  <c r="X247" i="27"/>
  <c r="O247" i="27"/>
  <c r="N247" i="27"/>
  <c r="M247" i="27"/>
  <c r="K247" i="27"/>
  <c r="Z246" i="27"/>
  <c r="O246" i="27"/>
  <c r="N246" i="27"/>
  <c r="L246" i="27"/>
  <c r="K246" i="27"/>
  <c r="Z245" i="27"/>
  <c r="Y245" i="27"/>
  <c r="X245" i="27"/>
  <c r="W245" i="27"/>
  <c r="V245" i="27"/>
  <c r="O245" i="27"/>
  <c r="M245" i="27"/>
  <c r="L245" i="27"/>
  <c r="K245" i="27"/>
  <c r="Z244" i="27"/>
  <c r="Y244" i="27"/>
  <c r="W244" i="27"/>
  <c r="O244" i="27"/>
  <c r="L244" i="27"/>
  <c r="Z243" i="27"/>
  <c r="X243" i="27"/>
  <c r="W243" i="27"/>
  <c r="O243" i="27"/>
  <c r="M243" i="27"/>
  <c r="L243" i="27"/>
  <c r="K243" i="27"/>
  <c r="Z242" i="27"/>
  <c r="W242" i="27"/>
  <c r="V242" i="27"/>
  <c r="O242" i="27"/>
  <c r="N242" i="27"/>
  <c r="L242" i="27"/>
  <c r="Z241" i="27"/>
  <c r="W241" i="27"/>
  <c r="O241" i="27"/>
  <c r="N241" i="27"/>
  <c r="M241" i="27"/>
  <c r="L241" i="27"/>
  <c r="Z240" i="27"/>
  <c r="Y240" i="27"/>
  <c r="W240" i="27"/>
  <c r="V240" i="27"/>
  <c r="O240" i="27"/>
  <c r="N240" i="27"/>
  <c r="M240" i="27"/>
  <c r="L240" i="27"/>
  <c r="K240" i="27"/>
  <c r="Z239" i="27"/>
  <c r="O239" i="27"/>
  <c r="N239" i="27"/>
  <c r="M239" i="27"/>
  <c r="L239" i="27"/>
  <c r="Z238" i="27"/>
  <c r="V238" i="27"/>
  <c r="O238" i="27"/>
  <c r="N238" i="27"/>
  <c r="L238" i="27"/>
  <c r="Z237" i="27"/>
  <c r="W237" i="27"/>
  <c r="O237" i="27"/>
  <c r="N237" i="27"/>
  <c r="L237" i="27"/>
  <c r="Z236" i="27"/>
  <c r="W236" i="27"/>
  <c r="V236" i="27"/>
  <c r="O236" i="27"/>
  <c r="N236" i="27"/>
  <c r="M236" i="27"/>
  <c r="L236" i="27"/>
  <c r="Z235" i="27"/>
  <c r="O235" i="27"/>
  <c r="N235" i="27"/>
  <c r="M235" i="27"/>
  <c r="L235" i="27"/>
  <c r="Z234" i="27"/>
  <c r="W234" i="27"/>
  <c r="V234" i="27"/>
  <c r="O234" i="27"/>
  <c r="N234" i="27"/>
  <c r="Z233" i="27"/>
  <c r="X233" i="27"/>
  <c r="W233" i="27"/>
  <c r="V233" i="27"/>
  <c r="O233" i="27"/>
  <c r="N233" i="27"/>
  <c r="M233" i="27"/>
  <c r="L233" i="27"/>
  <c r="K233" i="27"/>
  <c r="Z232" i="27"/>
  <c r="Y232" i="27"/>
  <c r="O232" i="27"/>
  <c r="N232" i="27"/>
  <c r="M232" i="27"/>
  <c r="L232" i="27"/>
  <c r="K232" i="27"/>
  <c r="Z231" i="27"/>
  <c r="X231" i="27"/>
  <c r="V231" i="27"/>
  <c r="O231" i="27"/>
  <c r="N231" i="27"/>
  <c r="M231" i="27"/>
  <c r="L231" i="27"/>
  <c r="K231" i="27"/>
  <c r="Z230" i="27"/>
  <c r="W230" i="27"/>
  <c r="O230" i="27"/>
  <c r="M230" i="27"/>
  <c r="L230" i="27"/>
  <c r="K230" i="27"/>
  <c r="Z229" i="27"/>
  <c r="Y229" i="27"/>
  <c r="V229" i="27"/>
  <c r="O229" i="27"/>
  <c r="M229" i="27"/>
  <c r="L229" i="27"/>
  <c r="K229" i="27"/>
  <c r="Z228" i="27"/>
  <c r="Y228" i="27"/>
  <c r="V228" i="27"/>
  <c r="O228" i="27"/>
  <c r="N228" i="27"/>
  <c r="M228" i="27"/>
  <c r="L228" i="27"/>
  <c r="K228" i="27"/>
  <c r="Z227" i="27"/>
  <c r="Y227" i="27"/>
  <c r="O227" i="27"/>
  <c r="M227" i="27"/>
  <c r="Z226" i="27"/>
  <c r="O226" i="27"/>
  <c r="N226" i="27"/>
  <c r="M226" i="27"/>
  <c r="L226" i="27"/>
  <c r="K226" i="27"/>
  <c r="Z225" i="27"/>
  <c r="O225" i="27"/>
  <c r="N225" i="27"/>
  <c r="M225" i="27"/>
  <c r="L225" i="27"/>
  <c r="K225" i="27"/>
  <c r="Z224" i="27"/>
  <c r="Y224" i="27"/>
  <c r="W224" i="27"/>
  <c r="O224" i="27"/>
  <c r="N224" i="27"/>
  <c r="M224" i="27"/>
  <c r="L224" i="27"/>
  <c r="Z223" i="27"/>
  <c r="X223" i="27"/>
  <c r="V223" i="27"/>
  <c r="O223" i="27"/>
  <c r="N223" i="27"/>
  <c r="M223" i="27"/>
  <c r="L223" i="27"/>
  <c r="K223" i="27"/>
  <c r="Z222" i="27"/>
  <c r="V222" i="27"/>
  <c r="O222" i="27"/>
  <c r="N222" i="27"/>
  <c r="L222" i="27"/>
  <c r="K222" i="27"/>
  <c r="Z221" i="27"/>
  <c r="Y221" i="27"/>
  <c r="W221" i="27"/>
  <c r="V221" i="27"/>
  <c r="O221" i="27"/>
  <c r="N221" i="27"/>
  <c r="K221" i="27"/>
  <c r="Z220" i="27"/>
  <c r="Y220" i="27"/>
  <c r="X220" i="27"/>
  <c r="W220" i="27"/>
  <c r="V220" i="27"/>
  <c r="O220" i="27"/>
  <c r="L220" i="27"/>
  <c r="Z219" i="27"/>
  <c r="Y219" i="27"/>
  <c r="W219" i="27"/>
  <c r="O219" i="27"/>
  <c r="N219" i="27"/>
  <c r="K219" i="27"/>
  <c r="Z218" i="27"/>
  <c r="V218" i="27"/>
  <c r="O218" i="27"/>
  <c r="N218" i="27"/>
  <c r="L218" i="27"/>
  <c r="Z217" i="27"/>
  <c r="Y217" i="27"/>
  <c r="W217" i="27"/>
  <c r="V217" i="27"/>
  <c r="O217" i="27"/>
  <c r="N217" i="27"/>
  <c r="K217" i="27"/>
  <c r="Z216" i="27"/>
  <c r="Y216" i="27"/>
  <c r="X216" i="27"/>
  <c r="W216" i="27"/>
  <c r="V216" i="27"/>
  <c r="O216" i="27"/>
  <c r="L216" i="27"/>
  <c r="K216" i="27"/>
  <c r="Z215" i="27"/>
  <c r="Y215" i="27"/>
  <c r="W215" i="27"/>
  <c r="O215" i="27"/>
  <c r="N215" i="27"/>
  <c r="L215" i="27"/>
  <c r="K215" i="27"/>
  <c r="Z214" i="27"/>
  <c r="O214" i="27"/>
  <c r="N214" i="27"/>
  <c r="L214" i="27"/>
  <c r="Z213" i="27"/>
  <c r="X213" i="27"/>
  <c r="V213" i="27"/>
  <c r="O213" i="27"/>
  <c r="M213" i="27"/>
  <c r="L213" i="27"/>
  <c r="K213" i="27"/>
  <c r="Z212" i="27"/>
  <c r="X212" i="27"/>
  <c r="V212" i="27"/>
  <c r="O212" i="27"/>
  <c r="M212" i="27"/>
  <c r="K212" i="27"/>
  <c r="Z211" i="27"/>
  <c r="W211" i="27"/>
  <c r="O211" i="27"/>
  <c r="N211" i="27"/>
  <c r="M211" i="27"/>
  <c r="L211" i="27"/>
  <c r="Z210" i="27"/>
  <c r="Y210" i="27"/>
  <c r="V210" i="27"/>
  <c r="O210" i="27"/>
  <c r="N210" i="27"/>
  <c r="M210" i="27"/>
  <c r="L210" i="27"/>
  <c r="K210" i="27"/>
  <c r="Z209" i="27"/>
  <c r="V209" i="27"/>
  <c r="O209" i="27"/>
  <c r="N209" i="27"/>
  <c r="M209" i="27"/>
  <c r="L209" i="27"/>
  <c r="Z208" i="27"/>
  <c r="Y208" i="27"/>
  <c r="W208" i="27"/>
  <c r="V208" i="27"/>
  <c r="O208" i="27"/>
  <c r="N208" i="27"/>
  <c r="M208" i="27"/>
  <c r="L208" i="27"/>
  <c r="K208" i="27"/>
  <c r="Z207" i="27"/>
  <c r="Y207" i="27"/>
  <c r="X207" i="27"/>
  <c r="O207" i="27"/>
  <c r="N207" i="27"/>
  <c r="M207" i="27"/>
  <c r="L207" i="27"/>
  <c r="Z206" i="27"/>
  <c r="W206" i="27"/>
  <c r="V206" i="27"/>
  <c r="O206" i="27"/>
  <c r="N206" i="27"/>
  <c r="M206" i="27"/>
  <c r="L206" i="27"/>
  <c r="Z205" i="27"/>
  <c r="W205" i="27"/>
  <c r="V205" i="27"/>
  <c r="O205" i="27"/>
  <c r="N205" i="27"/>
  <c r="Z204" i="27"/>
  <c r="X204" i="27"/>
  <c r="V204" i="27"/>
  <c r="O204" i="27"/>
  <c r="N204" i="27"/>
  <c r="M204" i="27"/>
  <c r="K204" i="27"/>
  <c r="Z203" i="27"/>
  <c r="X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c r="M420" i="27" s="1"/>
  <c r="J141" i="27" a="1"/>
  <c r="G129" i="27"/>
  <c r="G101" i="27"/>
  <c r="G82" i="27"/>
  <c r="T16" i="27"/>
  <c r="S16" i="27"/>
  <c r="R16" i="27"/>
  <c r="Q16" i="27"/>
  <c r="P16" i="27"/>
  <c r="O16" i="27"/>
  <c r="N16" i="27"/>
  <c r="M16" i="27"/>
  <c r="L16" i="27"/>
  <c r="K16" i="27"/>
  <c r="N430" i="9"/>
  <c r="O430" i="9"/>
  <c r="P430" i="9"/>
  <c r="Q430" i="9"/>
  <c r="R430" i="9"/>
  <c r="S430" i="9"/>
  <c r="T430" i="9"/>
  <c r="U430" i="9"/>
  <c r="V430" i="9"/>
  <c r="M430" i="9"/>
  <c r="J462" i="9"/>
  <c r="K462" i="9"/>
  <c r="L462" i="9"/>
  <c r="M462" i="9"/>
  <c r="N462" i="9"/>
  <c r="O462" i="9"/>
  <c r="P462" i="9"/>
  <c r="Q462" i="9"/>
  <c r="R462" i="9"/>
  <c r="I462" i="9"/>
  <c r="L465" i="9"/>
  <c r="M465" i="9"/>
  <c r="N465" i="9"/>
  <c r="O465" i="9"/>
  <c r="P465" i="9"/>
  <c r="Q465" i="9"/>
  <c r="R465" i="9"/>
  <c r="L466" i="9"/>
  <c r="M466" i="9"/>
  <c r="N466" i="9"/>
  <c r="O466" i="9"/>
  <c r="P466" i="9"/>
  <c r="Q466" i="9"/>
  <c r="R466" i="9"/>
  <c r="L467" i="9"/>
  <c r="M467" i="9"/>
  <c r="N467" i="9"/>
  <c r="O467" i="9"/>
  <c r="P467" i="9"/>
  <c r="Q467" i="9"/>
  <c r="R467" i="9"/>
  <c r="L468" i="9"/>
  <c r="M468" i="9"/>
  <c r="N468" i="9"/>
  <c r="O468" i="9"/>
  <c r="P468" i="9"/>
  <c r="Q468" i="9"/>
  <c r="R468" i="9"/>
  <c r="I465" i="9"/>
  <c r="J465" i="9"/>
  <c r="I466" i="9"/>
  <c r="J466" i="9"/>
  <c r="I467" i="9"/>
  <c r="J467" i="9"/>
  <c r="I468" i="9"/>
  <c r="J468" i="9"/>
  <c r="AM68" i="18" l="1"/>
  <c r="AL68" i="18"/>
  <c r="AK69" i="18"/>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AK70" i="18"/>
  <c r="AL69" i="18"/>
  <c r="AM69"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M70" i="18" l="1"/>
  <c r="AL70" i="18"/>
  <c r="AK71" i="18"/>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K72" i="18"/>
  <c r="AM71" i="18"/>
  <c r="AL71"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M72" i="18" l="1"/>
  <c r="AL72" i="18"/>
  <c r="AK73" i="18"/>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73" i="18" l="1"/>
  <c r="AM73" i="18"/>
  <c r="AO75" i="18"/>
  <c r="AK74"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M74" i="18" l="1"/>
  <c r="AL74" i="18"/>
  <c r="AO76" i="18"/>
  <c r="AK75"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AK76" i="18"/>
  <c r="AL75" i="18"/>
  <c r="AI75" i="18" s="1"/>
  <c r="AJ75" i="18" s="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76" i="18" l="1"/>
  <c r="AI76" i="18"/>
  <c r="AJ76" i="18" s="1"/>
  <c r="AO78" i="18"/>
  <c r="AK77" i="18"/>
  <c r="T661" i="27"/>
  <c r="AD671" i="27"/>
  <c r="AD689" i="27"/>
  <c r="T679" i="27"/>
  <c r="T670" i="27"/>
  <c r="AD680" i="27"/>
  <c r="T652" i="27"/>
  <c r="AD662" i="27"/>
  <c r="T688" i="27"/>
  <c r="AD698" i="27"/>
  <c r="AD653" i="27"/>
  <c r="T643" i="27"/>
  <c r="T697" i="27"/>
  <c r="AD707" i="27"/>
  <c r="T707" i="27" s="1"/>
  <c r="AL77" i="18" l="1"/>
  <c r="AI77" i="18"/>
  <c r="AJ77" i="18" s="1"/>
  <c r="AO79" i="18"/>
  <c r="AK78" i="18"/>
  <c r="T680" i="27"/>
  <c r="AD690" i="27"/>
  <c r="T662" i="27"/>
  <c r="AD672" i="27"/>
  <c r="T653" i="27"/>
  <c r="AD663" i="27"/>
  <c r="T689" i="27"/>
  <c r="AD699" i="27"/>
  <c r="T698" i="27"/>
  <c r="AD708" i="27"/>
  <c r="T708" i="27" s="1"/>
  <c r="AD681" i="27"/>
  <c r="T671" i="27"/>
  <c r="AO80" i="18" l="1"/>
  <c r="AK79" i="18"/>
  <c r="AL78" i="18"/>
  <c r="AD673" i="27"/>
  <c r="T663" i="27"/>
  <c r="T672" i="27"/>
  <c r="AD682" i="27"/>
  <c r="T681" i="27"/>
  <c r="AD691" i="27"/>
  <c r="AD709" i="27"/>
  <c r="T709" i="27" s="1"/>
  <c r="T699" i="27"/>
  <c r="T690" i="27"/>
  <c r="AD700" i="27"/>
  <c r="AI78" i="18" l="1"/>
  <c r="AJ78" i="18" s="1"/>
  <c r="AL79" i="18"/>
  <c r="AI79" i="18" s="1"/>
  <c r="AJ79" i="18" s="1"/>
  <c r="AO81" i="18"/>
  <c r="AK80" i="18"/>
  <c r="AD701" i="27"/>
  <c r="T691" i="27"/>
  <c r="T682" i="27"/>
  <c r="AD692" i="27"/>
  <c r="T700" i="27"/>
  <c r="AD710" i="27"/>
  <c r="T710" i="27" s="1"/>
  <c r="T673" i="27"/>
  <c r="AD683" i="27"/>
  <c r="AO82" i="18" l="1"/>
  <c r="AK81" i="18"/>
  <c r="AL80" i="18"/>
  <c r="AD693" i="27"/>
  <c r="T683" i="27"/>
  <c r="T692" i="27"/>
  <c r="AD702" i="27"/>
  <c r="T701" i="27"/>
  <c r="AD711" i="27"/>
  <c r="T711" i="27" s="1"/>
  <c r="AI80" i="18" l="1"/>
  <c r="AJ80" i="18" s="1"/>
  <c r="AL81" i="18"/>
  <c r="AK82" i="18"/>
  <c r="AO83" i="18"/>
  <c r="T702" i="27"/>
  <c r="AD712" i="27"/>
  <c r="T712" i="27" s="1"/>
  <c r="T693" i="27"/>
  <c r="AD703" i="27"/>
  <c r="AL82" i="18" l="1"/>
  <c r="AO84" i="18"/>
  <c r="AK83" i="18"/>
  <c r="AI81" i="18"/>
  <c r="AJ81" i="18" s="1"/>
  <c r="AD713" i="27"/>
  <c r="T713" i="27" s="1"/>
  <c r="T703" i="27"/>
  <c r="AL83" i="18" l="1"/>
  <c r="AO85" i="18"/>
  <c r="AK84" i="18"/>
  <c r="AI82" i="18"/>
  <c r="AJ82" i="18" s="1"/>
  <c r="N240" i="23"/>
  <c r="M240" i="23"/>
  <c r="L237" i="23"/>
  <c r="K237" i="23"/>
  <c r="N236" i="23"/>
  <c r="M236" i="23"/>
  <c r="L233" i="23"/>
  <c r="K233" i="23"/>
  <c r="N232" i="23"/>
  <c r="M232" i="23"/>
  <c r="L229" i="23"/>
  <c r="K229" i="23"/>
  <c r="N228" i="23"/>
  <c r="M228" i="23"/>
  <c r="L225" i="23"/>
  <c r="K225" i="23"/>
  <c r="N224" i="23"/>
  <c r="M224" i="23"/>
  <c r="N223" i="23"/>
  <c r="M223" i="23"/>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K220" i="23"/>
  <c r="N219" i="23"/>
  <c r="M219" i="23"/>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K216" i="23"/>
  <c r="N215" i="23"/>
  <c r="M215" i="23"/>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K212" i="23"/>
  <c r="N211" i="23"/>
  <c r="M211" i="23"/>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K208" i="23"/>
  <c r="N207" i="23"/>
  <c r="M207" i="23"/>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P160" i="23"/>
  <c r="P177" i="23" s="1"/>
  <c r="P194" i="23" s="1"/>
  <c r="P211" i="23" s="1"/>
  <c r="P228" i="23" s="1"/>
  <c r="L153" i="23"/>
  <c r="Q151" i="23"/>
  <c r="L149" i="23"/>
  <c r="P147" i="23"/>
  <c r="P169" i="23" s="1"/>
  <c r="P186" i="23" s="1"/>
  <c r="P203" i="23" s="1"/>
  <c r="P220" i="23" s="1"/>
  <c r="P237" i="23" s="1"/>
  <c r="S146" i="23"/>
  <c r="S168" i="23" s="1"/>
  <c r="S185" i="23" s="1"/>
  <c r="S202" i="23" s="1"/>
  <c r="S219" i="23" s="1"/>
  <c r="S236" i="23" s="1"/>
  <c r="M145" i="23"/>
  <c r="N144" i="23"/>
  <c r="N166" i="23" s="1"/>
  <c r="N183" i="23" s="1"/>
  <c r="Q143" i="23"/>
  <c r="Q165" i="23" s="1"/>
  <c r="Q182" i="23" s="1"/>
  <c r="Q199" i="23" s="1"/>
  <c r="Q216" i="23" s="1"/>
  <c r="Q233" i="23" s="1"/>
  <c r="K142" i="23"/>
  <c r="L141" i="23"/>
  <c r="O140" i="23"/>
  <c r="S138" i="23"/>
  <c r="T137" i="23"/>
  <c r="M137" i="23"/>
  <c r="M154" i="23" s="1"/>
  <c r="Q135" i="23"/>
  <c r="Q152" i="23" s="1"/>
  <c r="R134" i="23"/>
  <c r="R151" i="23" s="1"/>
  <c r="K134" i="23"/>
  <c r="K151" i="23" s="1"/>
  <c r="O132" i="23"/>
  <c r="O149" i="23" s="1"/>
  <c r="P131" i="23"/>
  <c r="P148" i="23" s="1"/>
  <c r="P170" i="23" s="1"/>
  <c r="P187" i="23" s="1"/>
  <c r="P204" i="23" s="1"/>
  <c r="P221" i="23" s="1"/>
  <c r="P238" i="23" s="1"/>
  <c r="S130" i="23"/>
  <c r="S147" i="23" s="1"/>
  <c r="S169" i="23" s="1"/>
  <c r="S186" i="23" s="1"/>
  <c r="S203" i="23" s="1"/>
  <c r="S220" i="23" s="1"/>
  <c r="S237" i="23" s="1"/>
  <c r="M129" i="23"/>
  <c r="M146" i="23" s="1"/>
  <c r="N128" i="23"/>
  <c r="N145" i="23" s="1"/>
  <c r="N167" i="23" s="1"/>
  <c r="N184" i="23" s="1"/>
  <c r="Q127" i="23"/>
  <c r="Q144" i="23" s="1"/>
  <c r="Q166" i="23" s="1"/>
  <c r="Q183" i="23" s="1"/>
  <c r="Q200" i="23" s="1"/>
  <c r="Q217" i="23" s="1"/>
  <c r="Q234" i="23" s="1"/>
  <c r="K126" i="23"/>
  <c r="K143" i="23" s="1"/>
  <c r="L125" i="23"/>
  <c r="L142" i="23" s="1"/>
  <c r="O124" i="23"/>
  <c r="O141" i="23" s="1"/>
  <c r="S122" i="23"/>
  <c r="S139" i="23" s="1"/>
  <c r="T121" i="23"/>
  <c r="T138" i="23" s="1"/>
  <c r="M121" i="23"/>
  <c r="M138" i="23" s="1"/>
  <c r="M155" i="23" s="1"/>
  <c r="L121" i="23"/>
  <c r="L138" i="23" s="1"/>
  <c r="L155" i="23" s="1"/>
  <c r="O120" i="23"/>
  <c r="O137" i="23" s="1"/>
  <c r="N120" i="23"/>
  <c r="N137" i="23" s="1"/>
  <c r="Q119" i="23"/>
  <c r="Q136" i="23" s="1"/>
  <c r="Q153" i="23" s="1"/>
  <c r="Q175" i="23" s="1"/>
  <c r="P119" i="23"/>
  <c r="P136" i="23" s="1"/>
  <c r="P153" i="23" s="1"/>
  <c r="P175" i="23" s="1"/>
  <c r="S118" i="23"/>
  <c r="S135" i="23" s="1"/>
  <c r="S152" i="23" s="1"/>
  <c r="R118" i="23"/>
  <c r="R135" i="23" s="1"/>
  <c r="R152" i="23" s="1"/>
  <c r="K118" i="23"/>
  <c r="K135" i="23" s="1"/>
  <c r="K152" i="23" s="1"/>
  <c r="T117" i="23"/>
  <c r="T134" i="23" s="1"/>
  <c r="T151" i="23" s="1"/>
  <c r="M117" i="23"/>
  <c r="M134" i="23" s="1"/>
  <c r="M151" i="23" s="1"/>
  <c r="L117" i="23"/>
  <c r="L134" i="23" s="1"/>
  <c r="L151" i="23" s="1"/>
  <c r="O116" i="23"/>
  <c r="O133" i="23" s="1"/>
  <c r="O150" i="23" s="1"/>
  <c r="N116" i="23"/>
  <c r="N133" i="23" s="1"/>
  <c r="N150" i="23" s="1"/>
  <c r="Q115" i="23"/>
  <c r="Q132" i="23" s="1"/>
  <c r="Q149" i="23" s="1"/>
  <c r="P115" i="23"/>
  <c r="P132" i="23" s="1"/>
  <c r="P149" i="23" s="1"/>
  <c r="S114" i="23"/>
  <c r="S131" i="23" s="1"/>
  <c r="S148" i="23" s="1"/>
  <c r="S170" i="23" s="1"/>
  <c r="S187" i="23" s="1"/>
  <c r="S204" i="23" s="1"/>
  <c r="S221" i="23" s="1"/>
  <c r="S238" i="23" s="1"/>
  <c r="R114" i="23"/>
  <c r="R131" i="23" s="1"/>
  <c r="R148" i="23" s="1"/>
  <c r="R170" i="23" s="1"/>
  <c r="R187" i="23" s="1"/>
  <c r="R204" i="23" s="1"/>
  <c r="R221" i="23" s="1"/>
  <c r="R238" i="23" s="1"/>
  <c r="K114" i="23"/>
  <c r="K131" i="23" s="1"/>
  <c r="K148" i="23" s="1"/>
  <c r="T113" i="23"/>
  <c r="T130" i="23" s="1"/>
  <c r="T147" i="23" s="1"/>
  <c r="T169" i="23" s="1"/>
  <c r="T186" i="23" s="1"/>
  <c r="T203" i="23" s="1"/>
  <c r="T220" i="23" s="1"/>
  <c r="T237" i="23" s="1"/>
  <c r="M113" i="23"/>
  <c r="M130" i="23" s="1"/>
  <c r="M147" i="23" s="1"/>
  <c r="L113" i="23"/>
  <c r="L130" i="23" s="1"/>
  <c r="L147" i="23" s="1"/>
  <c r="O112" i="23"/>
  <c r="O129" i="23" s="1"/>
  <c r="O146" i="23" s="1"/>
  <c r="O168" i="23" s="1"/>
  <c r="O185" i="23" s="1"/>
  <c r="O202" i="23" s="1"/>
  <c r="O219" i="23" s="1"/>
  <c r="O236" i="23" s="1"/>
  <c r="N112" i="23"/>
  <c r="N129" i="23" s="1"/>
  <c r="N146" i="23" s="1"/>
  <c r="N168" i="23" s="1"/>
  <c r="N185" i="23" s="1"/>
  <c r="Q111" i="23"/>
  <c r="Q128" i="23" s="1"/>
  <c r="Q145" i="23" s="1"/>
  <c r="Q167" i="23" s="1"/>
  <c r="Q184" i="23" s="1"/>
  <c r="Q201" i="23" s="1"/>
  <c r="Q218" i="23" s="1"/>
  <c r="Q235" i="23" s="1"/>
  <c r="P111" i="23"/>
  <c r="P128" i="23" s="1"/>
  <c r="P145" i="23" s="1"/>
  <c r="P167" i="23" s="1"/>
  <c r="P184" i="23" s="1"/>
  <c r="P201" i="23" s="1"/>
  <c r="P218" i="23" s="1"/>
  <c r="P235" i="23" s="1"/>
  <c r="S110" i="23"/>
  <c r="S127" i="23" s="1"/>
  <c r="S144" i="23" s="1"/>
  <c r="S166" i="23" s="1"/>
  <c r="S183" i="23" s="1"/>
  <c r="S200" i="23" s="1"/>
  <c r="S217" i="23" s="1"/>
  <c r="S234" i="23" s="1"/>
  <c r="R110" i="23"/>
  <c r="R127" i="23" s="1"/>
  <c r="R144" i="23" s="1"/>
  <c r="R166" i="23" s="1"/>
  <c r="R183" i="23" s="1"/>
  <c r="R200" i="23" s="1"/>
  <c r="R217" i="23" s="1"/>
  <c r="R234" i="23" s="1"/>
  <c r="K110" i="23"/>
  <c r="K127" i="23" s="1"/>
  <c r="K144" i="23" s="1"/>
  <c r="T109" i="23"/>
  <c r="T126" i="23" s="1"/>
  <c r="T143" i="23" s="1"/>
  <c r="T165" i="23" s="1"/>
  <c r="T182" i="23" s="1"/>
  <c r="T199" i="23" s="1"/>
  <c r="T216" i="23" s="1"/>
  <c r="T233" i="23" s="1"/>
  <c r="M109" i="23"/>
  <c r="M126" i="23" s="1"/>
  <c r="M143" i="23" s="1"/>
  <c r="L109" i="23"/>
  <c r="L126" i="23" s="1"/>
  <c r="L143" i="23" s="1"/>
  <c r="O108" i="23"/>
  <c r="O125" i="23" s="1"/>
  <c r="O142" i="23" s="1"/>
  <c r="O164" i="23" s="1"/>
  <c r="O181" i="23" s="1"/>
  <c r="N108" i="23"/>
  <c r="N125" i="23" s="1"/>
  <c r="N142" i="23" s="1"/>
  <c r="N164" i="23" s="1"/>
  <c r="N181" i="23" s="1"/>
  <c r="Q107" i="23"/>
  <c r="Q124" i="23" s="1"/>
  <c r="Q141" i="23" s="1"/>
  <c r="Q158" i="23" s="1"/>
  <c r="Q180" i="23" s="1"/>
  <c r="P107" i="23"/>
  <c r="P124" i="23" s="1"/>
  <c r="P141" i="23" s="1"/>
  <c r="S106" i="23"/>
  <c r="S123" i="23" s="1"/>
  <c r="S140" i="23" s="1"/>
  <c r="R106" i="23"/>
  <c r="R123" i="23" s="1"/>
  <c r="R140" i="23" s="1"/>
  <c r="R162" i="23" s="1"/>
  <c r="R179" i="23" s="1"/>
  <c r="R196" i="23" s="1"/>
  <c r="R213" i="23" s="1"/>
  <c r="R230" i="23" s="1"/>
  <c r="K106" i="23"/>
  <c r="K123" i="23" s="1"/>
  <c r="K140" i="23" s="1"/>
  <c r="T105" i="23"/>
  <c r="T122" i="23" s="1"/>
  <c r="T139" i="23" s="1"/>
  <c r="M105" i="23"/>
  <c r="M122" i="23" s="1"/>
  <c r="M139" i="23" s="1"/>
  <c r="L105" i="23"/>
  <c r="L122" i="23" s="1"/>
  <c r="L139" i="23" s="1"/>
  <c r="T104" i="23"/>
  <c r="S104" i="23"/>
  <c r="S121"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L104" i="23"/>
  <c r="K104" i="23"/>
  <c r="K121" i="23" s="1"/>
  <c r="K138" i="23" s="1"/>
  <c r="K155" i="23" s="1"/>
  <c r="T103" i="23"/>
  <c r="T120" i="23" s="1"/>
  <c r="S103" i="23"/>
  <c r="S120" i="23" s="1"/>
  <c r="S137" i="23" s="1"/>
  <c r="S159" i="23" s="1"/>
  <c r="S176" i="23" s="1"/>
  <c r="R103" i="23"/>
  <c r="R120" i="23" s="1"/>
  <c r="R137" i="23" s="1"/>
  <c r="Q103" i="23"/>
  <c r="Q120" i="23" s="1"/>
  <c r="Q137" i="23" s="1"/>
  <c r="P103" i="23"/>
  <c r="P120" i="23" s="1"/>
  <c r="P137" i="23" s="1"/>
  <c r="O103" i="23"/>
  <c r="N103" i="23"/>
  <c r="M103" i="23"/>
  <c r="M120"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P102" i="23"/>
  <c r="O102" i="23"/>
  <c r="O119" i="23" s="1"/>
  <c r="O136" i="23" s="1"/>
  <c r="O153" i="23" s="1"/>
  <c r="O175" i="23" s="1"/>
  <c r="N102" i="23"/>
  <c r="N119" i="23" s="1"/>
  <c r="N136" i="23" s="1"/>
  <c r="N153" i="23" s="1"/>
  <c r="N175" i="23" s="1"/>
  <c r="M102" i="23"/>
  <c r="M119" i="23" s="1"/>
  <c r="M136" i="23" s="1"/>
  <c r="M153" i="23" s="1"/>
  <c r="L102" i="23"/>
  <c r="L119" i="23" s="1"/>
  <c r="L136" i="23" s="1"/>
  <c r="K102" i="23"/>
  <c r="K119" i="23" s="1"/>
  <c r="K136" i="23" s="1"/>
  <c r="K153" i="23" s="1"/>
  <c r="T101" i="23"/>
  <c r="T118" i="23" s="1"/>
  <c r="T135" i="23" s="1"/>
  <c r="T152" i="23" s="1"/>
  <c r="S101" i="23"/>
  <c r="R101" i="23"/>
  <c r="Q101" i="23"/>
  <c r="Q118"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T100" i="23"/>
  <c r="S100" i="23"/>
  <c r="S117" i="23" s="1"/>
  <c r="S134" i="23" s="1"/>
  <c r="S151" i="23" s="1"/>
  <c r="R100" i="23"/>
  <c r="R117" i="23" s="1"/>
  <c r="Q100" i="23"/>
  <c r="Q117" i="23" s="1"/>
  <c r="Q134" i="23" s="1"/>
  <c r="P100" i="23"/>
  <c r="P117" i="23" s="1"/>
  <c r="P134" i="23" s="1"/>
  <c r="P151" i="23" s="1"/>
  <c r="O100" i="23"/>
  <c r="O117" i="23" s="1"/>
  <c r="O134" i="23" s="1"/>
  <c r="O151" i="23" s="1"/>
  <c r="N100" i="23"/>
  <c r="N117" i="23" s="1"/>
  <c r="N134" i="23" s="1"/>
  <c r="N151" i="23" s="1"/>
  <c r="M100" i="23"/>
  <c r="L100" i="23"/>
  <c r="K100" i="23"/>
  <c r="K117"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P98" i="23"/>
  <c r="O98" i="23"/>
  <c r="O115" i="23" s="1"/>
  <c r="N98" i="23"/>
  <c r="N115" i="23" s="1"/>
  <c r="N132" i="23" s="1"/>
  <c r="N149" i="23" s="1"/>
  <c r="M98" i="23"/>
  <c r="M115" i="23" s="1"/>
  <c r="M132" i="23" s="1"/>
  <c r="M149" i="23" s="1"/>
  <c r="L98" i="23"/>
  <c r="L115" i="23" s="1"/>
  <c r="L132" i="23" s="1"/>
  <c r="K98" i="23"/>
  <c r="K115" i="23" s="1"/>
  <c r="K132" i="23" s="1"/>
  <c r="K149" i="23" s="1"/>
  <c r="T97" i="23"/>
  <c r="T114" i="23" s="1"/>
  <c r="T131" i="23" s="1"/>
  <c r="T148" i="23" s="1"/>
  <c r="T170" i="23" s="1"/>
  <c r="T187" i="23" s="1"/>
  <c r="T204" i="23" s="1"/>
  <c r="T221" i="23" s="1"/>
  <c r="T238" i="23" s="1"/>
  <c r="S97" i="23"/>
  <c r="R97" i="23"/>
  <c r="Q97" i="23"/>
  <c r="Q114" i="23" s="1"/>
  <c r="Q131" i="23" s="1"/>
  <c r="Q148" i="23" s="1"/>
  <c r="Q170" i="23" s="1"/>
  <c r="Q187" i="23" s="1"/>
  <c r="Q204" i="23" s="1"/>
  <c r="Q221" i="23" s="1"/>
  <c r="Q238" i="23" s="1"/>
  <c r="P97" i="23"/>
  <c r="P114"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T96" i="23"/>
  <c r="S96" i="23"/>
  <c r="S113"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O96" i="23"/>
  <c r="O113" i="23" s="1"/>
  <c r="O130" i="23" s="1"/>
  <c r="O147" i="23" s="1"/>
  <c r="O169" i="23" s="1"/>
  <c r="O186" i="23" s="1"/>
  <c r="O203" i="23" s="1"/>
  <c r="O220" i="23" s="1"/>
  <c r="O237" i="23" s="1"/>
  <c r="N96" i="23"/>
  <c r="N113" i="23" s="1"/>
  <c r="N130" i="23" s="1"/>
  <c r="N147" i="23" s="1"/>
  <c r="N169" i="23" s="1"/>
  <c r="N186" i="23" s="1"/>
  <c r="M96" i="23"/>
  <c r="L96" i="23"/>
  <c r="K96" i="23"/>
  <c r="K113" i="23" s="1"/>
  <c r="K130" i="23" s="1"/>
  <c r="K147" i="23" s="1"/>
  <c r="T95" i="23"/>
  <c r="T112" i="23" s="1"/>
  <c r="T129" i="23" s="1"/>
  <c r="T146" i="23" s="1"/>
  <c r="T168" i="23" s="1"/>
  <c r="T185" i="23" s="1"/>
  <c r="T202" i="23" s="1"/>
  <c r="T219" i="23" s="1"/>
  <c r="T236" i="23" s="1"/>
  <c r="S95" i="23"/>
  <c r="S112" i="23" s="1"/>
  <c r="S129"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N95" i="23"/>
  <c r="M95" i="23"/>
  <c r="M112"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P94" i="23"/>
  <c r="O94" i="23"/>
  <c r="O111" i="23" s="1"/>
  <c r="O128" i="23" s="1"/>
  <c r="O145" i="23" s="1"/>
  <c r="O167" i="23" s="1"/>
  <c r="O184" i="23" s="1"/>
  <c r="O201" i="23" s="1"/>
  <c r="O218" i="23" s="1"/>
  <c r="O235" i="23" s="1"/>
  <c r="N94" i="23"/>
  <c r="N111" i="23" s="1"/>
  <c r="M94" i="23"/>
  <c r="M111" i="23" s="1"/>
  <c r="M128" i="23" s="1"/>
  <c r="L94" i="23"/>
  <c r="L111" i="23" s="1"/>
  <c r="L128" i="23" s="1"/>
  <c r="L145" i="23" s="1"/>
  <c r="K94" i="23"/>
  <c r="K111" i="23" s="1"/>
  <c r="K128" i="23" s="1"/>
  <c r="K145" i="23" s="1"/>
  <c r="T93" i="23"/>
  <c r="T110" i="23" s="1"/>
  <c r="T127" i="23" s="1"/>
  <c r="T144" i="23" s="1"/>
  <c r="T166" i="23" s="1"/>
  <c r="T183" i="23" s="1"/>
  <c r="T200" i="23" s="1"/>
  <c r="T217" i="23" s="1"/>
  <c r="T234" i="23" s="1"/>
  <c r="S93" i="23"/>
  <c r="R93" i="23"/>
  <c r="Q93" i="23"/>
  <c r="Q110"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M93" i="23"/>
  <c r="M110" i="23" s="1"/>
  <c r="M127" i="23" s="1"/>
  <c r="M144" i="23" s="1"/>
  <c r="L93" i="23"/>
  <c r="L110" i="23" s="1"/>
  <c r="L127" i="23" s="1"/>
  <c r="L144" i="23" s="1"/>
  <c r="K93" i="23"/>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L92" i="23"/>
  <c r="K92" i="23"/>
  <c r="K109"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N91" i="23"/>
  <c r="M91" i="23"/>
  <c r="M108" i="23" s="1"/>
  <c r="M125" i="23" s="1"/>
  <c r="M142" i="23" s="1"/>
  <c r="L91" i="23"/>
  <c r="L108" i="23" s="1"/>
  <c r="K91" i="23"/>
  <c r="K108" i="23" s="1"/>
  <c r="K125" i="23" s="1"/>
  <c r="T90" i="23"/>
  <c r="T107" i="23" s="1"/>
  <c r="T124" i="23" s="1"/>
  <c r="T141" i="23" s="1"/>
  <c r="S90" i="23"/>
  <c r="S107" i="23" s="1"/>
  <c r="S124" i="23" s="1"/>
  <c r="S141" i="23" s="1"/>
  <c r="R90" i="23"/>
  <c r="R107" i="23" s="1"/>
  <c r="R124" i="23" s="1"/>
  <c r="R141" i="23" s="1"/>
  <c r="Q90" i="23"/>
  <c r="P90" i="23"/>
  <c r="O90" i="23"/>
  <c r="O107" i="23" s="1"/>
  <c r="N90" i="23"/>
  <c r="N107" i="23" s="1"/>
  <c r="N124" i="23" s="1"/>
  <c r="N141" i="23" s="1"/>
  <c r="M90" i="23"/>
  <c r="M107" i="23" s="1"/>
  <c r="M124" i="23" s="1"/>
  <c r="M141" i="23" s="1"/>
  <c r="L90" i="23"/>
  <c r="L107" i="23" s="1"/>
  <c r="L124" i="23" s="1"/>
  <c r="K90" i="23"/>
  <c r="K107" i="23" s="1"/>
  <c r="K124" i="23" s="1"/>
  <c r="K141" i="23" s="1"/>
  <c r="T89" i="23"/>
  <c r="T106" i="23" s="1"/>
  <c r="T123" i="23" s="1"/>
  <c r="T140" i="23" s="1"/>
  <c r="S89" i="23"/>
  <c r="R89" i="23"/>
  <c r="Q89" i="23"/>
  <c r="Q106" i="23" s="1"/>
  <c r="Q123" i="23" s="1"/>
  <c r="Q140" i="23" s="1"/>
  <c r="P89" i="23"/>
  <c r="P106" i="23" s="1"/>
  <c r="P123" i="23" s="1"/>
  <c r="P140" i="23" s="1"/>
  <c r="O89" i="23"/>
  <c r="O106" i="23" s="1"/>
  <c r="O123" i="23" s="1"/>
  <c r="N89" i="23"/>
  <c r="N106" i="23" s="1"/>
  <c r="N123" i="23" s="1"/>
  <c r="N140" i="23" s="1"/>
  <c r="M89" i="23"/>
  <c r="M106" i="23" s="1"/>
  <c r="M123" i="23" s="1"/>
  <c r="M140" i="23" s="1"/>
  <c r="L89" i="23"/>
  <c r="L106" i="23" s="1"/>
  <c r="L123" i="23" s="1"/>
  <c r="L140" i="23" s="1"/>
  <c r="K89" i="23"/>
  <c r="T88" i="23"/>
  <c r="S88" i="23"/>
  <c r="S105"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L88" i="23"/>
  <c r="K88" i="23"/>
  <c r="K105" i="23" s="1"/>
  <c r="K122" i="23" s="1"/>
  <c r="K139" i="23" s="1"/>
  <c r="AL84" i="18" l="1"/>
  <c r="AO86" i="18"/>
  <c r="AK85" i="18"/>
  <c r="AI83" i="18"/>
  <c r="AJ83" i="18" s="1"/>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L85" i="18" l="1"/>
  <c r="AK86" i="18"/>
  <c r="AO87" i="18"/>
  <c r="AI84" i="18"/>
  <c r="AJ84" i="18" s="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K87" i="18"/>
  <c r="AL86" i="18"/>
  <c r="AI86" i="18" s="1"/>
  <c r="AJ86" i="18" s="1"/>
  <c r="AI85" i="18"/>
  <c r="AJ85" i="18" s="1"/>
  <c r="AA117" i="22"/>
  <c r="Z117" i="22"/>
  <c r="AA116" i="22"/>
  <c r="Z116" i="22"/>
  <c r="AA115" i="22"/>
  <c r="Z115" i="22"/>
  <c r="AA112" i="22" s="1"/>
  <c r="AA114" i="22"/>
  <c r="Z114" i="22"/>
  <c r="AA113" i="22"/>
  <c r="Z113" i="22"/>
  <c r="Z112" i="22" s="1"/>
  <c r="AA111" i="22"/>
  <c r="Z111" i="22"/>
  <c r="AA110" i="22"/>
  <c r="Z110" i="22"/>
  <c r="AA109" i="22"/>
  <c r="Z109" i="22"/>
  <c r="AA108" i="22"/>
  <c r="Z108" i="22"/>
  <c r="AL87" i="18" l="1"/>
  <c r="AO89" i="18"/>
  <c r="AK88" i="18"/>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8" i="1"/>
  <c r="AC288" i="1"/>
  <c r="AB288" i="1"/>
  <c r="AA288" i="1"/>
  <c r="Z288" i="1"/>
  <c r="Y288" i="1"/>
  <c r="X288" i="1"/>
  <c r="W288" i="1"/>
  <c r="V288" i="1"/>
  <c r="U288" i="1"/>
  <c r="G288" i="1"/>
  <c r="T288" i="1" s="1"/>
  <c r="AD287" i="1"/>
  <c r="AC287" i="1"/>
  <c r="AB287" i="1"/>
  <c r="AA287" i="1"/>
  <c r="Z287" i="1"/>
  <c r="Y287" i="1"/>
  <c r="X287" i="1"/>
  <c r="W287" i="1"/>
  <c r="V287" i="1"/>
  <c r="U287" i="1"/>
  <c r="G287" i="1"/>
  <c r="T287" i="1" s="1"/>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0" i="1"/>
  <c r="AC280" i="1"/>
  <c r="AB280" i="1"/>
  <c r="AA280" i="1"/>
  <c r="Z280" i="1"/>
  <c r="Y280" i="1"/>
  <c r="X280" i="1"/>
  <c r="W280" i="1"/>
  <c r="V280" i="1"/>
  <c r="U280" i="1"/>
  <c r="G280" i="1"/>
  <c r="T280" i="1" s="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4" i="1"/>
  <c r="Z334" i="1"/>
  <c r="Y334" i="1"/>
  <c r="X334" i="1"/>
  <c r="W334" i="1"/>
  <c r="V334" i="1"/>
  <c r="U334" i="1"/>
  <c r="T334" i="1"/>
  <c r="S334" i="1"/>
  <c r="R334" i="1"/>
  <c r="Q334" i="1"/>
  <c r="P334" i="1"/>
  <c r="O334" i="1"/>
  <c r="N334" i="1"/>
  <c r="M334" i="1"/>
  <c r="L334" i="1"/>
  <c r="K334" i="1"/>
  <c r="J334" i="1"/>
  <c r="G334" i="1"/>
  <c r="AU394" i="1" a="1"/>
  <c r="AU394" i="1" s="1"/>
  <c r="AT394" i="1" a="1"/>
  <c r="AT394" i="1" s="1"/>
  <c r="AS394" i="1" a="1"/>
  <c r="AS394" i="1" s="1"/>
  <c r="AR394" i="1" a="1"/>
  <c r="AR394" i="1" s="1"/>
  <c r="AQ394" i="1" a="1"/>
  <c r="AQ394" i="1" s="1"/>
  <c r="AP394" i="1" a="1"/>
  <c r="AP394" i="1" s="1"/>
  <c r="AO394" i="1" a="1"/>
  <c r="AO394" i="1" s="1"/>
  <c r="AN394" i="1" a="1"/>
  <c r="AN394" i="1" s="1"/>
  <c r="AM394" i="1" a="1"/>
  <c r="AM394" i="1" s="1"/>
  <c r="AL394" i="1" a="1"/>
  <c r="AL394" i="1" s="1"/>
  <c r="AK394" i="1" a="1"/>
  <c r="AK394" i="1" s="1"/>
  <c r="AJ394" i="1" a="1"/>
  <c r="AJ394" i="1" s="1"/>
  <c r="AI394" i="1" a="1"/>
  <c r="AI394" i="1" s="1"/>
  <c r="AH394" i="1" a="1"/>
  <c r="AH394" i="1" s="1"/>
  <c r="AG394" i="1" a="1"/>
  <c r="AG394" i="1" s="1"/>
  <c r="AF394" i="1" a="1"/>
  <c r="AF394" i="1" s="1"/>
  <c r="AE394" i="1" a="1"/>
  <c r="AE394" i="1" s="1"/>
  <c r="AD394" i="1" a="1"/>
  <c r="AD394" i="1" s="1"/>
  <c r="AC394" i="1" a="1"/>
  <c r="AC394" i="1" s="1"/>
  <c r="AB394" i="1" a="1"/>
  <c r="AB394" i="1" s="1"/>
  <c r="AA394" i="1" a="1"/>
  <c r="AA394" i="1" s="1"/>
  <c r="Z394" i="1" a="1"/>
  <c r="Z394" i="1" s="1"/>
  <c r="Y394" i="1" a="1"/>
  <c r="Y394" i="1" s="1"/>
  <c r="X394" i="1" a="1"/>
  <c r="X394" i="1" s="1"/>
  <c r="W394" i="1" a="1"/>
  <c r="W394" i="1" s="1"/>
  <c r="V394" i="1" a="1"/>
  <c r="V394" i="1" s="1"/>
  <c r="U394" i="1" a="1"/>
  <c r="U394" i="1" s="1"/>
  <c r="T394" i="1" a="1"/>
  <c r="T394" i="1" s="1"/>
  <c r="S394" i="1" a="1"/>
  <c r="S394" i="1" s="1"/>
  <c r="R394" i="1" a="1"/>
  <c r="R394" i="1" s="1"/>
  <c r="Q394" i="1" a="1"/>
  <c r="Q394" i="1" s="1"/>
  <c r="P394" i="1" a="1"/>
  <c r="P394" i="1" s="1"/>
  <c r="O394" i="1" a="1"/>
  <c r="O394" i="1" s="1"/>
  <c r="N394" i="1" a="1"/>
  <c r="N394" i="1" s="1"/>
  <c r="M394" i="1" a="1"/>
  <c r="M394" i="1" s="1"/>
  <c r="L394" i="1" a="1"/>
  <c r="L394" i="1" s="1"/>
  <c r="G394" i="1"/>
  <c r="AU393" i="1" a="1"/>
  <c r="AU393" i="1" s="1"/>
  <c r="AT393" i="1" a="1"/>
  <c r="AT393" i="1" s="1"/>
  <c r="AS393" i="1" a="1"/>
  <c r="AS393" i="1" s="1"/>
  <c r="AR393" i="1" a="1"/>
  <c r="AR393" i="1" s="1"/>
  <c r="AQ393" i="1" a="1"/>
  <c r="AQ393" i="1" s="1"/>
  <c r="AP393" i="1" a="1"/>
  <c r="AP393" i="1" s="1"/>
  <c r="AO393" i="1" a="1"/>
  <c r="AO393" i="1" s="1"/>
  <c r="AN393" i="1" a="1"/>
  <c r="AN393" i="1" s="1"/>
  <c r="AM393" i="1" a="1"/>
  <c r="AM393" i="1" s="1"/>
  <c r="AL393" i="1" a="1"/>
  <c r="AL393" i="1" s="1"/>
  <c r="AK393" i="1" a="1"/>
  <c r="AK393" i="1" s="1"/>
  <c r="AJ393" i="1" a="1"/>
  <c r="AJ393" i="1" s="1"/>
  <c r="AI393" i="1" a="1"/>
  <c r="AI393" i="1" s="1"/>
  <c r="AH393" i="1" a="1"/>
  <c r="AH393" i="1" s="1"/>
  <c r="AG393" i="1" a="1"/>
  <c r="AG393" i="1" s="1"/>
  <c r="AF393" i="1" a="1"/>
  <c r="AF393" i="1" s="1"/>
  <c r="AE393" i="1" a="1"/>
  <c r="AE393" i="1" s="1"/>
  <c r="AD393" i="1" a="1"/>
  <c r="AD393" i="1" s="1"/>
  <c r="AC393" i="1" a="1"/>
  <c r="AC393" i="1" s="1"/>
  <c r="AB393" i="1" a="1"/>
  <c r="AB393" i="1" s="1"/>
  <c r="AA393" i="1" a="1"/>
  <c r="AA393" i="1" s="1"/>
  <c r="Z393" i="1" a="1"/>
  <c r="Z393" i="1" s="1"/>
  <c r="Y393" i="1" a="1"/>
  <c r="Y393" i="1" s="1"/>
  <c r="X393" i="1" a="1"/>
  <c r="X393" i="1" s="1"/>
  <c r="W393" i="1" a="1"/>
  <c r="W393" i="1" s="1"/>
  <c r="V393" i="1" a="1"/>
  <c r="V393" i="1" s="1"/>
  <c r="U393" i="1" a="1"/>
  <c r="U393" i="1" s="1"/>
  <c r="T393" i="1" a="1"/>
  <c r="T393" i="1" s="1"/>
  <c r="S393" i="1" a="1"/>
  <c r="S393" i="1" s="1"/>
  <c r="R393" i="1" a="1"/>
  <c r="R393" i="1" s="1"/>
  <c r="Q393" i="1" a="1"/>
  <c r="Q393" i="1" s="1"/>
  <c r="P393" i="1" a="1"/>
  <c r="P393" i="1" s="1"/>
  <c r="O393" i="1" a="1"/>
  <c r="O393" i="1" s="1"/>
  <c r="N393" i="1" a="1"/>
  <c r="N393" i="1" s="1"/>
  <c r="M393" i="1" a="1"/>
  <c r="M393" i="1" s="1"/>
  <c r="L393" i="1" a="1"/>
  <c r="L393" i="1" s="1"/>
  <c r="G393" i="1"/>
  <c r="AU392" i="1" a="1"/>
  <c r="AU392" i="1" s="1"/>
  <c r="AT392" i="1" a="1"/>
  <c r="AT392" i="1" s="1"/>
  <c r="AS392" i="1" a="1"/>
  <c r="AS392" i="1" s="1"/>
  <c r="AR392" i="1" a="1"/>
  <c r="AR392" i="1" s="1"/>
  <c r="AQ392" i="1" a="1"/>
  <c r="AQ392" i="1" s="1"/>
  <c r="AP392" i="1" a="1"/>
  <c r="AP392" i="1" s="1"/>
  <c r="AO392" i="1" a="1"/>
  <c r="AO392" i="1" s="1"/>
  <c r="AN392" i="1" a="1"/>
  <c r="AN392" i="1" s="1"/>
  <c r="AM392" i="1" a="1"/>
  <c r="AM392" i="1" s="1"/>
  <c r="AL392" i="1" a="1"/>
  <c r="AL392" i="1" s="1"/>
  <c r="AK392" i="1" a="1"/>
  <c r="AK392" i="1" s="1"/>
  <c r="AJ392" i="1" a="1"/>
  <c r="AJ392" i="1" s="1"/>
  <c r="AI392" i="1" a="1"/>
  <c r="AI392" i="1" s="1"/>
  <c r="AH392" i="1" a="1"/>
  <c r="AH392" i="1" s="1"/>
  <c r="AG392" i="1" a="1"/>
  <c r="AG392" i="1" s="1"/>
  <c r="AF392" i="1" a="1"/>
  <c r="AF392" i="1" s="1"/>
  <c r="AE392" i="1" a="1"/>
  <c r="AE392" i="1" s="1"/>
  <c r="AD392" i="1" a="1"/>
  <c r="AD392" i="1" s="1"/>
  <c r="AC392" i="1" a="1"/>
  <c r="AC392" i="1" s="1"/>
  <c r="AB392" i="1" a="1"/>
  <c r="AB392" i="1" s="1"/>
  <c r="AA392" i="1" a="1"/>
  <c r="AA392" i="1" s="1"/>
  <c r="Z392" i="1" a="1"/>
  <c r="Z392" i="1" s="1"/>
  <c r="Y392" i="1" a="1"/>
  <c r="Y392" i="1" s="1"/>
  <c r="X392" i="1" a="1"/>
  <c r="X392" i="1" s="1"/>
  <c r="W392" i="1" a="1"/>
  <c r="W392" i="1" s="1"/>
  <c r="V392" i="1" a="1"/>
  <c r="V392" i="1" s="1"/>
  <c r="U392" i="1" a="1"/>
  <c r="U392" i="1" s="1"/>
  <c r="T392" i="1" a="1"/>
  <c r="T392" i="1" s="1"/>
  <c r="S392" i="1" a="1"/>
  <c r="S392" i="1" s="1"/>
  <c r="R392" i="1" a="1"/>
  <c r="R392" i="1" s="1"/>
  <c r="Q392" i="1" a="1"/>
  <c r="Q392" i="1" s="1"/>
  <c r="P392" i="1" a="1"/>
  <c r="P392" i="1" s="1"/>
  <c r="O392" i="1" a="1"/>
  <c r="O392" i="1" s="1"/>
  <c r="N392" i="1" a="1"/>
  <c r="N392" i="1" s="1"/>
  <c r="M392" i="1" a="1"/>
  <c r="M392" i="1" s="1"/>
  <c r="L392" i="1" a="1"/>
  <c r="L392" i="1" s="1"/>
  <c r="G392" i="1"/>
  <c r="AU391" i="1" a="1"/>
  <c r="AU391" i="1" s="1"/>
  <c r="AT391" i="1" a="1"/>
  <c r="AT391" i="1" s="1"/>
  <c r="AS391" i="1" a="1"/>
  <c r="AS391" i="1" s="1"/>
  <c r="AR391" i="1" a="1"/>
  <c r="AR391" i="1" s="1"/>
  <c r="AQ391" i="1" a="1"/>
  <c r="AQ391" i="1" s="1"/>
  <c r="AP391" i="1" a="1"/>
  <c r="AP391" i="1" s="1"/>
  <c r="AO391" i="1" a="1"/>
  <c r="AO391" i="1" s="1"/>
  <c r="AN391" i="1" a="1"/>
  <c r="AN391" i="1" s="1"/>
  <c r="AM391" i="1" a="1"/>
  <c r="AM391" i="1" s="1"/>
  <c r="AL391" i="1" a="1"/>
  <c r="AL391" i="1" s="1"/>
  <c r="AK391" i="1" a="1"/>
  <c r="AK391" i="1" s="1"/>
  <c r="AJ391" i="1" a="1"/>
  <c r="AJ391" i="1" s="1"/>
  <c r="AI391" i="1" a="1"/>
  <c r="AI391" i="1" s="1"/>
  <c r="AH391" i="1" a="1"/>
  <c r="AH391" i="1" s="1"/>
  <c r="AG391" i="1" a="1"/>
  <c r="AG391" i="1" s="1"/>
  <c r="AF391" i="1" a="1"/>
  <c r="AF391" i="1" s="1"/>
  <c r="AE391" i="1" a="1"/>
  <c r="AE391" i="1" s="1"/>
  <c r="AD391" i="1" a="1"/>
  <c r="AD391" i="1" s="1"/>
  <c r="AC391" i="1" a="1"/>
  <c r="AC391" i="1" s="1"/>
  <c r="AB391" i="1" a="1"/>
  <c r="AB391" i="1" s="1"/>
  <c r="AA391" i="1" a="1"/>
  <c r="AA391" i="1" s="1"/>
  <c r="Z391" i="1" a="1"/>
  <c r="Z391" i="1" s="1"/>
  <c r="Y391" i="1" a="1"/>
  <c r="Y391" i="1" s="1"/>
  <c r="X391" i="1" a="1"/>
  <c r="X391" i="1" s="1"/>
  <c r="W391" i="1" a="1"/>
  <c r="W391" i="1" s="1"/>
  <c r="V391" i="1" a="1"/>
  <c r="V391" i="1" s="1"/>
  <c r="U391" i="1" a="1"/>
  <c r="U391" i="1" s="1"/>
  <c r="T391" i="1" a="1"/>
  <c r="T391" i="1" s="1"/>
  <c r="S391" i="1" a="1"/>
  <c r="S391" i="1" s="1"/>
  <c r="R391" i="1" a="1"/>
  <c r="R391" i="1" s="1"/>
  <c r="Q391" i="1" a="1"/>
  <c r="Q391" i="1" s="1"/>
  <c r="P391" i="1" a="1"/>
  <c r="P391" i="1" s="1"/>
  <c r="O391" i="1" a="1"/>
  <c r="O391" i="1" s="1"/>
  <c r="N391" i="1" a="1"/>
  <c r="N391" i="1" s="1"/>
  <c r="M391" i="1" a="1"/>
  <c r="M391" i="1" s="1"/>
  <c r="L391" i="1" a="1"/>
  <c r="L391" i="1" s="1"/>
  <c r="G391"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a="1"/>
  <c r="AU389" i="1" s="1"/>
  <c r="AT389" i="1" a="1"/>
  <c r="AT389" i="1" s="1"/>
  <c r="AS389" i="1" a="1"/>
  <c r="AS389" i="1" s="1"/>
  <c r="AR389" i="1" a="1"/>
  <c r="AR389" i="1" s="1"/>
  <c r="AQ389" i="1" a="1"/>
  <c r="AQ389" i="1" s="1"/>
  <c r="AP389" i="1" a="1"/>
  <c r="AP389" i="1" s="1"/>
  <c r="AO389" i="1" a="1"/>
  <c r="AO389" i="1" s="1"/>
  <c r="AN389" i="1" a="1"/>
  <c r="AN389" i="1" s="1"/>
  <c r="AM389" i="1" a="1"/>
  <c r="AM389" i="1" s="1"/>
  <c r="AL389" i="1" a="1"/>
  <c r="AL389" i="1" s="1"/>
  <c r="AK389" i="1" a="1"/>
  <c r="AK389" i="1" s="1"/>
  <c r="AJ389" i="1" a="1"/>
  <c r="AJ389" i="1" s="1"/>
  <c r="AI389" i="1" a="1"/>
  <c r="AI389" i="1" s="1"/>
  <c r="AH389" i="1" a="1"/>
  <c r="AH389" i="1" s="1"/>
  <c r="AG389" i="1" a="1"/>
  <c r="AG389" i="1" s="1"/>
  <c r="AF389" i="1" a="1"/>
  <c r="AF389" i="1" s="1"/>
  <c r="AE389" i="1" a="1"/>
  <c r="AE389" i="1" s="1"/>
  <c r="AD389" i="1" a="1"/>
  <c r="AD389" i="1" s="1"/>
  <c r="AC389" i="1" a="1"/>
  <c r="AC389" i="1" s="1"/>
  <c r="AB389" i="1" a="1"/>
  <c r="AB389" i="1" s="1"/>
  <c r="AA389" i="1" a="1"/>
  <c r="AA389" i="1" s="1"/>
  <c r="Z389" i="1" a="1"/>
  <c r="Z389" i="1" s="1"/>
  <c r="Y389" i="1" a="1"/>
  <c r="Y389" i="1" s="1"/>
  <c r="X389" i="1" a="1"/>
  <c r="X389" i="1" s="1"/>
  <c r="W389" i="1" a="1"/>
  <c r="W389" i="1" s="1"/>
  <c r="V389" i="1" a="1"/>
  <c r="V389" i="1" s="1"/>
  <c r="U389" i="1" a="1"/>
  <c r="U389" i="1" s="1"/>
  <c r="T389" i="1" a="1"/>
  <c r="T389" i="1" s="1"/>
  <c r="S389" i="1" a="1"/>
  <c r="S389" i="1" s="1"/>
  <c r="R389" i="1" a="1"/>
  <c r="R389" i="1" s="1"/>
  <c r="Q389" i="1" a="1"/>
  <c r="Q389" i="1" s="1"/>
  <c r="P389" i="1" a="1"/>
  <c r="P389" i="1" s="1"/>
  <c r="O389" i="1" a="1"/>
  <c r="O389" i="1" s="1"/>
  <c r="N389" i="1" a="1"/>
  <c r="N389" i="1" s="1"/>
  <c r="M389" i="1" a="1"/>
  <c r="M389" i="1" s="1"/>
  <c r="L389" i="1" a="1"/>
  <c r="L389" i="1" s="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6" i="1" a="1"/>
  <c r="AU386" i="1" s="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444" i="1" a="1"/>
  <c r="AU444" i="1" s="1"/>
  <c r="AT444" i="1" a="1"/>
  <c r="AT444" i="1" s="1"/>
  <c r="AS444" i="1" a="1"/>
  <c r="AS444" i="1" s="1"/>
  <c r="AR444" i="1" a="1"/>
  <c r="AR444" i="1" s="1"/>
  <c r="AQ444" i="1" a="1"/>
  <c r="AQ444" i="1" s="1"/>
  <c r="AP444" i="1" a="1"/>
  <c r="AP444" i="1" s="1"/>
  <c r="AO444" i="1" a="1"/>
  <c r="AO444" i="1" s="1"/>
  <c r="AN444" i="1" a="1"/>
  <c r="AN444" i="1" s="1"/>
  <c r="AM444" i="1" a="1"/>
  <c r="AM444" i="1" s="1"/>
  <c r="AL444" i="1" a="1"/>
  <c r="AL444" i="1" s="1"/>
  <c r="AK444" i="1" a="1"/>
  <c r="AK444" i="1" s="1"/>
  <c r="AJ444" i="1" a="1"/>
  <c r="AJ444" i="1" s="1"/>
  <c r="AI444" i="1" a="1"/>
  <c r="AI444" i="1" s="1"/>
  <c r="AH444" i="1" a="1"/>
  <c r="AH444" i="1" s="1"/>
  <c r="AG444" i="1" a="1"/>
  <c r="AG444" i="1" s="1"/>
  <c r="AF444" i="1" a="1"/>
  <c r="AF444" i="1" s="1"/>
  <c r="AE444" i="1" a="1"/>
  <c r="AE444" i="1" s="1"/>
  <c r="AD444" i="1" a="1"/>
  <c r="AD444" i="1" s="1"/>
  <c r="AC444" i="1" a="1"/>
  <c r="AC444" i="1" s="1"/>
  <c r="AB444" i="1" a="1"/>
  <c r="AB444" i="1" s="1"/>
  <c r="AA444" i="1" a="1"/>
  <c r="AA444" i="1" s="1"/>
  <c r="Z444" i="1" a="1"/>
  <c r="Z444" i="1" s="1"/>
  <c r="Y444" i="1" a="1"/>
  <c r="Y444" i="1" s="1"/>
  <c r="X444" i="1" a="1"/>
  <c r="X444" i="1" s="1"/>
  <c r="W444" i="1" a="1"/>
  <c r="W444" i="1" s="1"/>
  <c r="V444" i="1" a="1"/>
  <c r="V444" i="1" s="1"/>
  <c r="U444" i="1" a="1"/>
  <c r="U444" i="1" s="1"/>
  <c r="T444" i="1" a="1"/>
  <c r="T444" i="1" s="1"/>
  <c r="S444" i="1" a="1"/>
  <c r="S444" i="1" s="1"/>
  <c r="R444" i="1" a="1"/>
  <c r="R444" i="1" s="1"/>
  <c r="Q444" i="1" a="1"/>
  <c r="Q444" i="1" s="1"/>
  <c r="P444" i="1" a="1"/>
  <c r="P444" i="1" s="1"/>
  <c r="O444" i="1" a="1"/>
  <c r="O444" i="1" s="1"/>
  <c r="N444" i="1" a="1"/>
  <c r="N444" i="1" s="1"/>
  <c r="M444" i="1" a="1"/>
  <c r="M444" i="1" s="1"/>
  <c r="L444" i="1" a="1"/>
  <c r="L444" i="1" s="1"/>
  <c r="G444" i="1"/>
  <c r="AU443" i="1" a="1"/>
  <c r="AU443" i="1" s="1"/>
  <c r="AT443" i="1" a="1"/>
  <c r="AT443" i="1" s="1"/>
  <c r="AS443" i="1" a="1"/>
  <c r="AS443" i="1" s="1"/>
  <c r="AR443" i="1" a="1"/>
  <c r="AR443" i="1" s="1"/>
  <c r="AQ443" i="1" a="1"/>
  <c r="AQ443" i="1" s="1"/>
  <c r="AP443" i="1" a="1"/>
  <c r="AP443" i="1" s="1"/>
  <c r="AO443" i="1" a="1"/>
  <c r="AO443" i="1" s="1"/>
  <c r="AN443" i="1" a="1"/>
  <c r="AN443" i="1" s="1"/>
  <c r="AM443" i="1" a="1"/>
  <c r="AM443" i="1" s="1"/>
  <c r="AL443" i="1" a="1"/>
  <c r="AL443" i="1" s="1"/>
  <c r="AK443" i="1" a="1"/>
  <c r="AK443" i="1" s="1"/>
  <c r="AJ443" i="1" a="1"/>
  <c r="AJ443" i="1" s="1"/>
  <c r="AI443" i="1" a="1"/>
  <c r="AI443" i="1" s="1"/>
  <c r="AH443" i="1" a="1"/>
  <c r="AH443" i="1" s="1"/>
  <c r="AG443" i="1" a="1"/>
  <c r="AG443" i="1" s="1"/>
  <c r="AF443" i="1" a="1"/>
  <c r="AF443" i="1" s="1"/>
  <c r="AE443" i="1" a="1"/>
  <c r="AE443" i="1" s="1"/>
  <c r="AD443" i="1" a="1"/>
  <c r="AD443" i="1" s="1"/>
  <c r="AC443" i="1" a="1"/>
  <c r="AC443" i="1" s="1"/>
  <c r="AB443" i="1" a="1"/>
  <c r="AB443" i="1" s="1"/>
  <c r="AA443" i="1" a="1"/>
  <c r="AA443" i="1" s="1"/>
  <c r="Z443" i="1" a="1"/>
  <c r="Z443" i="1" s="1"/>
  <c r="Y443" i="1" a="1"/>
  <c r="Y443" i="1" s="1"/>
  <c r="X443" i="1" a="1"/>
  <c r="X443" i="1" s="1"/>
  <c r="W443" i="1" a="1"/>
  <c r="W443" i="1" s="1"/>
  <c r="V443" i="1" a="1"/>
  <c r="V443" i="1" s="1"/>
  <c r="U443" i="1" a="1"/>
  <c r="U443" i="1" s="1"/>
  <c r="T443" i="1" a="1"/>
  <c r="T443" i="1" s="1"/>
  <c r="S443" i="1" a="1"/>
  <c r="S443" i="1" s="1"/>
  <c r="R443" i="1" a="1"/>
  <c r="R443" i="1" s="1"/>
  <c r="Q443" i="1" a="1"/>
  <c r="Q443" i="1" s="1"/>
  <c r="P443" i="1" a="1"/>
  <c r="P443" i="1" s="1"/>
  <c r="O443" i="1" a="1"/>
  <c r="O443" i="1" s="1"/>
  <c r="N443" i="1" a="1"/>
  <c r="N443" i="1" s="1"/>
  <c r="M443" i="1" a="1"/>
  <c r="M443" i="1" s="1"/>
  <c r="L443" i="1" a="1"/>
  <c r="L443" i="1" s="1"/>
  <c r="G443" i="1"/>
  <c r="AU442" i="1" a="1"/>
  <c r="AU442" i="1" s="1"/>
  <c r="AT442" i="1" a="1"/>
  <c r="AT442" i="1" s="1"/>
  <c r="AS442" i="1" a="1"/>
  <c r="AS442" i="1" s="1"/>
  <c r="AR442" i="1" a="1"/>
  <c r="AR442" i="1" s="1"/>
  <c r="AQ442" i="1" a="1"/>
  <c r="AQ442" i="1" s="1"/>
  <c r="AP442" i="1" a="1"/>
  <c r="AP442" i="1" s="1"/>
  <c r="AO442" i="1" a="1"/>
  <c r="AO442" i="1" s="1"/>
  <c r="AN442" i="1" a="1"/>
  <c r="AN442" i="1" s="1"/>
  <c r="AM442" i="1" a="1"/>
  <c r="AM442" i="1" s="1"/>
  <c r="AL442" i="1" a="1"/>
  <c r="AL442" i="1" s="1"/>
  <c r="AK442" i="1" a="1"/>
  <c r="AK442" i="1" s="1"/>
  <c r="AJ442" i="1" a="1"/>
  <c r="AJ442" i="1" s="1"/>
  <c r="AI442" i="1" a="1"/>
  <c r="AI442" i="1" s="1"/>
  <c r="AH442" i="1" a="1"/>
  <c r="AH442" i="1" s="1"/>
  <c r="AG442" i="1" a="1"/>
  <c r="AG442" i="1" s="1"/>
  <c r="AF442" i="1" a="1"/>
  <c r="AF442" i="1" s="1"/>
  <c r="AE442" i="1" a="1"/>
  <c r="AE442" i="1" s="1"/>
  <c r="AD442" i="1" a="1"/>
  <c r="AD442" i="1" s="1"/>
  <c r="AC442" i="1" a="1"/>
  <c r="AC442" i="1" s="1"/>
  <c r="AB442" i="1" a="1"/>
  <c r="AB442" i="1" s="1"/>
  <c r="AA442" i="1" a="1"/>
  <c r="AA442" i="1" s="1"/>
  <c r="Z442" i="1" a="1"/>
  <c r="Z442" i="1" s="1"/>
  <c r="Y442" i="1" a="1"/>
  <c r="Y442" i="1" s="1"/>
  <c r="X442" i="1" a="1"/>
  <c r="X442" i="1" s="1"/>
  <c r="W442" i="1" a="1"/>
  <c r="W442" i="1" s="1"/>
  <c r="V442" i="1" a="1"/>
  <c r="V442" i="1" s="1"/>
  <c r="U442" i="1" a="1"/>
  <c r="U442" i="1" s="1"/>
  <c r="T442" i="1" a="1"/>
  <c r="T442" i="1" s="1"/>
  <c r="S442" i="1" a="1"/>
  <c r="S442" i="1" s="1"/>
  <c r="R442" i="1" a="1"/>
  <c r="R442" i="1" s="1"/>
  <c r="Q442" i="1" a="1"/>
  <c r="Q442" i="1" s="1"/>
  <c r="P442" i="1" a="1"/>
  <c r="P442" i="1" s="1"/>
  <c r="O442" i="1" a="1"/>
  <c r="O442" i="1" s="1"/>
  <c r="N442" i="1" a="1"/>
  <c r="N442" i="1" s="1"/>
  <c r="M442" i="1" a="1"/>
  <c r="M442" i="1" s="1"/>
  <c r="L442" i="1" a="1"/>
  <c r="L442" i="1" s="1"/>
  <c r="G442" i="1"/>
  <c r="AU441" i="1" a="1"/>
  <c r="AU441" i="1" s="1"/>
  <c r="AT441" i="1" a="1"/>
  <c r="AT441" i="1" s="1"/>
  <c r="AS441" i="1" a="1"/>
  <c r="AS441" i="1" s="1"/>
  <c r="AR441" i="1" a="1"/>
  <c r="AR441" i="1" s="1"/>
  <c r="AQ441" i="1" a="1"/>
  <c r="AQ441" i="1" s="1"/>
  <c r="AP441" i="1" a="1"/>
  <c r="AP441" i="1" s="1"/>
  <c r="AO441" i="1" a="1"/>
  <c r="AO441" i="1" s="1"/>
  <c r="AN441" i="1" a="1"/>
  <c r="AN441" i="1" s="1"/>
  <c r="AM441" i="1" a="1"/>
  <c r="AM441" i="1" s="1"/>
  <c r="AL441" i="1" a="1"/>
  <c r="AL441" i="1" s="1"/>
  <c r="AK441" i="1" a="1"/>
  <c r="AK441" i="1" s="1"/>
  <c r="AJ441" i="1" a="1"/>
  <c r="AJ441" i="1" s="1"/>
  <c r="AI441" i="1" a="1"/>
  <c r="AI441" i="1" s="1"/>
  <c r="AH441" i="1" a="1"/>
  <c r="AH441" i="1" s="1"/>
  <c r="AG441" i="1" a="1"/>
  <c r="AG441" i="1" s="1"/>
  <c r="AF441" i="1" a="1"/>
  <c r="AF441" i="1" s="1"/>
  <c r="AE441" i="1" a="1"/>
  <c r="AE441" i="1" s="1"/>
  <c r="AD441" i="1" a="1"/>
  <c r="AD441" i="1" s="1"/>
  <c r="AC441" i="1" a="1"/>
  <c r="AC441" i="1" s="1"/>
  <c r="AB441" i="1" a="1"/>
  <c r="AB441" i="1" s="1"/>
  <c r="AA441" i="1" a="1"/>
  <c r="AA441" i="1" s="1"/>
  <c r="Z441" i="1" a="1"/>
  <c r="Z441" i="1" s="1"/>
  <c r="Y441" i="1" a="1"/>
  <c r="Y441" i="1" s="1"/>
  <c r="X441" i="1" a="1"/>
  <c r="X441" i="1" s="1"/>
  <c r="W441" i="1" a="1"/>
  <c r="W441" i="1" s="1"/>
  <c r="V441" i="1" a="1"/>
  <c r="V441" i="1" s="1"/>
  <c r="U441" i="1" a="1"/>
  <c r="U441" i="1" s="1"/>
  <c r="T441" i="1" a="1"/>
  <c r="T441" i="1" s="1"/>
  <c r="S441" i="1" a="1"/>
  <c r="S441" i="1" s="1"/>
  <c r="R441" i="1" a="1"/>
  <c r="R441" i="1" s="1"/>
  <c r="Q441" i="1" a="1"/>
  <c r="Q441" i="1" s="1"/>
  <c r="P441" i="1" a="1"/>
  <c r="P441" i="1" s="1"/>
  <c r="O441" i="1" a="1"/>
  <c r="O441" i="1" s="1"/>
  <c r="N441" i="1" a="1"/>
  <c r="N441" i="1" s="1"/>
  <c r="M441" i="1" a="1"/>
  <c r="M441" i="1" s="1"/>
  <c r="L441" i="1" a="1"/>
  <c r="L441" i="1" s="1"/>
  <c r="G441" i="1"/>
  <c r="AU440" i="1" a="1"/>
  <c r="AU440" i="1" s="1"/>
  <c r="AT440" i="1" a="1"/>
  <c r="AT440" i="1" s="1"/>
  <c r="AS440" i="1" a="1"/>
  <c r="AS440" i="1" s="1"/>
  <c r="AR440" i="1" a="1"/>
  <c r="AR440" i="1" s="1"/>
  <c r="AQ440" i="1" a="1"/>
  <c r="AQ440" i="1" s="1"/>
  <c r="AP440" i="1" a="1"/>
  <c r="AP440" i="1" s="1"/>
  <c r="AO440" i="1" a="1"/>
  <c r="AO440" i="1" s="1"/>
  <c r="AN440" i="1" a="1"/>
  <c r="AN440" i="1" s="1"/>
  <c r="AM440" i="1" a="1"/>
  <c r="AM440" i="1" s="1"/>
  <c r="AL440" i="1" a="1"/>
  <c r="AL440" i="1" s="1"/>
  <c r="AK440" i="1" a="1"/>
  <c r="AK440" i="1" s="1"/>
  <c r="AJ440" i="1" a="1"/>
  <c r="AJ440" i="1" s="1"/>
  <c r="AI440" i="1" a="1"/>
  <c r="AI440" i="1" s="1"/>
  <c r="AH440" i="1" a="1"/>
  <c r="AH440" i="1" s="1"/>
  <c r="AG440" i="1" a="1"/>
  <c r="AG440" i="1" s="1"/>
  <c r="AF440" i="1" a="1"/>
  <c r="AF440" i="1" s="1"/>
  <c r="AE440" i="1" a="1"/>
  <c r="AE440" i="1" s="1"/>
  <c r="AD440" i="1" a="1"/>
  <c r="AD440" i="1" s="1"/>
  <c r="AC440" i="1" a="1"/>
  <c r="AC440" i="1" s="1"/>
  <c r="AB440" i="1" a="1"/>
  <c r="AB440" i="1" s="1"/>
  <c r="AA440" i="1" a="1"/>
  <c r="AA440" i="1" s="1"/>
  <c r="Z440" i="1" a="1"/>
  <c r="Z440" i="1" s="1"/>
  <c r="Y440" i="1" a="1"/>
  <c r="Y440" i="1" s="1"/>
  <c r="X440" i="1" a="1"/>
  <c r="X440" i="1" s="1"/>
  <c r="W440" i="1" a="1"/>
  <c r="W440" i="1" s="1"/>
  <c r="V440" i="1" a="1"/>
  <c r="V440" i="1" s="1"/>
  <c r="U440" i="1" a="1"/>
  <c r="U440" i="1" s="1"/>
  <c r="T440" i="1" a="1"/>
  <c r="T440" i="1" s="1"/>
  <c r="S440" i="1" a="1"/>
  <c r="S440" i="1" s="1"/>
  <c r="R440" i="1" a="1"/>
  <c r="R440" i="1" s="1"/>
  <c r="Q440" i="1" a="1"/>
  <c r="Q440" i="1" s="1"/>
  <c r="P440" i="1" a="1"/>
  <c r="P440" i="1" s="1"/>
  <c r="O440" i="1" a="1"/>
  <c r="O440" i="1" s="1"/>
  <c r="N440" i="1" a="1"/>
  <c r="N440" i="1" s="1"/>
  <c r="M440" i="1" a="1"/>
  <c r="M440" i="1" s="1"/>
  <c r="L440" i="1" a="1"/>
  <c r="L440" i="1" s="1"/>
  <c r="G440"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436" i="1" a="1"/>
  <c r="AU436" i="1" s="1"/>
  <c r="AT436" i="1" a="1"/>
  <c r="AT436" i="1" s="1"/>
  <c r="AS436" i="1" a="1"/>
  <c r="AS436" i="1" s="1"/>
  <c r="AR436" i="1" a="1"/>
  <c r="AR436" i="1" s="1"/>
  <c r="AQ436" i="1" a="1"/>
  <c r="AQ436" i="1" s="1"/>
  <c r="AP436" i="1" a="1"/>
  <c r="AP436" i="1" s="1"/>
  <c r="AO436" i="1" a="1"/>
  <c r="AO436" i="1" s="1"/>
  <c r="AN436" i="1" a="1"/>
  <c r="AN436" i="1" s="1"/>
  <c r="AM436" i="1" a="1"/>
  <c r="AM436" i="1" s="1"/>
  <c r="AL436" i="1" a="1"/>
  <c r="AL436" i="1" s="1"/>
  <c r="AK436" i="1" a="1"/>
  <c r="AK436" i="1" s="1"/>
  <c r="AJ436" i="1" a="1"/>
  <c r="AJ436" i="1" s="1"/>
  <c r="AI436" i="1" a="1"/>
  <c r="AI436" i="1" s="1"/>
  <c r="AH436" i="1" a="1"/>
  <c r="AH436" i="1" s="1"/>
  <c r="AG436" i="1" a="1"/>
  <c r="AG436" i="1" s="1"/>
  <c r="AF436" i="1" a="1"/>
  <c r="AF436" i="1" s="1"/>
  <c r="AE436" i="1" a="1"/>
  <c r="AE436" i="1" s="1"/>
  <c r="AD436" i="1" a="1"/>
  <c r="AD436" i="1" s="1"/>
  <c r="AC436" i="1" a="1"/>
  <c r="AC436" i="1" s="1"/>
  <c r="AB436" i="1" a="1"/>
  <c r="AB436" i="1" s="1"/>
  <c r="AA436" i="1" a="1"/>
  <c r="AA436" i="1" s="1"/>
  <c r="Z436" i="1" a="1"/>
  <c r="Z436" i="1" s="1"/>
  <c r="Y436" i="1" a="1"/>
  <c r="Y436" i="1" s="1"/>
  <c r="X436" i="1" a="1"/>
  <c r="X436" i="1" s="1"/>
  <c r="W436" i="1" a="1"/>
  <c r="W436" i="1" s="1"/>
  <c r="V436" i="1" a="1"/>
  <c r="V436" i="1" s="1"/>
  <c r="U436" i="1" a="1"/>
  <c r="U436" i="1" s="1"/>
  <c r="T436" i="1" a="1"/>
  <c r="T436" i="1" s="1"/>
  <c r="S436" i="1" a="1"/>
  <c r="S436" i="1" s="1"/>
  <c r="R436" i="1" a="1"/>
  <c r="R436" i="1" s="1"/>
  <c r="Q436" i="1" a="1"/>
  <c r="Q436" i="1" s="1"/>
  <c r="P436" i="1" a="1"/>
  <c r="P436" i="1" s="1"/>
  <c r="O436" i="1" a="1"/>
  <c r="O436" i="1" s="1"/>
  <c r="N436" i="1" a="1"/>
  <c r="N436" i="1" s="1"/>
  <c r="M436" i="1" a="1"/>
  <c r="M436" i="1" s="1"/>
  <c r="L436" i="1" a="1"/>
  <c r="L436" i="1" s="1"/>
  <c r="G436" i="1"/>
  <c r="AU494" i="1" a="1"/>
  <c r="AU494" i="1" s="1"/>
  <c r="AT494" i="1" a="1"/>
  <c r="AT494" i="1" s="1"/>
  <c r="AS494" i="1" a="1"/>
  <c r="AS494" i="1" s="1"/>
  <c r="AR494" i="1" a="1"/>
  <c r="AR494" i="1" s="1"/>
  <c r="AQ494" i="1" a="1"/>
  <c r="AQ494" i="1" s="1"/>
  <c r="AP494" i="1" a="1"/>
  <c r="AP494" i="1" s="1"/>
  <c r="AO494" i="1" a="1"/>
  <c r="AO494" i="1" s="1"/>
  <c r="AN494" i="1" a="1"/>
  <c r="AN494" i="1" s="1"/>
  <c r="AM494" i="1" a="1"/>
  <c r="AM494" i="1" s="1"/>
  <c r="AL494" i="1" a="1"/>
  <c r="AL494" i="1" s="1"/>
  <c r="AK494" i="1" a="1"/>
  <c r="AK494" i="1" s="1"/>
  <c r="AJ494" i="1" a="1"/>
  <c r="AJ494" i="1" s="1"/>
  <c r="AI494" i="1" a="1"/>
  <c r="AI494" i="1" s="1"/>
  <c r="AH494" i="1" a="1"/>
  <c r="AH494" i="1" s="1"/>
  <c r="AG494" i="1" a="1"/>
  <c r="AG494" i="1" s="1"/>
  <c r="AF494" i="1" a="1"/>
  <c r="AF494" i="1" s="1"/>
  <c r="AE494" i="1" a="1"/>
  <c r="AE494" i="1" s="1"/>
  <c r="AD494" i="1" a="1"/>
  <c r="AD494" i="1" s="1"/>
  <c r="AC494" i="1" a="1"/>
  <c r="AC494" i="1" s="1"/>
  <c r="AB494" i="1" a="1"/>
  <c r="AB494" i="1" s="1"/>
  <c r="AA494" i="1" a="1"/>
  <c r="AA494" i="1" s="1"/>
  <c r="Z494" i="1" a="1"/>
  <c r="Z494" i="1" s="1"/>
  <c r="Y494" i="1" a="1"/>
  <c r="Y494" i="1" s="1"/>
  <c r="X494" i="1" a="1"/>
  <c r="X494" i="1" s="1"/>
  <c r="W494" i="1" a="1"/>
  <c r="W494" i="1" s="1"/>
  <c r="V494" i="1" a="1"/>
  <c r="V494" i="1" s="1"/>
  <c r="U494" i="1" a="1"/>
  <c r="U494" i="1" s="1"/>
  <c r="T494" i="1" a="1"/>
  <c r="T494" i="1" s="1"/>
  <c r="S494" i="1" a="1"/>
  <c r="S494" i="1" s="1"/>
  <c r="R494" i="1" a="1"/>
  <c r="R494" i="1" s="1"/>
  <c r="Q494" i="1" a="1"/>
  <c r="Q494" i="1" s="1"/>
  <c r="P494" i="1" a="1"/>
  <c r="P494" i="1" s="1"/>
  <c r="O494" i="1" a="1"/>
  <c r="O494" i="1" s="1"/>
  <c r="N494" i="1" a="1"/>
  <c r="N494" i="1" s="1"/>
  <c r="M494" i="1" a="1"/>
  <c r="M494" i="1" s="1"/>
  <c r="L494" i="1" a="1"/>
  <c r="L494" i="1" s="1"/>
  <c r="G494" i="1"/>
  <c r="AU493" i="1" a="1"/>
  <c r="AU493" i="1" s="1"/>
  <c r="AT493" i="1" a="1"/>
  <c r="AT493" i="1" s="1"/>
  <c r="AS493" i="1" a="1"/>
  <c r="AS493" i="1" s="1"/>
  <c r="AR493" i="1" a="1"/>
  <c r="AR493" i="1" s="1"/>
  <c r="AQ493" i="1" a="1"/>
  <c r="AQ493" i="1" s="1"/>
  <c r="AP493" i="1" a="1"/>
  <c r="AP493" i="1" s="1"/>
  <c r="AO493" i="1" a="1"/>
  <c r="AO493" i="1" s="1"/>
  <c r="AN493" i="1" a="1"/>
  <c r="AN493" i="1" s="1"/>
  <c r="AM493" i="1" a="1"/>
  <c r="AM493" i="1" s="1"/>
  <c r="AL493" i="1" a="1"/>
  <c r="AL493" i="1" s="1"/>
  <c r="AK493" i="1" a="1"/>
  <c r="AK493" i="1" s="1"/>
  <c r="AJ493" i="1" a="1"/>
  <c r="AJ493" i="1" s="1"/>
  <c r="AI493" i="1" a="1"/>
  <c r="AI493" i="1" s="1"/>
  <c r="AH493" i="1" a="1"/>
  <c r="AH493" i="1" s="1"/>
  <c r="AG493" i="1" a="1"/>
  <c r="AG493" i="1" s="1"/>
  <c r="AF493" i="1" a="1"/>
  <c r="AF493" i="1" s="1"/>
  <c r="AE493" i="1" a="1"/>
  <c r="AE493" i="1" s="1"/>
  <c r="AD493" i="1" a="1"/>
  <c r="AD493" i="1" s="1"/>
  <c r="AC493" i="1" a="1"/>
  <c r="AC493" i="1" s="1"/>
  <c r="AB493" i="1" a="1"/>
  <c r="AB493" i="1" s="1"/>
  <c r="AA493" i="1" a="1"/>
  <c r="AA493" i="1" s="1"/>
  <c r="Z493" i="1" a="1"/>
  <c r="Z493" i="1" s="1"/>
  <c r="Y493" i="1" a="1"/>
  <c r="Y493" i="1" s="1"/>
  <c r="X493" i="1" a="1"/>
  <c r="X493" i="1" s="1"/>
  <c r="W493" i="1" a="1"/>
  <c r="W493" i="1" s="1"/>
  <c r="V493" i="1" a="1"/>
  <c r="V493" i="1" s="1"/>
  <c r="U493" i="1" a="1"/>
  <c r="U493" i="1" s="1"/>
  <c r="T493" i="1" a="1"/>
  <c r="T493" i="1" s="1"/>
  <c r="S493" i="1" a="1"/>
  <c r="S493" i="1" s="1"/>
  <c r="R493" i="1" a="1"/>
  <c r="R493" i="1" s="1"/>
  <c r="Q493" i="1" a="1"/>
  <c r="Q493" i="1" s="1"/>
  <c r="P493" i="1" a="1"/>
  <c r="P493" i="1" s="1"/>
  <c r="O493" i="1" a="1"/>
  <c r="O493" i="1" s="1"/>
  <c r="N493" i="1" a="1"/>
  <c r="N493" i="1" s="1"/>
  <c r="M493" i="1" a="1"/>
  <c r="M493" i="1" s="1"/>
  <c r="L493" i="1" a="1"/>
  <c r="L493" i="1" s="1"/>
  <c r="G493" i="1"/>
  <c r="AU492" i="1" a="1"/>
  <c r="AU492" i="1" s="1"/>
  <c r="AT492" i="1" a="1"/>
  <c r="AT492" i="1" s="1"/>
  <c r="AS492" i="1" a="1"/>
  <c r="AS492" i="1" s="1"/>
  <c r="AR492" i="1" a="1"/>
  <c r="AR492" i="1" s="1"/>
  <c r="AQ492" i="1" a="1"/>
  <c r="AQ492" i="1" s="1"/>
  <c r="AP492" i="1" a="1"/>
  <c r="AP492" i="1" s="1"/>
  <c r="AO492" i="1" a="1"/>
  <c r="AO492" i="1" s="1"/>
  <c r="AN492" i="1" a="1"/>
  <c r="AN492" i="1" s="1"/>
  <c r="AM492" i="1" a="1"/>
  <c r="AM492" i="1" s="1"/>
  <c r="AL492" i="1" a="1"/>
  <c r="AL492" i="1" s="1"/>
  <c r="AK492" i="1" a="1"/>
  <c r="AK492" i="1" s="1"/>
  <c r="AJ492" i="1" a="1"/>
  <c r="AJ492" i="1" s="1"/>
  <c r="AI492" i="1" a="1"/>
  <c r="AI492" i="1" s="1"/>
  <c r="AH492" i="1" a="1"/>
  <c r="AH492" i="1" s="1"/>
  <c r="AG492" i="1" a="1"/>
  <c r="AG492" i="1" s="1"/>
  <c r="AF492" i="1" a="1"/>
  <c r="AF492" i="1" s="1"/>
  <c r="AE492" i="1" a="1"/>
  <c r="AE492" i="1" s="1"/>
  <c r="AD492" i="1" a="1"/>
  <c r="AD492" i="1" s="1"/>
  <c r="AC492" i="1" a="1"/>
  <c r="AC492" i="1" s="1"/>
  <c r="AB492" i="1" a="1"/>
  <c r="AB492" i="1" s="1"/>
  <c r="AA492" i="1" a="1"/>
  <c r="AA492" i="1" s="1"/>
  <c r="Z492" i="1" a="1"/>
  <c r="Z492" i="1" s="1"/>
  <c r="Y492" i="1" a="1"/>
  <c r="Y492" i="1" s="1"/>
  <c r="X492" i="1" a="1"/>
  <c r="X492" i="1" s="1"/>
  <c r="W492" i="1" a="1"/>
  <c r="W492" i="1" s="1"/>
  <c r="V492" i="1" a="1"/>
  <c r="V492" i="1" s="1"/>
  <c r="U492" i="1" a="1"/>
  <c r="U492" i="1" s="1"/>
  <c r="T492" i="1" a="1"/>
  <c r="T492" i="1" s="1"/>
  <c r="S492" i="1" a="1"/>
  <c r="S492" i="1" s="1"/>
  <c r="R492" i="1" a="1"/>
  <c r="R492" i="1" s="1"/>
  <c r="Q492" i="1" a="1"/>
  <c r="Q492" i="1" s="1"/>
  <c r="P492" i="1" a="1"/>
  <c r="P492" i="1" s="1"/>
  <c r="O492" i="1" a="1"/>
  <c r="O492" i="1" s="1"/>
  <c r="N492" i="1" a="1"/>
  <c r="N492" i="1" s="1"/>
  <c r="M492" i="1" a="1"/>
  <c r="M492" i="1" s="1"/>
  <c r="L492" i="1" a="1"/>
  <c r="L492" i="1" s="1"/>
  <c r="G492" i="1"/>
  <c r="AU491" i="1" a="1"/>
  <c r="AU491" i="1" s="1"/>
  <c r="AT491" i="1" a="1"/>
  <c r="AT491" i="1" s="1"/>
  <c r="AS491" i="1" a="1"/>
  <c r="AS491" i="1" s="1"/>
  <c r="AR491" i="1" a="1"/>
  <c r="AR491" i="1" s="1"/>
  <c r="AQ491" i="1" a="1"/>
  <c r="AQ491" i="1" s="1"/>
  <c r="AP491" i="1" a="1"/>
  <c r="AP491" i="1" s="1"/>
  <c r="AO491" i="1" a="1"/>
  <c r="AO491" i="1" s="1"/>
  <c r="AN491" i="1" a="1"/>
  <c r="AN491" i="1" s="1"/>
  <c r="AM491" i="1" a="1"/>
  <c r="AM491" i="1" s="1"/>
  <c r="AL491" i="1" a="1"/>
  <c r="AL491" i="1" s="1"/>
  <c r="AK491" i="1" a="1"/>
  <c r="AK491" i="1" s="1"/>
  <c r="AJ491" i="1" a="1"/>
  <c r="AJ491" i="1" s="1"/>
  <c r="AI491" i="1" a="1"/>
  <c r="AI491" i="1" s="1"/>
  <c r="AH491" i="1" a="1"/>
  <c r="AH491" i="1" s="1"/>
  <c r="AG491" i="1" a="1"/>
  <c r="AG491" i="1" s="1"/>
  <c r="AF491" i="1" a="1"/>
  <c r="AF491" i="1" s="1"/>
  <c r="AE491" i="1" a="1"/>
  <c r="AE491" i="1" s="1"/>
  <c r="AD491" i="1" a="1"/>
  <c r="AD491" i="1" s="1"/>
  <c r="AC491" i="1" a="1"/>
  <c r="AC491" i="1" s="1"/>
  <c r="AB491" i="1" a="1"/>
  <c r="AB491" i="1" s="1"/>
  <c r="AA491" i="1" a="1"/>
  <c r="AA491" i="1" s="1"/>
  <c r="Z491" i="1" a="1"/>
  <c r="Z491" i="1" s="1"/>
  <c r="Y491" i="1" a="1"/>
  <c r="Y491" i="1" s="1"/>
  <c r="X491" i="1" a="1"/>
  <c r="X491" i="1" s="1"/>
  <c r="W491" i="1" a="1"/>
  <c r="W491" i="1" s="1"/>
  <c r="V491" i="1" a="1"/>
  <c r="V491" i="1" s="1"/>
  <c r="U491" i="1" a="1"/>
  <c r="U491" i="1" s="1"/>
  <c r="T491" i="1" a="1"/>
  <c r="T491" i="1" s="1"/>
  <c r="S491" i="1" a="1"/>
  <c r="S491" i="1" s="1"/>
  <c r="R491" i="1" a="1"/>
  <c r="R491" i="1" s="1"/>
  <c r="Q491" i="1" a="1"/>
  <c r="Q491" i="1" s="1"/>
  <c r="P491" i="1" a="1"/>
  <c r="P491" i="1" s="1"/>
  <c r="O491" i="1" a="1"/>
  <c r="O491" i="1" s="1"/>
  <c r="N491" i="1" a="1"/>
  <c r="N491" i="1" s="1"/>
  <c r="M491" i="1" a="1"/>
  <c r="M491" i="1" s="1"/>
  <c r="L491" i="1" a="1"/>
  <c r="L491" i="1" s="1"/>
  <c r="G491" i="1"/>
  <c r="AU490" i="1" a="1"/>
  <c r="AU490" i="1" s="1"/>
  <c r="AT490" i="1" a="1"/>
  <c r="AT490" i="1" s="1"/>
  <c r="AS490" i="1" a="1"/>
  <c r="AS490" i="1" s="1"/>
  <c r="AR490" i="1" a="1"/>
  <c r="AR490" i="1" s="1"/>
  <c r="AQ490" i="1" a="1"/>
  <c r="AQ490" i="1" s="1"/>
  <c r="AP490" i="1" a="1"/>
  <c r="AP490" i="1" s="1"/>
  <c r="AO490" i="1" a="1"/>
  <c r="AO490" i="1" s="1"/>
  <c r="AN490" i="1" a="1"/>
  <c r="AN490" i="1" s="1"/>
  <c r="AM490" i="1" a="1"/>
  <c r="AM490" i="1" s="1"/>
  <c r="AL490" i="1" a="1"/>
  <c r="AL490" i="1" s="1"/>
  <c r="AK490" i="1" a="1"/>
  <c r="AK490" i="1" s="1"/>
  <c r="AJ490" i="1" a="1"/>
  <c r="AJ490" i="1" s="1"/>
  <c r="AI490" i="1" a="1"/>
  <c r="AI490" i="1" s="1"/>
  <c r="AH490" i="1" a="1"/>
  <c r="AH490" i="1" s="1"/>
  <c r="AG490" i="1" a="1"/>
  <c r="AG490" i="1" s="1"/>
  <c r="AF490" i="1" a="1"/>
  <c r="AF490" i="1" s="1"/>
  <c r="AE490" i="1" a="1"/>
  <c r="AE490" i="1" s="1"/>
  <c r="AD490" i="1" a="1"/>
  <c r="AD490" i="1" s="1"/>
  <c r="AC490" i="1" a="1"/>
  <c r="AC490" i="1" s="1"/>
  <c r="AB490" i="1" a="1"/>
  <c r="AB490" i="1" s="1"/>
  <c r="AA490" i="1" a="1"/>
  <c r="AA490" i="1" s="1"/>
  <c r="Z490" i="1" a="1"/>
  <c r="Z490" i="1" s="1"/>
  <c r="Y490" i="1" a="1"/>
  <c r="Y490" i="1" s="1"/>
  <c r="X490" i="1" a="1"/>
  <c r="X490" i="1" s="1"/>
  <c r="W490" i="1" a="1"/>
  <c r="W490" i="1" s="1"/>
  <c r="V490" i="1" a="1"/>
  <c r="V490" i="1" s="1"/>
  <c r="U490" i="1" a="1"/>
  <c r="U490" i="1" s="1"/>
  <c r="T490" i="1" a="1"/>
  <c r="T490" i="1" s="1"/>
  <c r="S490" i="1" a="1"/>
  <c r="S490" i="1" s="1"/>
  <c r="R490" i="1" a="1"/>
  <c r="R490" i="1" s="1"/>
  <c r="Q490" i="1" a="1"/>
  <c r="Q490" i="1" s="1"/>
  <c r="P490" i="1" a="1"/>
  <c r="P490" i="1" s="1"/>
  <c r="O490" i="1" a="1"/>
  <c r="O490" i="1" s="1"/>
  <c r="N490" i="1" a="1"/>
  <c r="N490" i="1" s="1"/>
  <c r="M490" i="1" a="1"/>
  <c r="M490" i="1" s="1"/>
  <c r="L490" i="1" a="1"/>
  <c r="L490" i="1" s="1"/>
  <c r="G490" i="1"/>
  <c r="AU489" i="1" a="1"/>
  <c r="AU489" i="1" s="1"/>
  <c r="AT489" i="1" a="1"/>
  <c r="AT489" i="1" s="1"/>
  <c r="AS489" i="1" a="1"/>
  <c r="AS489" i="1" s="1"/>
  <c r="AR489" i="1" a="1"/>
  <c r="AR489" i="1" s="1"/>
  <c r="AQ489" i="1" a="1"/>
  <c r="AQ489" i="1" s="1"/>
  <c r="AP489" i="1" a="1"/>
  <c r="AP489" i="1" s="1"/>
  <c r="AO489" i="1" a="1"/>
  <c r="AO489" i="1" s="1"/>
  <c r="AN489" i="1" a="1"/>
  <c r="AN489" i="1" s="1"/>
  <c r="AM489" i="1" a="1"/>
  <c r="AM489" i="1" s="1"/>
  <c r="AL489" i="1" a="1"/>
  <c r="AL489" i="1" s="1"/>
  <c r="AK489" i="1" a="1"/>
  <c r="AK489" i="1" s="1"/>
  <c r="AJ489" i="1" a="1"/>
  <c r="AJ489" i="1" s="1"/>
  <c r="AI489" i="1" a="1"/>
  <c r="AI489" i="1" s="1"/>
  <c r="AH489" i="1" a="1"/>
  <c r="AH489" i="1" s="1"/>
  <c r="AG489" i="1" a="1"/>
  <c r="AG489" i="1" s="1"/>
  <c r="AF489" i="1" a="1"/>
  <c r="AF489" i="1" s="1"/>
  <c r="AE489" i="1" a="1"/>
  <c r="AE489" i="1" s="1"/>
  <c r="AD489" i="1" a="1"/>
  <c r="AD489" i="1" s="1"/>
  <c r="AC489" i="1" a="1"/>
  <c r="AC489" i="1" s="1"/>
  <c r="AB489" i="1" a="1"/>
  <c r="AB489" i="1" s="1"/>
  <c r="AA489" i="1" a="1"/>
  <c r="AA489" i="1" s="1"/>
  <c r="Z489" i="1" a="1"/>
  <c r="Z489" i="1" s="1"/>
  <c r="Y489" i="1" a="1"/>
  <c r="Y489" i="1" s="1"/>
  <c r="X489" i="1" a="1"/>
  <c r="X489" i="1" s="1"/>
  <c r="W489" i="1" a="1"/>
  <c r="W489" i="1" s="1"/>
  <c r="V489" i="1" a="1"/>
  <c r="V489" i="1" s="1"/>
  <c r="U489" i="1" a="1"/>
  <c r="U489" i="1" s="1"/>
  <c r="T489" i="1" a="1"/>
  <c r="T489" i="1" s="1"/>
  <c r="S489" i="1" a="1"/>
  <c r="S489" i="1" s="1"/>
  <c r="R489" i="1" a="1"/>
  <c r="R489" i="1" s="1"/>
  <c r="Q489" i="1" a="1"/>
  <c r="Q489" i="1" s="1"/>
  <c r="P489" i="1" a="1"/>
  <c r="P489" i="1" s="1"/>
  <c r="O489" i="1" a="1"/>
  <c r="O489" i="1" s="1"/>
  <c r="N489" i="1" a="1"/>
  <c r="N489" i="1" s="1"/>
  <c r="M489" i="1" a="1"/>
  <c r="M489" i="1" s="1"/>
  <c r="L489" i="1" a="1"/>
  <c r="L489" i="1" s="1"/>
  <c r="G489"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G240" i="1"/>
  <c r="G239" i="1"/>
  <c r="G238" i="1"/>
  <c r="G237" i="1"/>
  <c r="G236" i="1"/>
  <c r="G235" i="1"/>
  <c r="G234" i="1"/>
  <c r="G232" i="1"/>
  <c r="G743" i="1"/>
  <c r="I692" i="1"/>
  <c r="G120" i="1"/>
  <c r="L120" i="1" s="1"/>
  <c r="I194" i="1"/>
  <c r="I173" i="1"/>
  <c r="AL88" i="18" l="1"/>
  <c r="AO90" i="18"/>
  <c r="AK89" i="18"/>
  <c r="AI87" i="18"/>
  <c r="AJ87" i="18" s="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K90" i="18" l="1"/>
  <c r="AO91" i="18"/>
  <c r="AL89" i="18"/>
  <c r="AI89" i="18" s="1"/>
  <c r="AJ89" i="18" s="1"/>
  <c r="AI88" i="18"/>
  <c r="AJ88" i="18" s="1"/>
  <c r="AD319" i="9"/>
  <c r="AD320" i="9"/>
  <c r="AD321" i="9"/>
  <c r="AD318" i="9"/>
  <c r="AD205" i="9"/>
  <c r="AD206" i="9"/>
  <c r="AD207" i="9"/>
  <c r="AD204" i="9"/>
  <c r="AO92" i="18" l="1"/>
  <c r="AK91" i="18"/>
  <c r="AL90"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I90" i="18" l="1"/>
  <c r="AJ90" i="18" s="1"/>
  <c r="AL91" i="18"/>
  <c r="AO93" i="18"/>
  <c r="AK92" i="18"/>
  <c r="AA850" i="18"/>
  <c r="K852" i="18"/>
  <c r="Y851" i="18"/>
  <c r="Y850" i="18"/>
  <c r="M852" i="18"/>
  <c r="AA851" i="18"/>
  <c r="Z850" i="18"/>
  <c r="Z851" i="18"/>
  <c r="Z852" i="18"/>
  <c r="Z853" i="18"/>
  <c r="Z854" i="18"/>
  <c r="Z855" i="18"/>
  <c r="AB850" i="18"/>
  <c r="AB851" i="18"/>
  <c r="AB852" i="18"/>
  <c r="AB853" i="18"/>
  <c r="AB854" i="18"/>
  <c r="AB855" i="18"/>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U745" i="9"/>
  <c r="U746" i="9"/>
  <c r="U776" i="9" s="1"/>
  <c r="U747" i="9"/>
  <c r="U748" i="9"/>
  <c r="U828" i="9" s="1"/>
  <c r="U749" i="9"/>
  <c r="U750" i="9"/>
  <c r="U751" i="9"/>
  <c r="U761" i="9" s="1"/>
  <c r="U752" i="9"/>
  <c r="U762" i="9" s="1"/>
  <c r="U753" i="9"/>
  <c r="U744" i="9"/>
  <c r="U824" i="9" s="1"/>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S755" i="9"/>
  <c r="U755" i="9"/>
  <c r="S756" i="9"/>
  <c r="S757" i="9"/>
  <c r="U757" i="9"/>
  <c r="S758" i="9"/>
  <c r="S759" i="9"/>
  <c r="U759" i="9"/>
  <c r="S760" i="9"/>
  <c r="U760" i="9"/>
  <c r="S761" i="9"/>
  <c r="S762" i="9"/>
  <c r="S763" i="9"/>
  <c r="U763" i="9"/>
  <c r="S764" i="9"/>
  <c r="S765" i="9"/>
  <c r="U765" i="9"/>
  <c r="S766" i="9"/>
  <c r="U766" i="9"/>
  <c r="S767" i="9"/>
  <c r="U767" i="9"/>
  <c r="S768" i="9"/>
  <c r="S769" i="9"/>
  <c r="U769" i="9"/>
  <c r="S770" i="9"/>
  <c r="U770" i="9"/>
  <c r="S771" i="9"/>
  <c r="S772" i="9"/>
  <c r="U772" i="9"/>
  <c r="S773" i="9"/>
  <c r="U773" i="9"/>
  <c r="S774" i="9"/>
  <c r="S775" i="9"/>
  <c r="U775" i="9"/>
  <c r="S776" i="9"/>
  <c r="S777" i="9"/>
  <c r="U777" i="9"/>
  <c r="S778" i="9"/>
  <c r="S779" i="9"/>
  <c r="U779" i="9"/>
  <c r="S780" i="9"/>
  <c r="U780" i="9"/>
  <c r="S781" i="9"/>
  <c r="S782" i="9"/>
  <c r="S783" i="9"/>
  <c r="U783" i="9"/>
  <c r="S784" i="9"/>
  <c r="S785" i="9"/>
  <c r="U785" i="9"/>
  <c r="S786" i="9"/>
  <c r="S787" i="9"/>
  <c r="U787" i="9"/>
  <c r="S788" i="9"/>
  <c r="S789" i="9"/>
  <c r="U789" i="9"/>
  <c r="S790" i="9"/>
  <c r="U790" i="9"/>
  <c r="S791" i="9"/>
  <c r="S792" i="9"/>
  <c r="U792" i="9"/>
  <c r="S793" i="9"/>
  <c r="U793" i="9"/>
  <c r="S794" i="9"/>
  <c r="S795" i="9"/>
  <c r="U795" i="9"/>
  <c r="S796" i="9"/>
  <c r="U796" i="9"/>
  <c r="S797" i="9"/>
  <c r="U797" i="9"/>
  <c r="S798" i="9"/>
  <c r="S799" i="9"/>
  <c r="U799" i="9"/>
  <c r="S800" i="9"/>
  <c r="U800" i="9"/>
  <c r="S801" i="9"/>
  <c r="S802" i="9"/>
  <c r="S803" i="9"/>
  <c r="U803" i="9"/>
  <c r="S804" i="9"/>
  <c r="S805" i="9"/>
  <c r="U805" i="9"/>
  <c r="S806" i="9"/>
  <c r="S807" i="9"/>
  <c r="U807" i="9"/>
  <c r="S808" i="9"/>
  <c r="S809" i="9"/>
  <c r="U809" i="9"/>
  <c r="S810" i="9"/>
  <c r="U810" i="9"/>
  <c r="S811" i="9"/>
  <c r="S812" i="9"/>
  <c r="U812" i="9"/>
  <c r="S813" i="9"/>
  <c r="U813" i="9"/>
  <c r="S814" i="9"/>
  <c r="S815" i="9"/>
  <c r="U815" i="9"/>
  <c r="S816" i="9"/>
  <c r="S817" i="9"/>
  <c r="U817" i="9"/>
  <c r="S818" i="9"/>
  <c r="S819" i="9"/>
  <c r="U819" i="9"/>
  <c r="S820" i="9"/>
  <c r="U820" i="9"/>
  <c r="S821" i="9"/>
  <c r="S822" i="9"/>
  <c r="S823" i="9"/>
  <c r="U823" i="9"/>
  <c r="S824" i="9"/>
  <c r="S825" i="9"/>
  <c r="U825" i="9"/>
  <c r="S826" i="9"/>
  <c r="S827" i="9"/>
  <c r="U827" i="9"/>
  <c r="S828" i="9"/>
  <c r="S829" i="9"/>
  <c r="U829" i="9"/>
  <c r="S830" i="9"/>
  <c r="U830" i="9"/>
  <c r="S831" i="9"/>
  <c r="S832" i="9"/>
  <c r="U832" i="9"/>
  <c r="S833" i="9"/>
  <c r="U833" i="9"/>
  <c r="S834" i="9"/>
  <c r="S835" i="9"/>
  <c r="U835" i="9"/>
  <c r="S836" i="9"/>
  <c r="S837" i="9"/>
  <c r="U837" i="9"/>
  <c r="S838" i="9"/>
  <c r="S839" i="9"/>
  <c r="U839" i="9"/>
  <c r="S840" i="9"/>
  <c r="U840" i="9"/>
  <c r="S841" i="9"/>
  <c r="S842" i="9"/>
  <c r="S843" i="9"/>
  <c r="U843" i="9"/>
  <c r="S319" i="9"/>
  <c r="S320" i="9"/>
  <c r="S321" i="9"/>
  <c r="S318" i="9"/>
  <c r="S205" i="9"/>
  <c r="S206" i="9"/>
  <c r="S207" i="9"/>
  <c r="S204" i="9"/>
  <c r="Q722" i="1"/>
  <c r="Q716" i="1"/>
  <c r="Q713" i="1"/>
  <c r="Q699" i="1"/>
  <c r="AL92" i="18" l="1"/>
  <c r="AO94" i="18"/>
  <c r="AK93" i="18"/>
  <c r="AI91" i="18"/>
  <c r="AJ91" i="18" s="1"/>
  <c r="U758" i="9"/>
  <c r="K853" i="18"/>
  <c r="Y852" i="18"/>
  <c r="U806" i="9"/>
  <c r="U836" i="9"/>
  <c r="U818" i="9"/>
  <c r="U814" i="9"/>
  <c r="U788" i="9"/>
  <c r="U784" i="9"/>
  <c r="U754" i="9"/>
  <c r="U826" i="9"/>
  <c r="U778" i="9"/>
  <c r="U774" i="9"/>
  <c r="U838" i="9"/>
  <c r="U834" i="9"/>
  <c r="U808" i="9"/>
  <c r="U804" i="9"/>
  <c r="U756" i="9"/>
  <c r="U816" i="9"/>
  <c r="U786" i="9"/>
  <c r="U798" i="9"/>
  <c r="U794" i="9"/>
  <c r="U768" i="9"/>
  <c r="U764" i="9"/>
  <c r="M853" i="18"/>
  <c r="AA852" i="18"/>
  <c r="U811" i="9"/>
  <c r="U791" i="9"/>
  <c r="U831" i="9"/>
  <c r="U771" i="9"/>
  <c r="U842" i="9"/>
  <c r="U822" i="9"/>
  <c r="U802" i="9"/>
  <c r="U782" i="9"/>
  <c r="U841" i="9"/>
  <c r="U821" i="9"/>
  <c r="U801" i="9"/>
  <c r="U781" i="9"/>
  <c r="AL93" i="18" l="1"/>
  <c r="AI93" i="18" s="1"/>
  <c r="AJ93" i="18" s="1"/>
  <c r="AK94" i="18"/>
  <c r="AO95" i="18"/>
  <c r="AI92" i="18"/>
  <c r="AJ92" i="18" s="1"/>
  <c r="K854" i="18"/>
  <c r="Y853" i="18"/>
  <c r="M854" i="18"/>
  <c r="AA853" i="18"/>
  <c r="K40" i="24"/>
  <c r="J40" i="24"/>
  <c r="AL94" i="18" l="1"/>
  <c r="AO96" i="18"/>
  <c r="AK95" i="18"/>
  <c r="K855" i="18"/>
  <c r="Y854" i="18"/>
  <c r="M855" i="18"/>
  <c r="AA854" i="18"/>
  <c r="G495" i="1"/>
  <c r="G445" i="1"/>
  <c r="G395" i="1"/>
  <c r="AA343" i="1"/>
  <c r="Z343" i="1"/>
  <c r="Y343" i="1"/>
  <c r="X343" i="1"/>
  <c r="W343" i="1"/>
  <c r="V343" i="1"/>
  <c r="U343" i="1"/>
  <c r="T343" i="1"/>
  <c r="S343" i="1"/>
  <c r="R343" i="1"/>
  <c r="Q343" i="1"/>
  <c r="P343" i="1"/>
  <c r="O343" i="1"/>
  <c r="N343" i="1"/>
  <c r="M343" i="1"/>
  <c r="L343" i="1"/>
  <c r="K343" i="1"/>
  <c r="J343" i="1"/>
  <c r="G343" i="1"/>
  <c r="AD289" i="1"/>
  <c r="AC289" i="1"/>
  <c r="AB289" i="1"/>
  <c r="AA289" i="1"/>
  <c r="Z289" i="1"/>
  <c r="Y289" i="1"/>
  <c r="X289" i="1"/>
  <c r="W289" i="1"/>
  <c r="V289" i="1"/>
  <c r="U289" i="1"/>
  <c r="G289" i="1"/>
  <c r="T289" i="1" s="1"/>
  <c r="G241" i="1"/>
  <c r="G761" i="1"/>
  <c r="I710" i="1"/>
  <c r="G138" i="1"/>
  <c r="L138" i="1" s="1"/>
  <c r="M138" i="1"/>
  <c r="I200" i="1"/>
  <c r="I179" i="1"/>
  <c r="AL95" i="18" l="1"/>
  <c r="AO97" i="18"/>
  <c r="AK96" i="18"/>
  <c r="AI94" i="18"/>
  <c r="AJ94" i="18" s="1"/>
  <c r="K856" i="18"/>
  <c r="Y856" i="18" s="1"/>
  <c r="Y855" i="18"/>
  <c r="M856" i="18"/>
  <c r="AA856" i="18" s="1"/>
  <c r="AA855" i="18"/>
  <c r="G101" i="9"/>
  <c r="K38" i="24"/>
  <c r="G177" i="24"/>
  <c r="AO98" i="18" l="1"/>
  <c r="AK97" i="18"/>
  <c r="AL96" i="18"/>
  <c r="AI95" i="18"/>
  <c r="AJ95" i="18" s="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I96" i="18" l="1"/>
  <c r="AJ96" i="18" s="1"/>
  <c r="AL97" i="18"/>
  <c r="AI97" i="18" s="1"/>
  <c r="AJ97" i="18" s="1"/>
  <c r="AK98" i="18"/>
  <c r="AO99" i="18"/>
  <c r="U110" i="17"/>
  <c r="V97" i="17"/>
  <c r="W97" i="17"/>
  <c r="X97" i="17"/>
  <c r="Y97" i="17"/>
  <c r="Z97" i="17"/>
  <c r="AA97" i="17"/>
  <c r="AB97" i="17"/>
  <c r="AC97" i="17"/>
  <c r="AD97" i="17"/>
  <c r="U97" i="17"/>
  <c r="F98" i="17"/>
  <c r="U104" i="17" s="1"/>
  <c r="F100" i="17"/>
  <c r="U100" i="17" s="1"/>
  <c r="F112" i="17"/>
  <c r="U112" i="17" s="1"/>
  <c r="AO100" i="18" l="1"/>
  <c r="AK99" i="18"/>
  <c r="AL98" i="18"/>
  <c r="U98" i="17"/>
  <c r="U106" i="17"/>
  <c r="U105" i="17"/>
  <c r="U111" i="17"/>
  <c r="J674" i="1"/>
  <c r="J673" i="1"/>
  <c r="J672" i="1"/>
  <c r="J671" i="1"/>
  <c r="K614" i="1"/>
  <c r="K613" i="1"/>
  <c r="K612" i="1"/>
  <c r="K611" i="1"/>
  <c r="K610" i="1"/>
  <c r="K609" i="1"/>
  <c r="K608" i="1"/>
  <c r="K607" i="1"/>
  <c r="K606" i="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I98" i="18" l="1"/>
  <c r="AJ98" i="18" s="1"/>
  <c r="AL99" i="18"/>
  <c r="AO101" i="18"/>
  <c r="AK100"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L100" i="18" l="1"/>
  <c r="AO102" i="18"/>
  <c r="AK101" i="18"/>
  <c r="AI99" i="18"/>
  <c r="AJ99" i="18" s="1"/>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AL101" i="18" l="1"/>
  <c r="AO103" i="18"/>
  <c r="AK102" i="18"/>
  <c r="AI100" i="18"/>
  <c r="AJ100" i="18" s="1"/>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4" i="1"/>
  <c r="N384" i="1"/>
  <c r="N395" i="1" s="1" a="1"/>
  <c r="N395" i="1" s="1"/>
  <c r="O384" i="1"/>
  <c r="L384" i="1"/>
  <c r="L426" i="1" s="1" a="1"/>
  <c r="L426" i="1" s="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K344" i="1"/>
  <c r="K345" i="1"/>
  <c r="K346" i="1"/>
  <c r="K347" i="1"/>
  <c r="K348" i="1"/>
  <c r="K349" i="1"/>
  <c r="K350" i="1"/>
  <c r="K351" i="1"/>
  <c r="K352" i="1"/>
  <c r="K353" i="1"/>
  <c r="K354" i="1"/>
  <c r="K355" i="1"/>
  <c r="K356" i="1"/>
  <c r="K357" i="1"/>
  <c r="K358" i="1"/>
  <c r="K359" i="1"/>
  <c r="K360" i="1"/>
  <c r="K361" i="1"/>
  <c r="K362"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33"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33"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33"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33"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33"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33"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33"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3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33" i="1"/>
  <c r="AL102" i="18" l="1"/>
  <c r="AO104" i="18"/>
  <c r="AK103" i="18"/>
  <c r="AI101" i="18"/>
  <c r="AJ101" i="18" s="1"/>
  <c r="O397" i="1" a="1"/>
  <c r="O397" i="1" s="1"/>
  <c r="O395" i="1" a="1"/>
  <c r="O395" i="1" s="1"/>
  <c r="M413" i="1" a="1"/>
  <c r="M413" i="1" s="1"/>
  <c r="M395" i="1" a="1"/>
  <c r="M395" i="1" s="1"/>
  <c r="O402" i="1" a="1"/>
  <c r="O402" i="1" s="1"/>
  <c r="O427" i="1" a="1"/>
  <c r="O427" i="1" s="1"/>
  <c r="O426" i="1" a="1"/>
  <c r="O426" i="1" s="1"/>
  <c r="O425" i="1" a="1"/>
  <c r="O425" i="1" s="1"/>
  <c r="AB103" i="17"/>
  <c r="L399" i="1" a="1"/>
  <c r="L399" i="1" s="1"/>
  <c r="L395" i="1" a="1"/>
  <c r="L395" i="1" s="1"/>
  <c r="O423" i="1" a="1"/>
  <c r="O423" i="1" s="1"/>
  <c r="AB102" i="17"/>
  <c r="L424" i="1" a="1"/>
  <c r="L424" i="1" s="1"/>
  <c r="N112" i="17"/>
  <c r="AC112" i="17" s="1"/>
  <c r="AC104" i="17"/>
  <c r="AC111" i="17"/>
  <c r="AC105" i="17"/>
  <c r="AC110" i="17"/>
  <c r="AC106" i="17"/>
  <c r="AC98" i="17"/>
  <c r="AC100" i="17"/>
  <c r="AC103" i="17"/>
  <c r="L416" i="1" a="1"/>
  <c r="L416" i="1" s="1"/>
  <c r="M425" i="1" a="1"/>
  <c r="M425" i="1" s="1"/>
  <c r="AC102" i="17"/>
  <c r="L414" i="1" a="1"/>
  <c r="L414" i="1" s="1"/>
  <c r="W101" i="17"/>
  <c r="H102" i="17"/>
  <c r="P384" i="1"/>
  <c r="P395" i="1" s="1" a="1"/>
  <c r="P395" i="1" s="1"/>
  <c r="L412" i="1" a="1"/>
  <c r="L412" i="1" s="1"/>
  <c r="O422" i="1" a="1"/>
  <c r="O422" i="1" s="1"/>
  <c r="X110" i="17"/>
  <c r="X104" i="17"/>
  <c r="X106" i="17"/>
  <c r="X111" i="17"/>
  <c r="X98" i="17"/>
  <c r="X105" i="17"/>
  <c r="I112" i="17"/>
  <c r="X112" i="17" s="1"/>
  <c r="L406" i="1" a="1"/>
  <c r="L406"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400" i="1" a="1"/>
  <c r="L400" i="1" s="1"/>
  <c r="O405" i="1" a="1"/>
  <c r="O405" i="1" s="1"/>
  <c r="AB101" i="17"/>
  <c r="AC99" i="17"/>
  <c r="O21" i="17"/>
  <c r="O98" i="17" s="1"/>
  <c r="AC29" i="17"/>
  <c r="AC28" i="17"/>
  <c r="AC30" i="17"/>
  <c r="AC26" i="17"/>
  <c r="AC21" i="17"/>
  <c r="AC27" i="17"/>
  <c r="AC22" i="17"/>
  <c r="N31" i="17"/>
  <c r="AC31" i="17" s="1"/>
  <c r="AC25" i="17"/>
  <c r="AC24" i="17"/>
  <c r="AC23" i="17"/>
  <c r="P397" i="1" a="1"/>
  <c r="P397" i="1" s="1"/>
  <c r="P402" i="1" a="1"/>
  <c r="P402" i="1" s="1"/>
  <c r="P405" i="1" a="1"/>
  <c r="P405" i="1" s="1"/>
  <c r="P408" i="1" a="1"/>
  <c r="P408" i="1" s="1"/>
  <c r="P396" i="1" a="1"/>
  <c r="P396" i="1" s="1"/>
  <c r="P401" i="1" a="1"/>
  <c r="P401" i="1" s="1"/>
  <c r="P404" i="1" a="1"/>
  <c r="P404" i="1" s="1"/>
  <c r="P385" i="1" a="1"/>
  <c r="P385" i="1" s="1"/>
  <c r="P406" i="1" a="1"/>
  <c r="P406" i="1" s="1"/>
  <c r="P411" i="1" a="1"/>
  <c r="P411" i="1" s="1"/>
  <c r="P412" i="1" a="1"/>
  <c r="P412" i="1" s="1"/>
  <c r="P400" i="1" a="1"/>
  <c r="P400" i="1" s="1"/>
  <c r="P409" i="1" a="1"/>
  <c r="P409" i="1" s="1"/>
  <c r="P399" i="1" a="1"/>
  <c r="P399" i="1" s="1"/>
  <c r="P407" i="1" a="1"/>
  <c r="P407" i="1" s="1"/>
  <c r="P410" i="1" a="1"/>
  <c r="P410" i="1" s="1"/>
  <c r="P416" i="1" a="1"/>
  <c r="P416" i="1" s="1"/>
  <c r="P419" i="1" a="1"/>
  <c r="P419" i="1" s="1"/>
  <c r="P423" i="1" a="1"/>
  <c r="P423" i="1" s="1"/>
  <c r="P403" i="1" a="1"/>
  <c r="P403" i="1" s="1"/>
  <c r="P415" i="1" a="1"/>
  <c r="P415" i="1" s="1"/>
  <c r="P422" i="1" a="1"/>
  <c r="P422" i="1" s="1"/>
  <c r="P398" i="1" a="1"/>
  <c r="P398" i="1" s="1"/>
  <c r="P413" i="1" a="1"/>
  <c r="P413" i="1" s="1"/>
  <c r="P425" i="1" a="1"/>
  <c r="P425" i="1" s="1"/>
  <c r="P421" i="1" a="1"/>
  <c r="P421" i="1" s="1"/>
  <c r="P426" i="1" a="1"/>
  <c r="P426" i="1" s="1"/>
  <c r="T384" i="1"/>
  <c r="T395" i="1" s="1" a="1"/>
  <c r="T395" i="1" s="1"/>
  <c r="P414" i="1" a="1"/>
  <c r="P414" i="1" s="1"/>
  <c r="P427" i="1" a="1"/>
  <c r="P427" i="1" s="1"/>
  <c r="P417" i="1" a="1"/>
  <c r="P417" i="1" s="1"/>
  <c r="P424" i="1" a="1"/>
  <c r="P424" i="1" s="1"/>
  <c r="P418" i="1" a="1"/>
  <c r="P418" i="1" s="1"/>
  <c r="P420" i="1" a="1"/>
  <c r="P420" i="1" s="1"/>
  <c r="R384" i="1"/>
  <c r="R395" i="1" s="1" a="1"/>
  <c r="R395" i="1" s="1"/>
  <c r="N396" i="1" a="1"/>
  <c r="N396" i="1" s="1"/>
  <c r="N401" i="1" a="1"/>
  <c r="N401" i="1" s="1"/>
  <c r="N404" i="1" a="1"/>
  <c r="N404" i="1" s="1"/>
  <c r="N385" i="1" a="1"/>
  <c r="N385" i="1" s="1"/>
  <c r="N406" i="1" a="1"/>
  <c r="N406" i="1" s="1"/>
  <c r="N411" i="1" a="1"/>
  <c r="N411" i="1" s="1"/>
  <c r="N412" i="1" a="1"/>
  <c r="N412" i="1" s="1"/>
  <c r="N400" i="1" a="1"/>
  <c r="N400" i="1" s="1"/>
  <c r="N409" i="1" a="1"/>
  <c r="N409" i="1" s="1"/>
  <c r="N399" i="1" a="1"/>
  <c r="N399" i="1" s="1"/>
  <c r="N403" i="1" a="1"/>
  <c r="N403" i="1" s="1"/>
  <c r="N398" i="1" a="1"/>
  <c r="N398" i="1" s="1"/>
  <c r="N407" i="1" a="1"/>
  <c r="N407" i="1" s="1"/>
  <c r="N413" i="1" a="1"/>
  <c r="N413" i="1" s="1"/>
  <c r="N415" i="1" a="1"/>
  <c r="N415" i="1" s="1"/>
  <c r="N414" i="1" a="1"/>
  <c r="N414" i="1" s="1"/>
  <c r="N420" i="1" a="1"/>
  <c r="N420" i="1" s="1"/>
  <c r="N418" i="1" a="1"/>
  <c r="N418" i="1" s="1"/>
  <c r="N405" i="1" a="1"/>
  <c r="N405" i="1" s="1"/>
  <c r="N408" i="1" a="1"/>
  <c r="N408" i="1" s="1"/>
  <c r="N422" i="1" a="1"/>
  <c r="N422" i="1" s="1"/>
  <c r="N417" i="1" a="1"/>
  <c r="N417" i="1" s="1"/>
  <c r="N423" i="1" a="1"/>
  <c r="N423" i="1" s="1"/>
  <c r="N402" i="1" a="1"/>
  <c r="N402" i="1" s="1"/>
  <c r="N416" i="1" a="1"/>
  <c r="N416" i="1" s="1"/>
  <c r="N427" i="1" a="1"/>
  <c r="N427" i="1" s="1"/>
  <c r="N425" i="1" a="1"/>
  <c r="N425" i="1" s="1"/>
  <c r="N410" i="1" a="1"/>
  <c r="N410" i="1" s="1"/>
  <c r="N424" i="1" a="1"/>
  <c r="N424" i="1" s="1"/>
  <c r="N397" i="1" a="1"/>
  <c r="N397" i="1" s="1"/>
  <c r="N419" i="1" a="1"/>
  <c r="N419" i="1" s="1"/>
  <c r="N426" i="1" a="1"/>
  <c r="N426" i="1" s="1"/>
  <c r="Q384" i="1"/>
  <c r="Q395" i="1" s="1" a="1"/>
  <c r="Q395" i="1" s="1"/>
  <c r="M385" i="1" a="1"/>
  <c r="M385" i="1" s="1"/>
  <c r="M400" i="1" a="1"/>
  <c r="M400" i="1" s="1"/>
  <c r="M406" i="1" a="1"/>
  <c r="M406" i="1" s="1"/>
  <c r="M411" i="1" a="1"/>
  <c r="M411" i="1" s="1"/>
  <c r="M409" i="1" a="1"/>
  <c r="M409" i="1" s="1"/>
  <c r="M399" i="1" a="1"/>
  <c r="M399" i="1" s="1"/>
  <c r="M403" i="1" a="1"/>
  <c r="M403" i="1" s="1"/>
  <c r="M398" i="1" a="1"/>
  <c r="M398" i="1" s="1"/>
  <c r="M407" i="1" a="1"/>
  <c r="M407" i="1" s="1"/>
  <c r="M410" i="1" a="1"/>
  <c r="M410" i="1" s="1"/>
  <c r="M404" i="1" a="1"/>
  <c r="M404" i="1" s="1"/>
  <c r="M414" i="1" a="1"/>
  <c r="M414" i="1" s="1"/>
  <c r="M420" i="1" a="1"/>
  <c r="M420" i="1" s="1"/>
  <c r="M418" i="1" a="1"/>
  <c r="M418" i="1" s="1"/>
  <c r="M397" i="1" a="1"/>
  <c r="M397" i="1" s="1"/>
  <c r="M402" i="1" a="1"/>
  <c r="M402" i="1" s="1"/>
  <c r="M396" i="1" a="1"/>
  <c r="M396" i="1" s="1"/>
  <c r="M401" i="1" a="1"/>
  <c r="M401" i="1" s="1"/>
  <c r="M419" i="1" a="1"/>
  <c r="M419" i="1" s="1"/>
  <c r="M423" i="1" a="1"/>
  <c r="M423" i="1" s="1"/>
  <c r="M421" i="1" a="1"/>
  <c r="M421" i="1" s="1"/>
  <c r="M426" i="1" a="1"/>
  <c r="M426" i="1" s="1"/>
  <c r="M405" i="1" a="1"/>
  <c r="M405" i="1" s="1"/>
  <c r="M424" i="1" a="1"/>
  <c r="M424" i="1" s="1"/>
  <c r="M427" i="1" a="1"/>
  <c r="M427" i="1" s="1"/>
  <c r="M415" i="1" a="1"/>
  <c r="M415" i="1" s="1"/>
  <c r="M412" i="1" a="1"/>
  <c r="M412" i="1" s="1"/>
  <c r="M416" i="1" a="1"/>
  <c r="M416" i="1" s="1"/>
  <c r="M422" i="1" a="1"/>
  <c r="M422" i="1" s="1"/>
  <c r="M417" i="1" a="1"/>
  <c r="M417" i="1" s="1"/>
  <c r="M408" i="1" a="1"/>
  <c r="M408" i="1" s="1"/>
  <c r="L385" i="1" a="1"/>
  <c r="L385" i="1" s="1"/>
  <c r="L402" i="1" a="1"/>
  <c r="L402" i="1" s="1"/>
  <c r="L411" i="1" a="1"/>
  <c r="L411" i="1" s="1"/>
  <c r="L420" i="1" a="1"/>
  <c r="L420" i="1" s="1"/>
  <c r="L425" i="1" a="1"/>
  <c r="L425" i="1" s="1"/>
  <c r="L404" i="1" a="1"/>
  <c r="L404" i="1" s="1"/>
  <c r="L409" i="1" a="1"/>
  <c r="L409" i="1" s="1"/>
  <c r="L418" i="1" a="1"/>
  <c r="L418" i="1" s="1"/>
  <c r="L427" i="1" a="1"/>
  <c r="L427" i="1" s="1"/>
  <c r="L401" i="1" a="1"/>
  <c r="L401" i="1" s="1"/>
  <c r="L407" i="1" a="1"/>
  <c r="L407" i="1" s="1"/>
  <c r="L413" i="1" a="1"/>
  <c r="L413" i="1" s="1"/>
  <c r="L419" i="1" a="1"/>
  <c r="L419" i="1" s="1"/>
  <c r="L396" i="1" a="1"/>
  <c r="L396" i="1" s="1"/>
  <c r="L408" i="1" a="1"/>
  <c r="L408" i="1" s="1"/>
  <c r="L421" i="1" a="1"/>
  <c r="L421" i="1" s="1"/>
  <c r="L397" i="1" a="1"/>
  <c r="L397" i="1" s="1"/>
  <c r="L403" i="1" a="1"/>
  <c r="L403" i="1" s="1"/>
  <c r="L415" i="1" a="1"/>
  <c r="L415" i="1" s="1"/>
  <c r="L405" i="1" a="1"/>
  <c r="L405" i="1" s="1"/>
  <c r="L417" i="1" a="1"/>
  <c r="L417" i="1" s="1"/>
  <c r="L423" i="1" a="1"/>
  <c r="L423" i="1" s="1"/>
  <c r="L422" i="1" a="1"/>
  <c r="L422" i="1" s="1"/>
  <c r="L410" i="1" a="1"/>
  <c r="L410" i="1" s="1"/>
  <c r="L398" i="1" a="1"/>
  <c r="L398" i="1" s="1"/>
  <c r="N421" i="1" a="1"/>
  <c r="N421" i="1" s="1"/>
  <c r="S384" i="1"/>
  <c r="S395" i="1" s="1" a="1"/>
  <c r="S395" i="1" s="1"/>
  <c r="O408" i="1" a="1"/>
  <c r="O408" i="1" s="1"/>
  <c r="O396" i="1" a="1"/>
  <c r="O396" i="1" s="1"/>
  <c r="O401" i="1" a="1"/>
  <c r="O401" i="1" s="1"/>
  <c r="O404" i="1" a="1"/>
  <c r="O404" i="1" s="1"/>
  <c r="O385" i="1" a="1"/>
  <c r="O385" i="1" s="1"/>
  <c r="O406" i="1" a="1"/>
  <c r="O406" i="1" s="1"/>
  <c r="O411" i="1" a="1"/>
  <c r="O411" i="1" s="1"/>
  <c r="O412" i="1" a="1"/>
  <c r="O412" i="1" s="1"/>
  <c r="O400" i="1" a="1"/>
  <c r="O400" i="1" s="1"/>
  <c r="O409" i="1" a="1"/>
  <c r="O409" i="1" s="1"/>
  <c r="O399" i="1" a="1"/>
  <c r="O399" i="1" s="1"/>
  <c r="O403" i="1" a="1"/>
  <c r="O403" i="1" s="1"/>
  <c r="O407" i="1" a="1"/>
  <c r="O407" i="1" s="1"/>
  <c r="O410" i="1" a="1"/>
  <c r="O410" i="1" s="1"/>
  <c r="O416" i="1" a="1"/>
  <c r="O416" i="1" s="1"/>
  <c r="O419" i="1" a="1"/>
  <c r="O419" i="1" s="1"/>
  <c r="O413" i="1" a="1"/>
  <c r="O413" i="1" s="1"/>
  <c r="O415" i="1" a="1"/>
  <c r="O415" i="1" s="1"/>
  <c r="O398" i="1" a="1"/>
  <c r="O398" i="1" s="1"/>
  <c r="O414" i="1" a="1"/>
  <c r="O414" i="1" s="1"/>
  <c r="O420" i="1" a="1"/>
  <c r="O420" i="1" s="1"/>
  <c r="O424" i="1" a="1"/>
  <c r="O424" i="1" s="1"/>
  <c r="O417" i="1" a="1"/>
  <c r="O417" i="1" s="1"/>
  <c r="O421" i="1" a="1"/>
  <c r="O421" i="1" s="1"/>
  <c r="O418" i="1" a="1"/>
  <c r="O418" i="1" s="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J309" i="1"/>
  <c r="K309" i="1"/>
  <c r="L309" i="1"/>
  <c r="M309" i="1"/>
  <c r="N309" i="1"/>
  <c r="O309" i="1"/>
  <c r="P309" i="1"/>
  <c r="Q309" i="1"/>
  <c r="I309" i="1"/>
  <c r="AL103" i="18" l="1"/>
  <c r="AO105" i="18"/>
  <c r="AK104" i="18"/>
  <c r="AI102" i="18"/>
  <c r="AJ102" i="18" s="1"/>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4" i="1"/>
  <c r="W395" i="1" s="1" a="1"/>
  <c r="W395" i="1" s="1"/>
  <c r="S403" i="1" a="1"/>
  <c r="S403" i="1" s="1"/>
  <c r="S398" i="1" a="1"/>
  <c r="S398" i="1" s="1"/>
  <c r="S399" i="1" a="1"/>
  <c r="S399" i="1" s="1"/>
  <c r="S407" i="1" a="1"/>
  <c r="S407" i="1" s="1"/>
  <c r="S410" i="1" a="1"/>
  <c r="S410" i="1" s="1"/>
  <c r="S397" i="1" a="1"/>
  <c r="S397" i="1" s="1"/>
  <c r="S402" i="1" a="1"/>
  <c r="S402" i="1" s="1"/>
  <c r="S405" i="1" a="1"/>
  <c r="S405" i="1" s="1"/>
  <c r="S408" i="1" a="1"/>
  <c r="S408" i="1" s="1"/>
  <c r="S401" i="1" a="1"/>
  <c r="S401" i="1" s="1"/>
  <c r="S411" i="1" a="1"/>
  <c r="S411" i="1" s="1"/>
  <c r="S413" i="1" a="1"/>
  <c r="S413" i="1" s="1"/>
  <c r="S418" i="1" a="1"/>
  <c r="S418" i="1" s="1"/>
  <c r="S385" i="1" a="1"/>
  <c r="S385" i="1" s="1"/>
  <c r="S400" i="1" a="1"/>
  <c r="S400" i="1" s="1"/>
  <c r="S404" i="1" a="1"/>
  <c r="S404" i="1" s="1"/>
  <c r="S417" i="1" a="1"/>
  <c r="S417" i="1" s="1"/>
  <c r="S421" i="1" a="1"/>
  <c r="S421" i="1" s="1"/>
  <c r="S415" i="1" a="1"/>
  <c r="S415" i="1" s="1"/>
  <c r="S422" i="1" a="1"/>
  <c r="S422" i="1" s="1"/>
  <c r="S424" i="1" a="1"/>
  <c r="S424" i="1" s="1"/>
  <c r="S406" i="1" a="1"/>
  <c r="S406" i="1" s="1"/>
  <c r="S423" i="1" a="1"/>
  <c r="S423" i="1" s="1"/>
  <c r="S396" i="1" a="1"/>
  <c r="S396" i="1" s="1"/>
  <c r="S409" i="1" a="1"/>
  <c r="S409" i="1" s="1"/>
  <c r="S414" i="1" a="1"/>
  <c r="S414" i="1" s="1"/>
  <c r="S426" i="1" a="1"/>
  <c r="S426" i="1" s="1"/>
  <c r="S412" i="1" a="1"/>
  <c r="S412" i="1" s="1"/>
  <c r="S416" i="1" a="1"/>
  <c r="S416" i="1" s="1"/>
  <c r="S425" i="1" a="1"/>
  <c r="S425" i="1" s="1"/>
  <c r="S419" i="1" a="1"/>
  <c r="S419" i="1" s="1"/>
  <c r="S427" i="1" a="1"/>
  <c r="S427" i="1" s="1"/>
  <c r="S420" i="1" a="1"/>
  <c r="S420" i="1" s="1"/>
  <c r="U384" i="1"/>
  <c r="U395" i="1" s="1" a="1"/>
  <c r="U395" i="1" s="1"/>
  <c r="Q410" i="1" a="1"/>
  <c r="Q410" i="1" s="1"/>
  <c r="Q397" i="1" a="1"/>
  <c r="Q397" i="1" s="1"/>
  <c r="Q402" i="1" a="1"/>
  <c r="Q402" i="1" s="1"/>
  <c r="Q405" i="1" a="1"/>
  <c r="Q405" i="1" s="1"/>
  <c r="Q408" i="1" a="1"/>
  <c r="Q408" i="1" s="1"/>
  <c r="Q396" i="1" a="1"/>
  <c r="Q396" i="1" s="1"/>
  <c r="Q401" i="1" a="1"/>
  <c r="Q401" i="1" s="1"/>
  <c r="Q404" i="1" a="1"/>
  <c r="Q404" i="1" s="1"/>
  <c r="Q406" i="1" a="1"/>
  <c r="Q406" i="1" s="1"/>
  <c r="Q412" i="1" a="1"/>
  <c r="Q412" i="1" s="1"/>
  <c r="Q385" i="1" a="1"/>
  <c r="Q385" i="1" s="1"/>
  <c r="Q400" i="1" a="1"/>
  <c r="Q400" i="1" s="1"/>
  <c r="Q417" i="1" a="1"/>
  <c r="Q417" i="1" s="1"/>
  <c r="Q407" i="1" a="1"/>
  <c r="Q407" i="1" s="1"/>
  <c r="Q416" i="1" a="1"/>
  <c r="Q416" i="1" s="1"/>
  <c r="Q419" i="1" a="1"/>
  <c r="Q419" i="1" s="1"/>
  <c r="Q423" i="1" a="1"/>
  <c r="Q423" i="1" s="1"/>
  <c r="Q399" i="1" a="1"/>
  <c r="Q399" i="1" s="1"/>
  <c r="Q403" i="1" a="1"/>
  <c r="Q403" i="1" s="1"/>
  <c r="Q409" i="1" a="1"/>
  <c r="Q409" i="1" s="1"/>
  <c r="Q411" i="1" a="1"/>
  <c r="Q411" i="1" s="1"/>
  <c r="Q418" i="1" a="1"/>
  <c r="Q418" i="1" s="1"/>
  <c r="Q414" i="1" a="1"/>
  <c r="Q414" i="1" s="1"/>
  <c r="Q422" i="1" a="1"/>
  <c r="Q422" i="1" s="1"/>
  <c r="Q420" i="1" a="1"/>
  <c r="Q420" i="1" s="1"/>
  <c r="Q426" i="1" a="1"/>
  <c r="Q426" i="1" s="1"/>
  <c r="Q413" i="1" a="1"/>
  <c r="Q413" i="1" s="1"/>
  <c r="Q415" i="1" a="1"/>
  <c r="Q415" i="1" s="1"/>
  <c r="Q425" i="1" a="1"/>
  <c r="Q425" i="1" s="1"/>
  <c r="Q427" i="1" a="1"/>
  <c r="Q427" i="1" s="1"/>
  <c r="Q424" i="1" a="1"/>
  <c r="Q424" i="1" s="1"/>
  <c r="Q398" i="1" a="1"/>
  <c r="Q398" i="1" s="1"/>
  <c r="Q421" i="1" a="1"/>
  <c r="Q421" i="1" s="1"/>
  <c r="X384" i="1"/>
  <c r="X395" i="1" s="1" a="1"/>
  <c r="X395" i="1" s="1"/>
  <c r="T385" i="1" a="1"/>
  <c r="T385" i="1" s="1"/>
  <c r="T400" i="1" a="1"/>
  <c r="T400" i="1" s="1"/>
  <c r="T409" i="1" a="1"/>
  <c r="T409" i="1" s="1"/>
  <c r="T411" i="1" a="1"/>
  <c r="T411" i="1" s="1"/>
  <c r="T412" i="1" a="1"/>
  <c r="T412" i="1" s="1"/>
  <c r="T403" i="1" a="1"/>
  <c r="T403" i="1" s="1"/>
  <c r="T399" i="1" a="1"/>
  <c r="T399" i="1" s="1"/>
  <c r="T407" i="1" a="1"/>
  <c r="T407" i="1" s="1"/>
  <c r="T398" i="1" a="1"/>
  <c r="T398" i="1" s="1"/>
  <c r="T410" i="1" a="1"/>
  <c r="T410" i="1" s="1"/>
  <c r="T397" i="1" a="1"/>
  <c r="T397" i="1" s="1"/>
  <c r="T402" i="1" a="1"/>
  <c r="T402" i="1" s="1"/>
  <c r="T405" i="1" a="1"/>
  <c r="T405" i="1" s="1"/>
  <c r="T396" i="1" a="1"/>
  <c r="T396" i="1" s="1"/>
  <c r="T420" i="1" a="1"/>
  <c r="T420" i="1" s="1"/>
  <c r="T401" i="1" a="1"/>
  <c r="T401" i="1" s="1"/>
  <c r="T413" i="1" a="1"/>
  <c r="T413" i="1" s="1"/>
  <c r="T414" i="1" a="1"/>
  <c r="T414" i="1" s="1"/>
  <c r="T418" i="1" a="1"/>
  <c r="T418" i="1" s="1"/>
  <c r="T404" i="1" a="1"/>
  <c r="T404" i="1" s="1"/>
  <c r="T417" i="1" a="1"/>
  <c r="T417" i="1" s="1"/>
  <c r="T421" i="1" a="1"/>
  <c r="T421" i="1" s="1"/>
  <c r="T406" i="1" a="1"/>
  <c r="T406" i="1" s="1"/>
  <c r="T415" i="1" a="1"/>
  <c r="T415" i="1" s="1"/>
  <c r="T419" i="1" a="1"/>
  <c r="T419" i="1" s="1"/>
  <c r="T422" i="1" a="1"/>
  <c r="T422" i="1" s="1"/>
  <c r="T408" i="1" a="1"/>
  <c r="T408" i="1" s="1"/>
  <c r="T425" i="1" a="1"/>
  <c r="T425" i="1" s="1"/>
  <c r="T423" i="1" a="1"/>
  <c r="T423" i="1" s="1"/>
  <c r="T426" i="1" a="1"/>
  <c r="T426" i="1" s="1"/>
  <c r="T416" i="1" a="1"/>
  <c r="T416" i="1" s="1"/>
  <c r="T427" i="1" a="1"/>
  <c r="T427" i="1" s="1"/>
  <c r="T424" i="1" a="1"/>
  <c r="T424" i="1" s="1"/>
  <c r="V384" i="1"/>
  <c r="V395" i="1" s="1" a="1"/>
  <c r="V395" i="1" s="1"/>
  <c r="R398" i="1" a="1"/>
  <c r="R398" i="1" s="1"/>
  <c r="R399" i="1" a="1"/>
  <c r="R399" i="1" s="1"/>
  <c r="R407" i="1" a="1"/>
  <c r="R407" i="1" s="1"/>
  <c r="R410" i="1" a="1"/>
  <c r="R410" i="1" s="1"/>
  <c r="R397" i="1" a="1"/>
  <c r="R397" i="1" s="1"/>
  <c r="R402" i="1" a="1"/>
  <c r="R402" i="1" s="1"/>
  <c r="R405" i="1" a="1"/>
  <c r="R405" i="1" s="1"/>
  <c r="R408" i="1" a="1"/>
  <c r="R408" i="1" s="1"/>
  <c r="R396" i="1" a="1"/>
  <c r="R396" i="1" s="1"/>
  <c r="R401" i="1" a="1"/>
  <c r="R401" i="1" s="1"/>
  <c r="R385" i="1" a="1"/>
  <c r="R385" i="1" s="1"/>
  <c r="R400" i="1" a="1"/>
  <c r="R400" i="1" s="1"/>
  <c r="R404" i="1" a="1"/>
  <c r="R404" i="1" s="1"/>
  <c r="R417" i="1" a="1"/>
  <c r="R417" i="1" s="1"/>
  <c r="R421" i="1" a="1"/>
  <c r="R421" i="1" s="1"/>
  <c r="R416" i="1" a="1"/>
  <c r="R416" i="1" s="1"/>
  <c r="R419" i="1" a="1"/>
  <c r="R419" i="1" s="1"/>
  <c r="R423" i="1" a="1"/>
  <c r="R423" i="1" s="1"/>
  <c r="R412" i="1" a="1"/>
  <c r="R412" i="1" s="1"/>
  <c r="R413" i="1" a="1"/>
  <c r="R413" i="1" s="1"/>
  <c r="R414" i="1" a="1"/>
  <c r="R414" i="1" s="1"/>
  <c r="R420" i="1" a="1"/>
  <c r="R420" i="1" s="1"/>
  <c r="R424" i="1" a="1"/>
  <c r="R424" i="1" s="1"/>
  <c r="R409" i="1" a="1"/>
  <c r="R409" i="1" s="1"/>
  <c r="R427" i="1" a="1"/>
  <c r="R427" i="1" s="1"/>
  <c r="R403" i="1" a="1"/>
  <c r="R403" i="1" s="1"/>
  <c r="R418" i="1" a="1"/>
  <c r="R418" i="1" s="1"/>
  <c r="R425" i="1" a="1"/>
  <c r="R425" i="1" s="1"/>
  <c r="R415" i="1" a="1"/>
  <c r="R415" i="1" s="1"/>
  <c r="R422" i="1" a="1"/>
  <c r="R422" i="1" s="1"/>
  <c r="R406" i="1" a="1"/>
  <c r="R406" i="1" s="1"/>
  <c r="R411" i="1" a="1"/>
  <c r="R411" i="1" s="1"/>
  <c r="R426" i="1" a="1"/>
  <c r="R426" i="1" s="1"/>
  <c r="G757" i="1"/>
  <c r="AL104" i="18" l="1"/>
  <c r="AO106" i="18"/>
  <c r="AK105" i="18"/>
  <c r="AI103" i="18"/>
  <c r="AJ103" i="18" s="1"/>
  <c r="X102" i="17"/>
  <c r="I103" i="17"/>
  <c r="X103" i="17" s="1"/>
  <c r="Z384" i="1"/>
  <c r="Z395" i="1" s="1" a="1"/>
  <c r="Z395" i="1" s="1"/>
  <c r="V396" i="1" a="1"/>
  <c r="V396" i="1" s="1"/>
  <c r="V401" i="1" a="1"/>
  <c r="V401" i="1" s="1"/>
  <c r="V404" i="1" a="1"/>
  <c r="V404" i="1" s="1"/>
  <c r="V406" i="1" a="1"/>
  <c r="V406" i="1" s="1"/>
  <c r="V385" i="1" a="1"/>
  <c r="V385" i="1" s="1"/>
  <c r="V409" i="1" a="1"/>
  <c r="V409" i="1" s="1"/>
  <c r="V400" i="1" a="1"/>
  <c r="V400" i="1" s="1"/>
  <c r="V411" i="1" a="1"/>
  <c r="V411" i="1" s="1"/>
  <c r="V412" i="1" a="1"/>
  <c r="V412" i="1" s="1"/>
  <c r="V399" i="1" a="1"/>
  <c r="V399" i="1" s="1"/>
  <c r="V403" i="1" a="1"/>
  <c r="V403" i="1" s="1"/>
  <c r="V407" i="1" a="1"/>
  <c r="V407" i="1" s="1"/>
  <c r="V405" i="1" a="1"/>
  <c r="V405" i="1" s="1"/>
  <c r="V408" i="1" a="1"/>
  <c r="V408" i="1" s="1"/>
  <c r="V415" i="1" a="1"/>
  <c r="V415" i="1" s="1"/>
  <c r="V422" i="1" a="1"/>
  <c r="V422" i="1" s="1"/>
  <c r="V410" i="1" a="1"/>
  <c r="V410" i="1" s="1"/>
  <c r="V420" i="1" a="1"/>
  <c r="V420" i="1" s="1"/>
  <c r="V413" i="1" a="1"/>
  <c r="V413" i="1" s="1"/>
  <c r="V414" i="1" a="1"/>
  <c r="V414" i="1" s="1"/>
  <c r="V418" i="1" a="1"/>
  <c r="V418" i="1" s="1"/>
  <c r="V398" i="1" a="1"/>
  <c r="V398" i="1" s="1"/>
  <c r="V427" i="1" a="1"/>
  <c r="V427" i="1" s="1"/>
  <c r="V421" i="1" a="1"/>
  <c r="V421" i="1" s="1"/>
  <c r="V423" i="1" a="1"/>
  <c r="V423" i="1" s="1"/>
  <c r="V402" i="1" a="1"/>
  <c r="V402" i="1" s="1"/>
  <c r="V397" i="1" a="1"/>
  <c r="V397" i="1" s="1"/>
  <c r="V416" i="1" a="1"/>
  <c r="V416" i="1" s="1"/>
  <c r="V417" i="1" a="1"/>
  <c r="V417" i="1" s="1"/>
  <c r="V425" i="1" a="1"/>
  <c r="V425" i="1" s="1"/>
  <c r="V426" i="1" a="1"/>
  <c r="V426" i="1" s="1"/>
  <c r="V419" i="1" a="1"/>
  <c r="V419" i="1" s="1"/>
  <c r="V424" i="1" a="1"/>
  <c r="V424" i="1" s="1"/>
  <c r="AB384" i="1"/>
  <c r="AB395" i="1" s="1" a="1"/>
  <c r="AB395" i="1" s="1"/>
  <c r="X405" i="1" a="1"/>
  <c r="X405" i="1" s="1"/>
  <c r="X397" i="1" a="1"/>
  <c r="X397" i="1" s="1"/>
  <c r="X402" i="1" a="1"/>
  <c r="X402" i="1" s="1"/>
  <c r="X408" i="1" a="1"/>
  <c r="X408" i="1" s="1"/>
  <c r="X396" i="1" a="1"/>
  <c r="X396" i="1" s="1"/>
  <c r="X401" i="1" a="1"/>
  <c r="X401" i="1" s="1"/>
  <c r="X406" i="1" a="1"/>
  <c r="X406" i="1" s="1"/>
  <c r="X385" i="1" a="1"/>
  <c r="X385" i="1" s="1"/>
  <c r="X404" i="1" a="1"/>
  <c r="X404" i="1" s="1"/>
  <c r="X409" i="1" a="1"/>
  <c r="X409" i="1" s="1"/>
  <c r="X412" i="1" a="1"/>
  <c r="X412" i="1" s="1"/>
  <c r="X411" i="1" a="1"/>
  <c r="X411" i="1" s="1"/>
  <c r="X416" i="1" a="1"/>
  <c r="X416" i="1" s="1"/>
  <c r="X419" i="1" a="1"/>
  <c r="X419" i="1" s="1"/>
  <c r="X423" i="1" a="1"/>
  <c r="X423" i="1" s="1"/>
  <c r="X400" i="1" a="1"/>
  <c r="X400" i="1" s="1"/>
  <c r="X415" i="1" a="1"/>
  <c r="X415" i="1" s="1"/>
  <c r="X403" i="1" a="1"/>
  <c r="X403" i="1" s="1"/>
  <c r="X413" i="1" a="1"/>
  <c r="X413" i="1" s="1"/>
  <c r="X418" i="1" a="1"/>
  <c r="X418" i="1" s="1"/>
  <c r="X425" i="1" a="1"/>
  <c r="X425" i="1" s="1"/>
  <c r="X398" i="1" a="1"/>
  <c r="X398" i="1" s="1"/>
  <c r="X424" i="1" a="1"/>
  <c r="X424" i="1" s="1"/>
  <c r="X427" i="1" a="1"/>
  <c r="X427" i="1" s="1"/>
  <c r="X421" i="1" a="1"/>
  <c r="X421" i="1" s="1"/>
  <c r="X399" i="1" a="1"/>
  <c r="X399" i="1" s="1"/>
  <c r="X407" i="1" a="1"/>
  <c r="X407" i="1" s="1"/>
  <c r="X414" i="1" a="1"/>
  <c r="X414" i="1" s="1"/>
  <c r="X410" i="1" a="1"/>
  <c r="X410" i="1" s="1"/>
  <c r="X417" i="1" a="1"/>
  <c r="X417" i="1" s="1"/>
  <c r="X426" i="1" a="1"/>
  <c r="X426" i="1" s="1"/>
  <c r="X420" i="1" a="1"/>
  <c r="X420" i="1" s="1"/>
  <c r="X422" i="1" a="1"/>
  <c r="X422" i="1" s="1"/>
  <c r="Y384" i="1"/>
  <c r="Y395" i="1" s="1" a="1"/>
  <c r="Y395" i="1" s="1"/>
  <c r="U401" i="1" a="1"/>
  <c r="U401" i="1" s="1"/>
  <c r="U404" i="1" a="1"/>
  <c r="U404" i="1" s="1"/>
  <c r="U406" i="1" a="1"/>
  <c r="U406" i="1" s="1"/>
  <c r="U385" i="1" a="1"/>
  <c r="U385" i="1" s="1"/>
  <c r="U400" i="1" a="1"/>
  <c r="U400" i="1" s="1"/>
  <c r="U409" i="1" a="1"/>
  <c r="U409" i="1" s="1"/>
  <c r="U412" i="1" a="1"/>
  <c r="U412" i="1" s="1"/>
  <c r="U411" i="1" a="1"/>
  <c r="U411" i="1" s="1"/>
  <c r="U399" i="1" a="1"/>
  <c r="U399" i="1" s="1"/>
  <c r="U403" i="1" a="1"/>
  <c r="U403" i="1" s="1"/>
  <c r="U407" i="1" a="1"/>
  <c r="U407" i="1" s="1"/>
  <c r="U398" i="1" a="1"/>
  <c r="U398" i="1" s="1"/>
  <c r="U410" i="1" a="1"/>
  <c r="U410" i="1" s="1"/>
  <c r="U405" i="1" a="1"/>
  <c r="U405" i="1" s="1"/>
  <c r="U408" i="1" a="1"/>
  <c r="U408" i="1" s="1"/>
  <c r="U415" i="1" a="1"/>
  <c r="U415" i="1" s="1"/>
  <c r="U396" i="1" a="1"/>
  <c r="U396" i="1" s="1"/>
  <c r="U420" i="1" a="1"/>
  <c r="U420" i="1" s="1"/>
  <c r="U413" i="1" a="1"/>
  <c r="U413" i="1" s="1"/>
  <c r="U414" i="1" a="1"/>
  <c r="U414" i="1" s="1"/>
  <c r="U418" i="1" a="1"/>
  <c r="U418" i="1" s="1"/>
  <c r="U397" i="1" a="1"/>
  <c r="U397" i="1" s="1"/>
  <c r="U402" i="1" a="1"/>
  <c r="U402" i="1" s="1"/>
  <c r="U416" i="1" a="1"/>
  <c r="U416" i="1" s="1"/>
  <c r="U419" i="1" a="1"/>
  <c r="U419" i="1" s="1"/>
  <c r="U423" i="1" a="1"/>
  <c r="U423" i="1" s="1"/>
  <c r="U426" i="1" a="1"/>
  <c r="U426" i="1" s="1"/>
  <c r="U424" i="1" a="1"/>
  <c r="U424" i="1" s="1"/>
  <c r="U417" i="1" a="1"/>
  <c r="U417" i="1" s="1"/>
  <c r="U421" i="1" a="1"/>
  <c r="U421" i="1" s="1"/>
  <c r="U425" i="1" a="1"/>
  <c r="U425" i="1" s="1"/>
  <c r="U422" i="1" a="1"/>
  <c r="U422" i="1" s="1"/>
  <c r="U427" i="1" a="1"/>
  <c r="U427" i="1" s="1"/>
  <c r="AA384" i="1"/>
  <c r="AA395" i="1" s="1" a="1"/>
  <c r="AA395" i="1" s="1"/>
  <c r="W397" i="1" a="1"/>
  <c r="W397" i="1" s="1"/>
  <c r="W408" i="1" a="1"/>
  <c r="W408" i="1" s="1"/>
  <c r="W396" i="1" a="1"/>
  <c r="W396" i="1" s="1"/>
  <c r="W401" i="1" a="1"/>
  <c r="W401" i="1" s="1"/>
  <c r="W404" i="1" a="1"/>
  <c r="W404" i="1" s="1"/>
  <c r="W406" i="1" a="1"/>
  <c r="W406" i="1" s="1"/>
  <c r="W385" i="1" a="1"/>
  <c r="W385" i="1" s="1"/>
  <c r="W409" i="1" a="1"/>
  <c r="W409" i="1" s="1"/>
  <c r="W400" i="1" a="1"/>
  <c r="W400" i="1" s="1"/>
  <c r="W411" i="1" a="1"/>
  <c r="W411" i="1" s="1"/>
  <c r="W412" i="1" a="1"/>
  <c r="W412" i="1" s="1"/>
  <c r="W402" i="1" a="1"/>
  <c r="W402" i="1" s="1"/>
  <c r="W416" i="1" a="1"/>
  <c r="W416" i="1" s="1"/>
  <c r="W419" i="1" a="1"/>
  <c r="W419" i="1" s="1"/>
  <c r="W405" i="1" a="1"/>
  <c r="W405" i="1" s="1"/>
  <c r="W415" i="1" a="1"/>
  <c r="W415" i="1" s="1"/>
  <c r="W407" i="1" a="1"/>
  <c r="W407" i="1" s="1"/>
  <c r="W410" i="1" a="1"/>
  <c r="W410" i="1" s="1"/>
  <c r="W420" i="1" a="1"/>
  <c r="W420" i="1" s="1"/>
  <c r="W422" i="1" a="1"/>
  <c r="W422" i="1" s="1"/>
  <c r="W398" i="1" a="1"/>
  <c r="W398" i="1" s="1"/>
  <c r="W417" i="1" a="1"/>
  <c r="W417" i="1" s="1"/>
  <c r="W421" i="1" a="1"/>
  <c r="W421" i="1" s="1"/>
  <c r="W414" i="1" a="1"/>
  <c r="W414" i="1" s="1"/>
  <c r="W413" i="1" a="1"/>
  <c r="W413" i="1" s="1"/>
  <c r="W424" i="1" a="1"/>
  <c r="W424" i="1" s="1"/>
  <c r="W399" i="1" a="1"/>
  <c r="W399" i="1" s="1"/>
  <c r="W423" i="1" a="1"/>
  <c r="W423" i="1" s="1"/>
  <c r="W426" i="1" a="1"/>
  <c r="W426" i="1" s="1"/>
  <c r="W418" i="1" a="1"/>
  <c r="W418" i="1" s="1"/>
  <c r="W403" i="1" a="1"/>
  <c r="W403" i="1" s="1"/>
  <c r="W425" i="1" a="1"/>
  <c r="W425" i="1" s="1"/>
  <c r="W427" i="1" a="1"/>
  <c r="W427" i="1" s="1"/>
  <c r="H631" i="1"/>
  <c r="H632" i="1"/>
  <c r="H633" i="1"/>
  <c r="H634" i="1"/>
  <c r="H635" i="1"/>
  <c r="H636" i="1"/>
  <c r="H637" i="1"/>
  <c r="H638" i="1"/>
  <c r="H630" i="1"/>
  <c r="O484" i="1"/>
  <c r="O495" i="1" s="1" a="1"/>
  <c r="O495" i="1" s="1"/>
  <c r="N484" i="1"/>
  <c r="N495" i="1" s="1" a="1"/>
  <c r="N495" i="1" s="1"/>
  <c r="M484" i="1"/>
  <c r="M495" i="1" s="1" a="1"/>
  <c r="M495" i="1" s="1"/>
  <c r="L484" i="1"/>
  <c r="L495" i="1" s="1" a="1"/>
  <c r="L495" i="1" s="1"/>
  <c r="M434" i="1"/>
  <c r="M445" i="1" s="1" a="1"/>
  <c r="M445" i="1" s="1"/>
  <c r="N434" i="1"/>
  <c r="N445" i="1" s="1" a="1"/>
  <c r="N445" i="1" s="1"/>
  <c r="O434" i="1"/>
  <c r="O445" i="1" s="1" a="1"/>
  <c r="O445" i="1" s="1"/>
  <c r="L434" i="1"/>
  <c r="L445" i="1" s="1" a="1"/>
  <c r="L445" i="1" s="1"/>
  <c r="AL105" i="18" l="1"/>
  <c r="AO107" i="18"/>
  <c r="AK106" i="18"/>
  <c r="AI104" i="18"/>
  <c r="AJ104" i="18" s="1"/>
  <c r="AE384" i="1"/>
  <c r="AE395" i="1" s="1" a="1"/>
  <c r="AE395" i="1" s="1"/>
  <c r="AA400" i="1" a="1"/>
  <c r="AA400" i="1" s="1"/>
  <c r="AA412" i="1" a="1"/>
  <c r="AA412" i="1" s="1"/>
  <c r="AA403" i="1" a="1"/>
  <c r="AA403" i="1" s="1"/>
  <c r="AA407" i="1" a="1"/>
  <c r="AA407" i="1" s="1"/>
  <c r="AA411" i="1" a="1"/>
  <c r="AA411" i="1" s="1"/>
  <c r="AA398" i="1" a="1"/>
  <c r="AA398" i="1" s="1"/>
  <c r="AA399" i="1" a="1"/>
  <c r="AA399" i="1" s="1"/>
  <c r="AA410" i="1" a="1"/>
  <c r="AA410" i="1" s="1"/>
  <c r="AA405" i="1" a="1"/>
  <c r="AA405" i="1" s="1"/>
  <c r="AA397" i="1" a="1"/>
  <c r="AA397" i="1" s="1"/>
  <c r="AA402" i="1" a="1"/>
  <c r="AA402" i="1" s="1"/>
  <c r="AA408" i="1" a="1"/>
  <c r="AA408" i="1" s="1"/>
  <c r="AA406" i="1" a="1"/>
  <c r="AA406" i="1" s="1"/>
  <c r="AA409" i="1" a="1"/>
  <c r="AA409" i="1" s="1"/>
  <c r="AA414" i="1" a="1"/>
  <c r="AA414" i="1" s="1"/>
  <c r="AA418" i="1" a="1"/>
  <c r="AA418" i="1" s="1"/>
  <c r="AA422" i="1" a="1"/>
  <c r="AA422" i="1" s="1"/>
  <c r="AA413" i="1" a="1"/>
  <c r="AA413" i="1" s="1"/>
  <c r="AA421" i="1" a="1"/>
  <c r="AA421" i="1" s="1"/>
  <c r="AA396" i="1" a="1"/>
  <c r="AA396" i="1" s="1"/>
  <c r="AA417" i="1" a="1"/>
  <c r="AA417" i="1" s="1"/>
  <c r="AA404" i="1" a="1"/>
  <c r="AA404" i="1" s="1"/>
  <c r="AA415" i="1" a="1"/>
  <c r="AA415" i="1" s="1"/>
  <c r="AA416" i="1" a="1"/>
  <c r="AA416" i="1" s="1"/>
  <c r="AA420" i="1" a="1"/>
  <c r="AA420" i="1" s="1"/>
  <c r="AA423" i="1" a="1"/>
  <c r="AA423" i="1" s="1"/>
  <c r="AA424" i="1" a="1"/>
  <c r="AA424" i="1" s="1"/>
  <c r="AA419" i="1" a="1"/>
  <c r="AA419" i="1" s="1"/>
  <c r="AA385" i="1" a="1"/>
  <c r="AA385" i="1" s="1"/>
  <c r="AA401" i="1" a="1"/>
  <c r="AA401" i="1" s="1"/>
  <c r="AA425" i="1" a="1"/>
  <c r="AA425" i="1" s="1"/>
  <c r="AA426" i="1" a="1"/>
  <c r="AA426" i="1" s="1"/>
  <c r="AA427" i="1" a="1"/>
  <c r="AA427" i="1" s="1"/>
  <c r="M499" i="1" a="1"/>
  <c r="M499" i="1" s="1"/>
  <c r="M485" i="1" a="1"/>
  <c r="M485" i="1" s="1"/>
  <c r="M503" i="1" a="1"/>
  <c r="M503" i="1" s="1"/>
  <c r="M498" i="1" a="1"/>
  <c r="M498" i="1" s="1"/>
  <c r="M505" i="1" a="1"/>
  <c r="M505" i="1" s="1"/>
  <c r="M496" i="1" a="1"/>
  <c r="M496" i="1" s="1"/>
  <c r="M504" i="1" a="1"/>
  <c r="M504" i="1" s="1"/>
  <c r="M507" i="1" a="1"/>
  <c r="M507" i="1" s="1"/>
  <c r="M511" i="1" a="1"/>
  <c r="M511" i="1" s="1"/>
  <c r="M513" i="1" a="1"/>
  <c r="M513" i="1" s="1"/>
  <c r="M497" i="1" a="1"/>
  <c r="M497" i="1" s="1"/>
  <c r="M509" i="1" a="1"/>
  <c r="M509" i="1" s="1"/>
  <c r="M506" i="1" a="1"/>
  <c r="M506" i="1" s="1"/>
  <c r="M510" i="1" a="1"/>
  <c r="M510" i="1" s="1"/>
  <c r="M514" i="1" a="1"/>
  <c r="M514" i="1" s="1"/>
  <c r="M502" i="1" a="1"/>
  <c r="M502" i="1" s="1"/>
  <c r="M500" i="1" a="1"/>
  <c r="M500" i="1" s="1"/>
  <c r="M501" i="1" a="1"/>
  <c r="M501" i="1" s="1"/>
  <c r="M512" i="1" a="1"/>
  <c r="M512" i="1" s="1"/>
  <c r="M508" i="1" a="1"/>
  <c r="M508" i="1" s="1"/>
  <c r="L503" i="1" a="1"/>
  <c r="L503" i="1" s="1"/>
  <c r="L510" i="1" a="1"/>
  <c r="L510" i="1" s="1"/>
  <c r="L496" i="1" a="1"/>
  <c r="L496" i="1" s="1"/>
  <c r="L497" i="1" a="1"/>
  <c r="L497" i="1" s="1"/>
  <c r="L505" i="1" a="1"/>
  <c r="L505" i="1" s="1"/>
  <c r="L512" i="1" a="1"/>
  <c r="L512" i="1" s="1"/>
  <c r="L485" i="1" a="1"/>
  <c r="L485" i="1" s="1"/>
  <c r="L498" i="1" a="1"/>
  <c r="L498" i="1" s="1"/>
  <c r="L506" i="1" a="1"/>
  <c r="L506" i="1" s="1"/>
  <c r="L513" i="1" a="1"/>
  <c r="L513" i="1" s="1"/>
  <c r="L499" i="1" a="1"/>
  <c r="L499" i="1" s="1"/>
  <c r="L507" i="1" a="1"/>
  <c r="L507" i="1" s="1"/>
  <c r="L514" i="1" a="1"/>
  <c r="L514" i="1" s="1"/>
  <c r="L509" i="1" a="1"/>
  <c r="L509" i="1" s="1"/>
  <c r="L511" i="1" a="1"/>
  <c r="L511" i="1" s="1"/>
  <c r="L501" i="1" a="1"/>
  <c r="L501" i="1" s="1"/>
  <c r="L502" i="1" a="1"/>
  <c r="L502" i="1" s="1"/>
  <c r="L508" i="1" a="1"/>
  <c r="L508" i="1" s="1"/>
  <c r="L504" i="1" a="1"/>
  <c r="L504" i="1" s="1"/>
  <c r="L500" i="1" a="1"/>
  <c r="L500" i="1" s="1"/>
  <c r="R484" i="1"/>
  <c r="R495" i="1" s="1" a="1"/>
  <c r="R495" i="1" s="1"/>
  <c r="N496" i="1" a="1"/>
  <c r="N496" i="1" s="1"/>
  <c r="N500" i="1" a="1"/>
  <c r="N500" i="1" s="1"/>
  <c r="N501" i="1" a="1"/>
  <c r="N501" i="1" s="1"/>
  <c r="N485" i="1" a="1"/>
  <c r="N485" i="1" s="1"/>
  <c r="N499" i="1" a="1"/>
  <c r="N499" i="1" s="1"/>
  <c r="N505" i="1" a="1"/>
  <c r="N505" i="1" s="1"/>
  <c r="N502" i="1" a="1"/>
  <c r="N502" i="1" s="1"/>
  <c r="N504" i="1" a="1"/>
  <c r="N504" i="1" s="1"/>
  <c r="N507" i="1" a="1"/>
  <c r="N507" i="1" s="1"/>
  <c r="N511" i="1" a="1"/>
  <c r="N511" i="1" s="1"/>
  <c r="N513" i="1" a="1"/>
  <c r="N513" i="1" s="1"/>
  <c r="N512" i="1" a="1"/>
  <c r="N512" i="1" s="1"/>
  <c r="N508" i="1" a="1"/>
  <c r="N508" i="1" s="1"/>
  <c r="N509" i="1" a="1"/>
  <c r="N509" i="1" s="1"/>
  <c r="N503" i="1" a="1"/>
  <c r="N503" i="1" s="1"/>
  <c r="N506" i="1" a="1"/>
  <c r="N506" i="1" s="1"/>
  <c r="N510" i="1" a="1"/>
  <c r="N510" i="1" s="1"/>
  <c r="N497" i="1" a="1"/>
  <c r="N497" i="1" s="1"/>
  <c r="N498" i="1" a="1"/>
  <c r="N498" i="1" s="1"/>
  <c r="N514" i="1" a="1"/>
  <c r="N514" i="1" s="1"/>
  <c r="AC384" i="1"/>
  <c r="AC395" i="1" s="1" a="1"/>
  <c r="AC395" i="1" s="1"/>
  <c r="Y398" i="1" a="1"/>
  <c r="Y398" i="1" s="1"/>
  <c r="Y399" i="1" a="1"/>
  <c r="Y399" i="1" s="1"/>
  <c r="Y410" i="1" a="1"/>
  <c r="Y410" i="1" s="1"/>
  <c r="Y405" i="1" a="1"/>
  <c r="Y405" i="1" s="1"/>
  <c r="Y397" i="1" a="1"/>
  <c r="Y397" i="1" s="1"/>
  <c r="Y402" i="1" a="1"/>
  <c r="Y402" i="1" s="1"/>
  <c r="Y408" i="1" a="1"/>
  <c r="Y408" i="1" s="1"/>
  <c r="Y396" i="1" a="1"/>
  <c r="Y396" i="1" s="1"/>
  <c r="Y401" i="1" a="1"/>
  <c r="Y401" i="1" s="1"/>
  <c r="Y406" i="1" a="1"/>
  <c r="Y406" i="1" s="1"/>
  <c r="Y417" i="1" a="1"/>
  <c r="Y417" i="1" s="1"/>
  <c r="Y412" i="1" a="1"/>
  <c r="Y412" i="1" s="1"/>
  <c r="Y416" i="1" a="1"/>
  <c r="Y416" i="1" s="1"/>
  <c r="Y419" i="1" a="1"/>
  <c r="Y419" i="1" s="1"/>
  <c r="Y423" i="1" a="1"/>
  <c r="Y423" i="1" s="1"/>
  <c r="Y385" i="1" a="1"/>
  <c r="Y385" i="1" s="1"/>
  <c r="Y411" i="1" a="1"/>
  <c r="Y411" i="1" s="1"/>
  <c r="Y409" i="1" a="1"/>
  <c r="Y409" i="1" s="1"/>
  <c r="Y414" i="1" a="1"/>
  <c r="Y414" i="1" s="1"/>
  <c r="Y404" i="1" a="1"/>
  <c r="Y404" i="1" s="1"/>
  <c r="Y407" i="1" a="1"/>
  <c r="Y407" i="1" s="1"/>
  <c r="Y403" i="1" a="1"/>
  <c r="Y403" i="1" s="1"/>
  <c r="Y426" i="1" a="1"/>
  <c r="Y426" i="1" s="1"/>
  <c r="Y420" i="1" a="1"/>
  <c r="Y420" i="1" s="1"/>
  <c r="Y422" i="1" a="1"/>
  <c r="Y422" i="1" s="1"/>
  <c r="Y424" i="1" a="1"/>
  <c r="Y424" i="1" s="1"/>
  <c r="Y413" i="1" a="1"/>
  <c r="Y413" i="1" s="1"/>
  <c r="Y421" i="1" a="1"/>
  <c r="Y421" i="1" s="1"/>
  <c r="Y415" i="1" a="1"/>
  <c r="Y415" i="1" s="1"/>
  <c r="Y400" i="1" a="1"/>
  <c r="Y400" i="1" s="1"/>
  <c r="Y427" i="1" a="1"/>
  <c r="Y427" i="1" s="1"/>
  <c r="Y418" i="1" a="1"/>
  <c r="Y418" i="1" s="1"/>
  <c r="Y425" i="1" a="1"/>
  <c r="Y425" i="1" s="1"/>
  <c r="S484" i="1"/>
  <c r="S495" i="1" s="1" a="1"/>
  <c r="S495" i="1" s="1"/>
  <c r="O501" i="1" a="1"/>
  <c r="O501" i="1" s="1"/>
  <c r="O497" i="1" a="1"/>
  <c r="O497" i="1" s="1"/>
  <c r="O498" i="1" a="1"/>
  <c r="O498" i="1" s="1"/>
  <c r="O507" i="1" a="1"/>
  <c r="O507" i="1" s="1"/>
  <c r="O485" i="1" a="1"/>
  <c r="O485" i="1" s="1"/>
  <c r="O508" i="1" a="1"/>
  <c r="O508" i="1" s="1"/>
  <c r="O514" i="1" a="1"/>
  <c r="O514" i="1" s="1"/>
  <c r="O496" i="1" a="1"/>
  <c r="O496" i="1" s="1"/>
  <c r="O502" i="1" a="1"/>
  <c r="O502" i="1" s="1"/>
  <c r="O505" i="1" a="1"/>
  <c r="O505" i="1" s="1"/>
  <c r="O512" i="1" a="1"/>
  <c r="O512" i="1" s="1"/>
  <c r="O504" i="1" a="1"/>
  <c r="O504" i="1" s="1"/>
  <c r="O513" i="1" a="1"/>
  <c r="O513" i="1" s="1"/>
  <c r="O509" i="1" a="1"/>
  <c r="O509" i="1" s="1"/>
  <c r="O503" i="1" a="1"/>
  <c r="O503" i="1" s="1"/>
  <c r="O506" i="1" a="1"/>
  <c r="O506" i="1" s="1"/>
  <c r="O510" i="1" a="1"/>
  <c r="O510" i="1" s="1"/>
  <c r="O499" i="1" a="1"/>
  <c r="O499" i="1" s="1"/>
  <c r="O511" i="1" a="1"/>
  <c r="O511" i="1" s="1"/>
  <c r="O500" i="1" a="1"/>
  <c r="O500" i="1" s="1"/>
  <c r="L470" i="1" a="1"/>
  <c r="L470" i="1" s="1"/>
  <c r="L446" i="1" a="1"/>
  <c r="L446" i="1" s="1"/>
  <c r="L453" i="1" a="1"/>
  <c r="L453" i="1" s="1"/>
  <c r="L461" i="1" a="1"/>
  <c r="L461" i="1" s="1"/>
  <c r="L471" i="1" a="1"/>
  <c r="L471" i="1" s="1"/>
  <c r="L447" i="1" a="1"/>
  <c r="L447" i="1" s="1"/>
  <c r="L454" i="1" a="1"/>
  <c r="L454" i="1" s="1"/>
  <c r="L462" i="1" a="1"/>
  <c r="L462" i="1" s="1"/>
  <c r="L467" i="1" a="1"/>
  <c r="L467" i="1" s="1"/>
  <c r="L472" i="1" a="1"/>
  <c r="L472" i="1" s="1"/>
  <c r="L448" i="1" a="1"/>
  <c r="L448" i="1" s="1"/>
  <c r="L455" i="1" a="1"/>
  <c r="L455" i="1" s="1"/>
  <c r="L463" i="1" a="1"/>
  <c r="L463" i="1" s="1"/>
  <c r="L473" i="1" a="1"/>
  <c r="L473" i="1" s="1"/>
  <c r="L449" i="1" a="1"/>
  <c r="L449" i="1" s="1"/>
  <c r="L456" i="1" a="1"/>
  <c r="L456" i="1" s="1"/>
  <c r="L464" i="1" a="1"/>
  <c r="L464" i="1" s="1"/>
  <c r="L474" i="1" a="1"/>
  <c r="L474" i="1" s="1"/>
  <c r="L457" i="1" a="1"/>
  <c r="L457" i="1" s="1"/>
  <c r="L465" i="1" a="1"/>
  <c r="L465" i="1" s="1"/>
  <c r="L468" i="1" a="1"/>
  <c r="L468" i="1" s="1"/>
  <c r="L451" i="1" a="1"/>
  <c r="L451" i="1" s="1"/>
  <c r="L475" i="1" a="1"/>
  <c r="L475" i="1" s="1"/>
  <c r="L450" i="1" a="1"/>
  <c r="L450" i="1" s="1"/>
  <c r="L458" i="1" a="1"/>
  <c r="L458" i="1" s="1"/>
  <c r="L466" i="1" a="1"/>
  <c r="L466" i="1" s="1"/>
  <c r="L476" i="1" a="1"/>
  <c r="L476" i="1" s="1"/>
  <c r="L459" i="1" a="1"/>
  <c r="L459" i="1" s="1"/>
  <c r="L460" i="1" a="1"/>
  <c r="L460" i="1" s="1"/>
  <c r="L435" i="1" a="1"/>
  <c r="L435" i="1" s="1"/>
  <c r="L452" i="1" a="1"/>
  <c r="L452" i="1" s="1"/>
  <c r="L469" i="1" a="1"/>
  <c r="L469" i="1" s="1"/>
  <c r="L477" i="1" a="1"/>
  <c r="L477" i="1" s="1"/>
  <c r="P434" i="1"/>
  <c r="P445" i="1" s="1" a="1"/>
  <c r="P445" i="1" s="1"/>
  <c r="P484" i="1"/>
  <c r="P495" i="1" s="1" a="1"/>
  <c r="P495" i="1" s="1"/>
  <c r="AF384" i="1"/>
  <c r="AF395" i="1" s="1" a="1"/>
  <c r="AF395" i="1" s="1"/>
  <c r="AB385" i="1" a="1"/>
  <c r="AB385" i="1" s="1"/>
  <c r="AB401" i="1" a="1"/>
  <c r="AB401" i="1" s="1"/>
  <c r="AB404" i="1" a="1"/>
  <c r="AB404" i="1" s="1"/>
  <c r="AB409" i="1" a="1"/>
  <c r="AB409" i="1" s="1"/>
  <c r="AB400" i="1" a="1"/>
  <c r="AB400" i="1" s="1"/>
  <c r="AB412" i="1" a="1"/>
  <c r="AB412" i="1" s="1"/>
  <c r="AB403" i="1" a="1"/>
  <c r="AB403" i="1" s="1"/>
  <c r="AB407" i="1" a="1"/>
  <c r="AB407" i="1" s="1"/>
  <c r="AB411" i="1" a="1"/>
  <c r="AB411" i="1" s="1"/>
  <c r="AB399" i="1" a="1"/>
  <c r="AB399" i="1" s="1"/>
  <c r="AB410" i="1" a="1"/>
  <c r="AB410" i="1" s="1"/>
  <c r="AB398" i="1" a="1"/>
  <c r="AB398" i="1" s="1"/>
  <c r="AB405" i="1" a="1"/>
  <c r="AB405" i="1" s="1"/>
  <c r="AB420" i="1" a="1"/>
  <c r="AB420" i="1" s="1"/>
  <c r="AB397" i="1" a="1"/>
  <c r="AB397" i="1" s="1"/>
  <c r="AB402" i="1" a="1"/>
  <c r="AB402" i="1" s="1"/>
  <c r="AB406" i="1" a="1"/>
  <c r="AB406" i="1" s="1"/>
  <c r="AB414" i="1" a="1"/>
  <c r="AB414" i="1" s="1"/>
  <c r="AB408" i="1" a="1"/>
  <c r="AB408" i="1" s="1"/>
  <c r="AB418" i="1" a="1"/>
  <c r="AB418" i="1" s="1"/>
  <c r="AB422" i="1" a="1"/>
  <c r="AB422" i="1" s="1"/>
  <c r="AB413" i="1" a="1"/>
  <c r="AB413" i="1" s="1"/>
  <c r="AB421" i="1" a="1"/>
  <c r="AB421" i="1" s="1"/>
  <c r="AB425" i="1" a="1"/>
  <c r="AB425" i="1" s="1"/>
  <c r="AB419" i="1" a="1"/>
  <c r="AB419" i="1" s="1"/>
  <c r="AB396" i="1" a="1"/>
  <c r="AB396" i="1" s="1"/>
  <c r="AB424" i="1" a="1"/>
  <c r="AB424" i="1" s="1"/>
  <c r="AB427" i="1" a="1"/>
  <c r="AB427" i="1" s="1"/>
  <c r="AB423" i="1" a="1"/>
  <c r="AB423" i="1" s="1"/>
  <c r="AB415" i="1" a="1"/>
  <c r="AB415" i="1" s="1"/>
  <c r="AB417" i="1" a="1"/>
  <c r="AB417" i="1" s="1"/>
  <c r="AB416" i="1" a="1"/>
  <c r="AB416" i="1" s="1"/>
  <c r="AB426" i="1" a="1"/>
  <c r="AB426" i="1" s="1"/>
  <c r="S434" i="1"/>
  <c r="S445" i="1" s="1" a="1"/>
  <c r="S445" i="1" s="1"/>
  <c r="O448" i="1" a="1"/>
  <c r="O448" i="1" s="1"/>
  <c r="O449" i="1" a="1"/>
  <c r="O449" i="1" s="1"/>
  <c r="O460" i="1" a="1"/>
  <c r="O460" i="1" s="1"/>
  <c r="O455" i="1" a="1"/>
  <c r="O455" i="1" s="1"/>
  <c r="O451" i="1" a="1"/>
  <c r="O451" i="1" s="1"/>
  <c r="O456" i="1" a="1"/>
  <c r="O456" i="1" s="1"/>
  <c r="O447" i="1" a="1"/>
  <c r="O447" i="1" s="1"/>
  <c r="O454" i="1" a="1"/>
  <c r="O454" i="1" s="1"/>
  <c r="O452" i="1" a="1"/>
  <c r="O452" i="1" s="1"/>
  <c r="O459" i="1" a="1"/>
  <c r="O459" i="1" s="1"/>
  <c r="O461" i="1" a="1"/>
  <c r="O461" i="1" s="1"/>
  <c r="O466" i="1" a="1"/>
  <c r="O466" i="1" s="1"/>
  <c r="O473" i="1" a="1"/>
  <c r="O473" i="1" s="1"/>
  <c r="O472" i="1" a="1"/>
  <c r="O472" i="1" s="1"/>
  <c r="O475" i="1" a="1"/>
  <c r="O475" i="1" s="1"/>
  <c r="O464" i="1" a="1"/>
  <c r="O464" i="1" s="1"/>
  <c r="O468" i="1" a="1"/>
  <c r="O468" i="1" s="1"/>
  <c r="O457" i="1" a="1"/>
  <c r="O457" i="1" s="1"/>
  <c r="O446" i="1" a="1"/>
  <c r="O446" i="1" s="1"/>
  <c r="O465" i="1" a="1"/>
  <c r="O465" i="1" s="1"/>
  <c r="O469" i="1" a="1"/>
  <c r="O469" i="1" s="1"/>
  <c r="O477" i="1" a="1"/>
  <c r="O477" i="1" s="1"/>
  <c r="O435" i="1" a="1"/>
  <c r="O435" i="1" s="1"/>
  <c r="O462" i="1" a="1"/>
  <c r="O462" i="1" s="1"/>
  <c r="O463" i="1" a="1"/>
  <c r="O463" i="1" s="1"/>
  <c r="O467" i="1" a="1"/>
  <c r="O467" i="1" s="1"/>
  <c r="O471" i="1" a="1"/>
  <c r="O471" i="1" s="1"/>
  <c r="O450" i="1" a="1"/>
  <c r="O450" i="1" s="1"/>
  <c r="O453" i="1" a="1"/>
  <c r="O453" i="1" s="1"/>
  <c r="O474" i="1" a="1"/>
  <c r="O474" i="1" s="1"/>
  <c r="O476" i="1" a="1"/>
  <c r="O476" i="1" s="1"/>
  <c r="O458" i="1" a="1"/>
  <c r="O458" i="1" s="1"/>
  <c r="O470" i="1" a="1"/>
  <c r="O470" i="1" s="1"/>
  <c r="Q434" i="1"/>
  <c r="Q445" i="1" s="1" a="1"/>
  <c r="Q445" i="1" s="1"/>
  <c r="M435" i="1" a="1"/>
  <c r="M435" i="1" s="1"/>
  <c r="M447" i="1" a="1"/>
  <c r="M447" i="1" s="1"/>
  <c r="M449" i="1" a="1"/>
  <c r="M449" i="1" s="1"/>
  <c r="M453" i="1" a="1"/>
  <c r="M453" i="1" s="1"/>
  <c r="M458" i="1" a="1"/>
  <c r="M458" i="1" s="1"/>
  <c r="M451" i="1" a="1"/>
  <c r="M451" i="1" s="1"/>
  <c r="M461" i="1" a="1"/>
  <c r="M461" i="1" s="1"/>
  <c r="M450" i="1" a="1"/>
  <c r="M450" i="1" s="1"/>
  <c r="M459" i="1" a="1"/>
  <c r="M459" i="1" s="1"/>
  <c r="M446" i="1" a="1"/>
  <c r="M446" i="1" s="1"/>
  <c r="M454" i="1" a="1"/>
  <c r="M454" i="1" s="1"/>
  <c r="M448" i="1" a="1"/>
  <c r="M448" i="1" s="1"/>
  <c r="M460" i="1" a="1"/>
  <c r="M460" i="1" s="1"/>
  <c r="M472" i="1" a="1"/>
  <c r="M472" i="1" s="1"/>
  <c r="M457" i="1" a="1"/>
  <c r="M457" i="1" s="1"/>
  <c r="M465" i="1" a="1"/>
  <c r="M465" i="1" s="1"/>
  <c r="M469" i="1" a="1"/>
  <c r="M469" i="1" s="1"/>
  <c r="M477" i="1" a="1"/>
  <c r="M477" i="1" s="1"/>
  <c r="M462" i="1" a="1"/>
  <c r="M462" i="1" s="1"/>
  <c r="M463" i="1" a="1"/>
  <c r="M463" i="1" s="1"/>
  <c r="M467" i="1" a="1"/>
  <c r="M467" i="1" s="1"/>
  <c r="M471" i="1" a="1"/>
  <c r="M471" i="1" s="1"/>
  <c r="M474" i="1" a="1"/>
  <c r="M474" i="1" s="1"/>
  <c r="M476" i="1" a="1"/>
  <c r="M476" i="1" s="1"/>
  <c r="M456" i="1" a="1"/>
  <c r="M456" i="1" s="1"/>
  <c r="M452" i="1" a="1"/>
  <c r="M452" i="1" s="1"/>
  <c r="M464" i="1" a="1"/>
  <c r="M464" i="1" s="1"/>
  <c r="M466" i="1" a="1"/>
  <c r="M466" i="1" s="1"/>
  <c r="M468" i="1" a="1"/>
  <c r="M468" i="1" s="1"/>
  <c r="M470" i="1" a="1"/>
  <c r="M470" i="1" s="1"/>
  <c r="M473" i="1" a="1"/>
  <c r="M473" i="1" s="1"/>
  <c r="M455" i="1" a="1"/>
  <c r="M455" i="1" s="1"/>
  <c r="M475" i="1" a="1"/>
  <c r="M475" i="1" s="1"/>
  <c r="Q484" i="1"/>
  <c r="Q495" i="1" s="1" a="1"/>
  <c r="Q495" i="1" s="1"/>
  <c r="R434" i="1"/>
  <c r="R445" i="1" s="1" a="1"/>
  <c r="R445" i="1" s="1"/>
  <c r="N446" i="1" a="1"/>
  <c r="N446" i="1" s="1"/>
  <c r="N435" i="1" a="1"/>
  <c r="N435" i="1" s="1"/>
  <c r="N447" i="1" a="1"/>
  <c r="N447" i="1" s="1"/>
  <c r="N455" i="1" a="1"/>
  <c r="N455" i="1" s="1"/>
  <c r="N449" i="1" a="1"/>
  <c r="N449" i="1" s="1"/>
  <c r="N453" i="1" a="1"/>
  <c r="N453" i="1" s="1"/>
  <c r="N458" i="1" a="1"/>
  <c r="N458" i="1" s="1"/>
  <c r="N456" i="1" a="1"/>
  <c r="N456" i="1" s="1"/>
  <c r="N450" i="1" a="1"/>
  <c r="N450" i="1" s="1"/>
  <c r="N452" i="1" a="1"/>
  <c r="N452" i="1" s="1"/>
  <c r="N457" i="1" a="1"/>
  <c r="N457" i="1" s="1"/>
  <c r="N472" i="1" a="1"/>
  <c r="N472" i="1" s="1"/>
  <c r="N475" i="1" a="1"/>
  <c r="N475" i="1" s="1"/>
  <c r="N460" i="1" a="1"/>
  <c r="N460" i="1" s="1"/>
  <c r="N473" i="1" a="1"/>
  <c r="N473" i="1" s="1"/>
  <c r="N451" i="1" a="1"/>
  <c r="N451" i="1" s="1"/>
  <c r="N454" i="1" a="1"/>
  <c r="N454" i="1" s="1"/>
  <c r="N465" i="1" a="1"/>
  <c r="N465" i="1" s="1"/>
  <c r="N469" i="1" a="1"/>
  <c r="N469" i="1" s="1"/>
  <c r="N477" i="1" a="1"/>
  <c r="N477" i="1" s="1"/>
  <c r="N448" i="1" a="1"/>
  <c r="N448" i="1" s="1"/>
  <c r="N462" i="1" a="1"/>
  <c r="N462" i="1" s="1"/>
  <c r="N463" i="1" a="1"/>
  <c r="N463" i="1" s="1"/>
  <c r="N467" i="1" a="1"/>
  <c r="N467" i="1" s="1"/>
  <c r="N471" i="1" a="1"/>
  <c r="N471" i="1" s="1"/>
  <c r="N459" i="1" a="1"/>
  <c r="N459" i="1" s="1"/>
  <c r="N474" i="1" a="1"/>
  <c r="N474" i="1" s="1"/>
  <c r="N476" i="1" a="1"/>
  <c r="N476" i="1" s="1"/>
  <c r="N470" i="1" a="1"/>
  <c r="N470" i="1" s="1"/>
  <c r="N466" i="1" a="1"/>
  <c r="N466" i="1" s="1"/>
  <c r="N464" i="1" a="1"/>
  <c r="N464" i="1" s="1"/>
  <c r="N468" i="1" a="1"/>
  <c r="N468" i="1" s="1"/>
  <c r="N461" i="1" a="1"/>
  <c r="N461" i="1" s="1"/>
  <c r="AD384" i="1"/>
  <c r="AD395" i="1" s="1" a="1"/>
  <c r="AD395" i="1" s="1"/>
  <c r="Z403" i="1" a="1"/>
  <c r="Z403" i="1" s="1"/>
  <c r="Z407" i="1" a="1"/>
  <c r="Z407" i="1" s="1"/>
  <c r="Z411" i="1" a="1"/>
  <c r="Z411" i="1" s="1"/>
  <c r="Z398" i="1" a="1"/>
  <c r="Z398" i="1" s="1"/>
  <c r="Z399" i="1" a="1"/>
  <c r="Z399" i="1" s="1"/>
  <c r="Z410" i="1" a="1"/>
  <c r="Z410" i="1" s="1"/>
  <c r="Z405" i="1" a="1"/>
  <c r="Z405" i="1" s="1"/>
  <c r="Z397" i="1" a="1"/>
  <c r="Z397" i="1" s="1"/>
  <c r="Z402" i="1" a="1"/>
  <c r="Z402" i="1" s="1"/>
  <c r="Z408" i="1" a="1"/>
  <c r="Z408" i="1" s="1"/>
  <c r="Z413" i="1" a="1"/>
  <c r="Z413" i="1" s="1"/>
  <c r="Z418" i="1" a="1"/>
  <c r="Z418" i="1" s="1"/>
  <c r="Z417" i="1" a="1"/>
  <c r="Z417" i="1" s="1"/>
  <c r="Z421" i="1" a="1"/>
  <c r="Z421" i="1" s="1"/>
  <c r="Z396" i="1" a="1"/>
  <c r="Z396" i="1" s="1"/>
  <c r="Z401" i="1" a="1"/>
  <c r="Z401" i="1" s="1"/>
  <c r="Z412" i="1" a="1"/>
  <c r="Z412" i="1" s="1"/>
  <c r="Z416" i="1" a="1"/>
  <c r="Z416" i="1" s="1"/>
  <c r="Z419" i="1" a="1"/>
  <c r="Z419" i="1" s="1"/>
  <c r="Z423" i="1" a="1"/>
  <c r="Z423" i="1" s="1"/>
  <c r="Z420" i="1" a="1"/>
  <c r="Z420" i="1" s="1"/>
  <c r="Z385" i="1" a="1"/>
  <c r="Z385" i="1" s="1"/>
  <c r="Z427" i="1" a="1"/>
  <c r="Z427" i="1" s="1"/>
  <c r="Z409" i="1" a="1"/>
  <c r="Z409" i="1" s="1"/>
  <c r="Z415" i="1" a="1"/>
  <c r="Z415" i="1" s="1"/>
  <c r="Z425" i="1" a="1"/>
  <c r="Z425" i="1" s="1"/>
  <c r="Z400" i="1" a="1"/>
  <c r="Z400" i="1" s="1"/>
  <c r="Z414" i="1" a="1"/>
  <c r="Z414" i="1" s="1"/>
  <c r="Z406" i="1" a="1"/>
  <c r="Z406" i="1" s="1"/>
  <c r="Z422" i="1" a="1"/>
  <c r="Z422" i="1" s="1"/>
  <c r="Z404" i="1" a="1"/>
  <c r="Z404" i="1" s="1"/>
  <c r="Z424" i="1" a="1"/>
  <c r="Z424" i="1" s="1"/>
  <c r="Z426" i="1" a="1"/>
  <c r="Z426" i="1" s="1"/>
  <c r="AL106" i="18" l="1"/>
  <c r="AO108" i="18"/>
  <c r="AK107" i="18"/>
  <c r="AI105" i="18"/>
  <c r="AJ105" i="18" s="1"/>
  <c r="AH384" i="1"/>
  <c r="AH395" i="1" s="1" a="1"/>
  <c r="AH395" i="1" s="1"/>
  <c r="AD396" i="1" a="1"/>
  <c r="AD396" i="1" s="1"/>
  <c r="AD406" i="1" a="1"/>
  <c r="AD406" i="1" s="1"/>
  <c r="AD401" i="1" a="1"/>
  <c r="AD401" i="1" s="1"/>
  <c r="AD404" i="1" a="1"/>
  <c r="AD404" i="1" s="1"/>
  <c r="AD409" i="1" a="1"/>
  <c r="AD409" i="1" s="1"/>
  <c r="AD385" i="1" a="1"/>
  <c r="AD385" i="1" s="1"/>
  <c r="AD412" i="1" a="1"/>
  <c r="AD412" i="1" s="1"/>
  <c r="AD400" i="1" a="1"/>
  <c r="AD400" i="1" s="1"/>
  <c r="AD403" i="1" a="1"/>
  <c r="AD403" i="1" s="1"/>
  <c r="AD407" i="1" a="1"/>
  <c r="AD407" i="1" s="1"/>
  <c r="AD411" i="1" a="1"/>
  <c r="AD411" i="1" s="1"/>
  <c r="AD416" i="1" a="1"/>
  <c r="AD416" i="1" s="1"/>
  <c r="AD398" i="1" a="1"/>
  <c r="AD398" i="1" s="1"/>
  <c r="AD415" i="1" a="1"/>
  <c r="AD415" i="1" s="1"/>
  <c r="AD420" i="1" a="1"/>
  <c r="AD420" i="1" s="1"/>
  <c r="AD397" i="1" a="1"/>
  <c r="AD397" i="1" s="1"/>
  <c r="AD402" i="1" a="1"/>
  <c r="AD402" i="1" s="1"/>
  <c r="AD414" i="1" a="1"/>
  <c r="AD414" i="1" s="1"/>
  <c r="AD417" i="1" a="1"/>
  <c r="AD417" i="1" s="1"/>
  <c r="AD422" i="1" a="1"/>
  <c r="AD422" i="1" s="1"/>
  <c r="AD423" i="1" a="1"/>
  <c r="AD423" i="1" s="1"/>
  <c r="AD419" i="1" a="1"/>
  <c r="AD419" i="1" s="1"/>
  <c r="AD427" i="1" a="1"/>
  <c r="AD427" i="1" s="1"/>
  <c r="AD418" i="1" a="1"/>
  <c r="AD418" i="1" s="1"/>
  <c r="AD425" i="1" a="1"/>
  <c r="AD425" i="1" s="1"/>
  <c r="AD426" i="1" a="1"/>
  <c r="AD426" i="1" s="1"/>
  <c r="AD399" i="1" a="1"/>
  <c r="AD399" i="1" s="1"/>
  <c r="AD421" i="1" a="1"/>
  <c r="AD421" i="1" s="1"/>
  <c r="AD413" i="1" a="1"/>
  <c r="AD413" i="1" s="1"/>
  <c r="AD424" i="1" a="1"/>
  <c r="AD424" i="1" s="1"/>
  <c r="AD405" i="1" a="1"/>
  <c r="AD405" i="1" s="1"/>
  <c r="AD410" i="1" a="1"/>
  <c r="AD410" i="1" s="1"/>
  <c r="AD408" i="1" a="1"/>
  <c r="AD408" i="1" s="1"/>
  <c r="AG384" i="1"/>
  <c r="AG395" i="1" s="1" a="1"/>
  <c r="AG395" i="1" s="1"/>
  <c r="AC396" i="1" a="1"/>
  <c r="AC396" i="1" s="1"/>
  <c r="AC406" i="1" a="1"/>
  <c r="AC406" i="1" s="1"/>
  <c r="AC401" i="1" a="1"/>
  <c r="AC401" i="1" s="1"/>
  <c r="AC404" i="1" a="1"/>
  <c r="AC404" i="1" s="1"/>
  <c r="AC409" i="1" a="1"/>
  <c r="AC409" i="1" s="1"/>
  <c r="AC385" i="1" a="1"/>
  <c r="AC385" i="1" s="1"/>
  <c r="AC400" i="1" a="1"/>
  <c r="AC400" i="1" s="1"/>
  <c r="AC412" i="1" a="1"/>
  <c r="AC412" i="1" s="1"/>
  <c r="AC403" i="1" a="1"/>
  <c r="AC403" i="1" s="1"/>
  <c r="AC407" i="1" a="1"/>
  <c r="AC407" i="1" s="1"/>
  <c r="AC411" i="1" a="1"/>
  <c r="AC411" i="1" s="1"/>
  <c r="AC399" i="1" a="1"/>
  <c r="AC399" i="1" s="1"/>
  <c r="AC410" i="1" a="1"/>
  <c r="AC410" i="1" s="1"/>
  <c r="AC398" i="1" a="1"/>
  <c r="AC398" i="1" s="1"/>
  <c r="AC415" i="1" a="1"/>
  <c r="AC415" i="1" s="1"/>
  <c r="AC420" i="1" a="1"/>
  <c r="AC420" i="1" s="1"/>
  <c r="AC397" i="1" a="1"/>
  <c r="AC397" i="1" s="1"/>
  <c r="AC402" i="1" a="1"/>
  <c r="AC402" i="1" s="1"/>
  <c r="AC414" i="1" a="1"/>
  <c r="AC414" i="1" s="1"/>
  <c r="AC405" i="1" a="1"/>
  <c r="AC405" i="1" s="1"/>
  <c r="AC408" i="1" a="1"/>
  <c r="AC408" i="1" s="1"/>
  <c r="AC418" i="1" a="1"/>
  <c r="AC418" i="1" s="1"/>
  <c r="AC422" i="1" a="1"/>
  <c r="AC422" i="1" s="1"/>
  <c r="AC416" i="1" a="1"/>
  <c r="AC416" i="1" s="1"/>
  <c r="AC419" i="1" a="1"/>
  <c r="AC419" i="1" s="1"/>
  <c r="AC423" i="1" a="1"/>
  <c r="AC423" i="1" s="1"/>
  <c r="AC417" i="1" a="1"/>
  <c r="AC417" i="1" s="1"/>
  <c r="AC421" i="1" a="1"/>
  <c r="AC421" i="1" s="1"/>
  <c r="AC426" i="1" a="1"/>
  <c r="AC426" i="1" s="1"/>
  <c r="AC424" i="1" a="1"/>
  <c r="AC424" i="1" s="1"/>
  <c r="AC413" i="1" a="1"/>
  <c r="AC413" i="1" s="1"/>
  <c r="AC427" i="1" a="1"/>
  <c r="AC427" i="1" s="1"/>
  <c r="AC425" i="1" a="1"/>
  <c r="AC425" i="1" s="1"/>
  <c r="AJ384" i="1"/>
  <c r="AJ395" i="1" s="1" a="1"/>
  <c r="AJ395" i="1" s="1"/>
  <c r="AF398" i="1" a="1"/>
  <c r="AF398" i="1" s="1"/>
  <c r="AF405" i="1" a="1"/>
  <c r="AF405" i="1" s="1"/>
  <c r="AF402" i="1" a="1"/>
  <c r="AF402" i="1" s="1"/>
  <c r="AF408" i="1" a="1"/>
  <c r="AF408" i="1" s="1"/>
  <c r="AF397" i="1" a="1"/>
  <c r="AF397" i="1" s="1"/>
  <c r="AF396" i="1" a="1"/>
  <c r="AF396" i="1" s="1"/>
  <c r="AF406" i="1" a="1"/>
  <c r="AF406" i="1" s="1"/>
  <c r="AF401" i="1" a="1"/>
  <c r="AF401" i="1" s="1"/>
  <c r="AF409" i="1" a="1"/>
  <c r="AF409" i="1" s="1"/>
  <c r="AF417" i="1" a="1"/>
  <c r="AF417" i="1" s="1"/>
  <c r="AF399" i="1" a="1"/>
  <c r="AF399" i="1" s="1"/>
  <c r="AF403" i="1" a="1"/>
  <c r="AF403" i="1" s="1"/>
  <c r="AF419" i="1" a="1"/>
  <c r="AF419" i="1" s="1"/>
  <c r="AF423" i="1" a="1"/>
  <c r="AF423" i="1" s="1"/>
  <c r="AF416" i="1" a="1"/>
  <c r="AF416" i="1" s="1"/>
  <c r="AF415" i="1" a="1"/>
  <c r="AF415" i="1" s="1"/>
  <c r="AF385" i="1" a="1"/>
  <c r="AF385" i="1" s="1"/>
  <c r="AF418" i="1" a="1"/>
  <c r="AF418" i="1" s="1"/>
  <c r="AF422" i="1" a="1"/>
  <c r="AF422" i="1" s="1"/>
  <c r="AF410" i="1" a="1"/>
  <c r="AF410" i="1" s="1"/>
  <c r="AF413" i="1" a="1"/>
  <c r="AF413" i="1" s="1"/>
  <c r="AF425" i="1" a="1"/>
  <c r="AF425" i="1" s="1"/>
  <c r="AF404" i="1" a="1"/>
  <c r="AF404" i="1" s="1"/>
  <c r="AF412" i="1" a="1"/>
  <c r="AF412" i="1" s="1"/>
  <c r="AF421" i="1" a="1"/>
  <c r="AF421" i="1" s="1"/>
  <c r="AF400" i="1" a="1"/>
  <c r="AF400" i="1" s="1"/>
  <c r="AF411" i="1" a="1"/>
  <c r="AF411" i="1" s="1"/>
  <c r="AF420" i="1" a="1"/>
  <c r="AF420" i="1" s="1"/>
  <c r="AF407" i="1" a="1"/>
  <c r="AF407" i="1" s="1"/>
  <c r="AF414" i="1" a="1"/>
  <c r="AF414" i="1" s="1"/>
  <c r="AF424" i="1" a="1"/>
  <c r="AF424" i="1" s="1"/>
  <c r="AF427" i="1" a="1"/>
  <c r="AF427" i="1" s="1"/>
  <c r="AF426" i="1" a="1"/>
  <c r="AF426" i="1" s="1"/>
  <c r="V434" i="1"/>
  <c r="V445" i="1" s="1" a="1"/>
  <c r="V445" i="1" s="1"/>
  <c r="R435" i="1" a="1"/>
  <c r="R435" i="1" s="1"/>
  <c r="R447" i="1" a="1"/>
  <c r="R447" i="1" s="1"/>
  <c r="R448" i="1" a="1"/>
  <c r="R448" i="1" s="1"/>
  <c r="R446" i="1" a="1"/>
  <c r="R446" i="1" s="1"/>
  <c r="R459" i="1" a="1"/>
  <c r="R459" i="1" s="1"/>
  <c r="R454" i="1" a="1"/>
  <c r="R454" i="1" s="1"/>
  <c r="R460" i="1" a="1"/>
  <c r="R460" i="1" s="1"/>
  <c r="R455" i="1" a="1"/>
  <c r="R455" i="1" s="1"/>
  <c r="R451" i="1" a="1"/>
  <c r="R451" i="1" s="1"/>
  <c r="R450" i="1" a="1"/>
  <c r="R450" i="1" s="1"/>
  <c r="R458" i="1" a="1"/>
  <c r="R458" i="1" s="1"/>
  <c r="R474" i="1" a="1"/>
  <c r="R474" i="1" s="1"/>
  <c r="R476" i="1" a="1"/>
  <c r="R476" i="1" s="1"/>
  <c r="R452" i="1" a="1"/>
  <c r="R452" i="1" s="1"/>
  <c r="R467" i="1" a="1"/>
  <c r="R467" i="1" s="1"/>
  <c r="R464" i="1" a="1"/>
  <c r="R464" i="1" s="1"/>
  <c r="R468" i="1" a="1"/>
  <c r="R468" i="1" s="1"/>
  <c r="R470" i="1" a="1"/>
  <c r="R470" i="1" s="1"/>
  <c r="R457" i="1" a="1"/>
  <c r="R457" i="1" s="1"/>
  <c r="R461" i="1" a="1"/>
  <c r="R461" i="1" s="1"/>
  <c r="R466" i="1" a="1"/>
  <c r="R466" i="1" s="1"/>
  <c r="R473" i="1" a="1"/>
  <c r="R473" i="1" s="1"/>
  <c r="R463" i="1" a="1"/>
  <c r="R463" i="1" s="1"/>
  <c r="R471" i="1" a="1"/>
  <c r="R471" i="1" s="1"/>
  <c r="R472" i="1" a="1"/>
  <c r="R472" i="1" s="1"/>
  <c r="R475" i="1" a="1"/>
  <c r="R475" i="1" s="1"/>
  <c r="R465" i="1" a="1"/>
  <c r="R465" i="1" s="1"/>
  <c r="R477" i="1" a="1"/>
  <c r="R477" i="1" s="1"/>
  <c r="R462" i="1" a="1"/>
  <c r="R462" i="1" s="1"/>
  <c r="R469" i="1" a="1"/>
  <c r="R469" i="1" s="1"/>
  <c r="R449" i="1" a="1"/>
  <c r="R449" i="1" s="1"/>
  <c r="R453" i="1" a="1"/>
  <c r="R453" i="1" s="1"/>
  <c r="R456" i="1" a="1"/>
  <c r="R456" i="1" s="1"/>
  <c r="T484" i="1"/>
  <c r="T495" i="1" s="1" a="1"/>
  <c r="T495" i="1" s="1"/>
  <c r="P498" i="1" a="1"/>
  <c r="P498" i="1" s="1"/>
  <c r="P502" i="1" a="1"/>
  <c r="P502" i="1" s="1"/>
  <c r="P497" i="1" a="1"/>
  <c r="P497" i="1" s="1"/>
  <c r="P507" i="1" a="1"/>
  <c r="P507" i="1" s="1"/>
  <c r="P503" i="1" a="1"/>
  <c r="P503" i="1" s="1"/>
  <c r="P506" i="1" a="1"/>
  <c r="P506" i="1" s="1"/>
  <c r="P510" i="1" a="1"/>
  <c r="P510" i="1" s="1"/>
  <c r="P485" i="1" a="1"/>
  <c r="P485" i="1" s="1"/>
  <c r="P508" i="1" a="1"/>
  <c r="P508" i="1" s="1"/>
  <c r="P514" i="1" a="1"/>
  <c r="P514" i="1" s="1"/>
  <c r="P500" i="1" a="1"/>
  <c r="P500" i="1" s="1"/>
  <c r="P501" i="1" a="1"/>
  <c r="P501" i="1" s="1"/>
  <c r="P509" i="1" a="1"/>
  <c r="P509" i="1" s="1"/>
  <c r="P505" i="1" a="1"/>
  <c r="P505" i="1" s="1"/>
  <c r="P504" i="1" a="1"/>
  <c r="P504" i="1" s="1"/>
  <c r="P513" i="1" a="1"/>
  <c r="P513" i="1" s="1"/>
  <c r="P496" i="1" a="1"/>
  <c r="P496" i="1" s="1"/>
  <c r="P511" i="1" a="1"/>
  <c r="P511" i="1" s="1"/>
  <c r="P499" i="1" a="1"/>
  <c r="P499" i="1" s="1"/>
  <c r="P512" i="1" a="1"/>
  <c r="P512" i="1" s="1"/>
  <c r="V484" i="1"/>
  <c r="V495" i="1" s="1" a="1"/>
  <c r="V495" i="1" s="1"/>
  <c r="R500" i="1" a="1"/>
  <c r="R500" i="1" s="1"/>
  <c r="R496" i="1" a="1"/>
  <c r="R496" i="1" s="1"/>
  <c r="R497" i="1" a="1"/>
  <c r="R497" i="1" s="1"/>
  <c r="R506" i="1" a="1"/>
  <c r="R506" i="1" s="1"/>
  <c r="R501" i="1" a="1"/>
  <c r="R501" i="1" s="1"/>
  <c r="R504" i="1" a="1"/>
  <c r="R504" i="1" s="1"/>
  <c r="R512" i="1" a="1"/>
  <c r="R512" i="1" s="1"/>
  <c r="R499" i="1" a="1"/>
  <c r="R499" i="1" s="1"/>
  <c r="R511" i="1" a="1"/>
  <c r="R511" i="1" s="1"/>
  <c r="R513" i="1" a="1"/>
  <c r="R513" i="1" s="1"/>
  <c r="R505" i="1" a="1"/>
  <c r="R505" i="1" s="1"/>
  <c r="R514" i="1" a="1"/>
  <c r="R514" i="1" s="1"/>
  <c r="R502" i="1" a="1"/>
  <c r="R502" i="1" s="1"/>
  <c r="R507" i="1" a="1"/>
  <c r="R507" i="1" s="1"/>
  <c r="R508" i="1" a="1"/>
  <c r="R508" i="1" s="1"/>
  <c r="R509" i="1" a="1"/>
  <c r="R509" i="1" s="1"/>
  <c r="R485" i="1" a="1"/>
  <c r="R485" i="1" s="1"/>
  <c r="R503" i="1" a="1"/>
  <c r="R503" i="1" s="1"/>
  <c r="R510" i="1" a="1"/>
  <c r="R510" i="1" s="1"/>
  <c r="R498" i="1" a="1"/>
  <c r="R498" i="1" s="1"/>
  <c r="T434" i="1"/>
  <c r="T445" i="1" s="1" a="1"/>
  <c r="T445" i="1" s="1"/>
  <c r="P450" i="1" a="1"/>
  <c r="P450" i="1" s="1"/>
  <c r="P446" i="1" a="1"/>
  <c r="P446" i="1" s="1"/>
  <c r="P448" i="1" a="1"/>
  <c r="P448" i="1" s="1"/>
  <c r="P452" i="1" a="1"/>
  <c r="P452" i="1" s="1"/>
  <c r="P457" i="1" a="1"/>
  <c r="P457" i="1" s="1"/>
  <c r="P462" i="1" a="1"/>
  <c r="P462" i="1" s="1"/>
  <c r="P460" i="1" a="1"/>
  <c r="P460" i="1" s="1"/>
  <c r="P435" i="1" a="1"/>
  <c r="P435" i="1" s="1"/>
  <c r="P453" i="1" a="1"/>
  <c r="P453" i="1" s="1"/>
  <c r="P458" i="1" a="1"/>
  <c r="P458" i="1" s="1"/>
  <c r="P451" i="1" a="1"/>
  <c r="P451" i="1" s="1"/>
  <c r="P459" i="1" a="1"/>
  <c r="P459" i="1" s="1"/>
  <c r="P455" i="1" a="1"/>
  <c r="P455" i="1" s="1"/>
  <c r="P464" i="1" a="1"/>
  <c r="P464" i="1" s="1"/>
  <c r="P468" i="1" a="1"/>
  <c r="P468" i="1" s="1"/>
  <c r="P470" i="1" a="1"/>
  <c r="P470" i="1" s="1"/>
  <c r="P461" i="1" a="1"/>
  <c r="P461" i="1" s="1"/>
  <c r="P466" i="1" a="1"/>
  <c r="P466" i="1" s="1"/>
  <c r="P473" i="1" a="1"/>
  <c r="P473" i="1" s="1"/>
  <c r="P447" i="1" a="1"/>
  <c r="P447" i="1" s="1"/>
  <c r="P472" i="1" a="1"/>
  <c r="P472" i="1" s="1"/>
  <c r="P475" i="1" a="1"/>
  <c r="P475" i="1" s="1"/>
  <c r="P454" i="1" a="1"/>
  <c r="P454" i="1" s="1"/>
  <c r="P465" i="1" a="1"/>
  <c r="P465" i="1" s="1"/>
  <c r="P469" i="1" a="1"/>
  <c r="P469" i="1" s="1"/>
  <c r="P477" i="1" a="1"/>
  <c r="P477" i="1" s="1"/>
  <c r="P449" i="1" a="1"/>
  <c r="P449" i="1" s="1"/>
  <c r="P456" i="1" a="1"/>
  <c r="P456" i="1" s="1"/>
  <c r="P463" i="1" a="1"/>
  <c r="P463" i="1" s="1"/>
  <c r="P467" i="1" a="1"/>
  <c r="P467" i="1" s="1"/>
  <c r="P471" i="1" a="1"/>
  <c r="P471" i="1" s="1"/>
  <c r="P474" i="1" a="1"/>
  <c r="P474" i="1" s="1"/>
  <c r="P476" i="1" a="1"/>
  <c r="P476" i="1" s="1"/>
  <c r="U484" i="1"/>
  <c r="U495" i="1" s="1" a="1"/>
  <c r="U495" i="1" s="1"/>
  <c r="Q485" i="1" a="1"/>
  <c r="Q485" i="1" s="1"/>
  <c r="Q499" i="1" a="1"/>
  <c r="Q499" i="1" s="1"/>
  <c r="Q500" i="1" a="1"/>
  <c r="Q500" i="1" s="1"/>
  <c r="Q501" i="1" a="1"/>
  <c r="Q501" i="1" s="1"/>
  <c r="Q504" i="1" a="1"/>
  <c r="Q504" i="1" s="1"/>
  <c r="Q498" i="1" a="1"/>
  <c r="Q498" i="1" s="1"/>
  <c r="Q503" i="1" a="1"/>
  <c r="Q503" i="1" s="1"/>
  <c r="Q506" i="1" a="1"/>
  <c r="Q506" i="1" s="1"/>
  <c r="Q510" i="1" a="1"/>
  <c r="Q510" i="1" s="1"/>
  <c r="Q511" i="1" a="1"/>
  <c r="Q511" i="1" s="1"/>
  <c r="Q513" i="1" a="1"/>
  <c r="Q513" i="1" s="1"/>
  <c r="Q512" i="1" a="1"/>
  <c r="Q512" i="1" s="1"/>
  <c r="Q502" i="1" a="1"/>
  <c r="Q502" i="1" s="1"/>
  <c r="Q507" i="1" a="1"/>
  <c r="Q507" i="1" s="1"/>
  <c r="Q508" i="1" a="1"/>
  <c r="Q508" i="1" s="1"/>
  <c r="Q509" i="1" a="1"/>
  <c r="Q509" i="1" s="1"/>
  <c r="Q514" i="1" a="1"/>
  <c r="Q514" i="1" s="1"/>
  <c r="Q505" i="1" a="1"/>
  <c r="Q505" i="1" s="1"/>
  <c r="Q496" i="1" a="1"/>
  <c r="Q496" i="1" s="1"/>
  <c r="Q497" i="1" a="1"/>
  <c r="Q497" i="1" s="1"/>
  <c r="W434" i="1"/>
  <c r="W445" i="1" s="1" a="1"/>
  <c r="W445" i="1" s="1"/>
  <c r="S449" i="1" a="1"/>
  <c r="S449" i="1" s="1"/>
  <c r="S450" i="1" a="1"/>
  <c r="S450" i="1" s="1"/>
  <c r="S451" i="1" a="1"/>
  <c r="S451" i="1" s="1"/>
  <c r="S456" i="1" a="1"/>
  <c r="S456" i="1" s="1"/>
  <c r="S447" i="1" a="1"/>
  <c r="S447" i="1" s="1"/>
  <c r="S459" i="1" a="1"/>
  <c r="S459" i="1" s="1"/>
  <c r="S452" i="1" a="1"/>
  <c r="S452" i="1" s="1"/>
  <c r="S457" i="1" a="1"/>
  <c r="S457" i="1" s="1"/>
  <c r="S446" i="1" a="1"/>
  <c r="S446" i="1" s="1"/>
  <c r="S453" i="1" a="1"/>
  <c r="S453" i="1" s="1"/>
  <c r="S458" i="1" a="1"/>
  <c r="S458" i="1" s="1"/>
  <c r="S463" i="1" a="1"/>
  <c r="S463" i="1" s="1"/>
  <c r="S467" i="1" a="1"/>
  <c r="S467" i="1" s="1"/>
  <c r="S471" i="1" a="1"/>
  <c r="S471" i="1" s="1"/>
  <c r="S465" i="1" a="1"/>
  <c r="S465" i="1" s="1"/>
  <c r="S455" i="1" a="1"/>
  <c r="S455" i="1" s="1"/>
  <c r="S474" i="1" a="1"/>
  <c r="S474" i="1" s="1"/>
  <c r="S476" i="1" a="1"/>
  <c r="S476" i="1" s="1"/>
  <c r="S469" i="1" a="1"/>
  <c r="S469" i="1" s="1"/>
  <c r="S460" i="1" a="1"/>
  <c r="S460" i="1" s="1"/>
  <c r="S464" i="1" a="1"/>
  <c r="S464" i="1" s="1"/>
  <c r="S468" i="1" a="1"/>
  <c r="S468" i="1" s="1"/>
  <c r="S470" i="1" a="1"/>
  <c r="S470" i="1" s="1"/>
  <c r="S448" i="1" a="1"/>
  <c r="S448" i="1" s="1"/>
  <c r="S454" i="1" a="1"/>
  <c r="S454" i="1" s="1"/>
  <c r="S461" i="1" a="1"/>
  <c r="S461" i="1" s="1"/>
  <c r="S466" i="1" a="1"/>
  <c r="S466" i="1" s="1"/>
  <c r="S473" i="1" a="1"/>
  <c r="S473" i="1" s="1"/>
  <c r="S435" i="1" a="1"/>
  <c r="S435" i="1" s="1"/>
  <c r="S472" i="1" a="1"/>
  <c r="S472" i="1" s="1"/>
  <c r="S475" i="1" a="1"/>
  <c r="S475" i="1" s="1"/>
  <c r="S462" i="1" a="1"/>
  <c r="S462" i="1" s="1"/>
  <c r="S477" i="1" a="1"/>
  <c r="S477" i="1" s="1"/>
  <c r="U434" i="1"/>
  <c r="U445" i="1" s="1" a="1"/>
  <c r="U445" i="1" s="1"/>
  <c r="Q446" i="1" a="1"/>
  <c r="Q446" i="1" s="1"/>
  <c r="Q447" i="1" a="1"/>
  <c r="Q447" i="1" s="1"/>
  <c r="Q454" i="1" a="1"/>
  <c r="Q454" i="1" s="1"/>
  <c r="Q448" i="1" a="1"/>
  <c r="Q448" i="1" s="1"/>
  <c r="Q452" i="1" a="1"/>
  <c r="Q452" i="1" s="1"/>
  <c r="Q457" i="1" a="1"/>
  <c r="Q457" i="1" s="1"/>
  <c r="Q462" i="1" a="1"/>
  <c r="Q462" i="1" s="1"/>
  <c r="Q455" i="1" a="1"/>
  <c r="Q455" i="1" s="1"/>
  <c r="Q435" i="1" a="1"/>
  <c r="Q435" i="1" s="1"/>
  <c r="Q449" i="1" a="1"/>
  <c r="Q449" i="1" s="1"/>
  <c r="Q453" i="1" a="1"/>
  <c r="Q453" i="1" s="1"/>
  <c r="Q458" i="1" a="1"/>
  <c r="Q458" i="1" s="1"/>
  <c r="Q450" i="1" a="1"/>
  <c r="Q450" i="1" s="1"/>
  <c r="Q456" i="1" a="1"/>
  <c r="Q456" i="1" s="1"/>
  <c r="Q459" i="1" a="1"/>
  <c r="Q459" i="1" s="1"/>
  <c r="Q464" i="1" a="1"/>
  <c r="Q464" i="1" s="1"/>
  <c r="Q468" i="1" a="1"/>
  <c r="Q468" i="1" s="1"/>
  <c r="Q470" i="1" a="1"/>
  <c r="Q470" i="1" s="1"/>
  <c r="Q474" i="1" a="1"/>
  <c r="Q474" i="1" s="1"/>
  <c r="Q460" i="1" a="1"/>
  <c r="Q460" i="1" s="1"/>
  <c r="Q461" i="1" a="1"/>
  <c r="Q461" i="1" s="1"/>
  <c r="Q466" i="1" a="1"/>
  <c r="Q466" i="1" s="1"/>
  <c r="Q473" i="1" a="1"/>
  <c r="Q473" i="1" s="1"/>
  <c r="Q451" i="1" a="1"/>
  <c r="Q451" i="1" s="1"/>
  <c r="Q472" i="1" a="1"/>
  <c r="Q472" i="1" s="1"/>
  <c r="Q475" i="1" a="1"/>
  <c r="Q475" i="1" s="1"/>
  <c r="Q465" i="1" a="1"/>
  <c r="Q465" i="1" s="1"/>
  <c r="Q469" i="1" a="1"/>
  <c r="Q469" i="1" s="1"/>
  <c r="Q477" i="1" a="1"/>
  <c r="Q477" i="1" s="1"/>
  <c r="Q471" i="1" a="1"/>
  <c r="Q471" i="1" s="1"/>
  <c r="Q463" i="1" a="1"/>
  <c r="Q463" i="1" s="1"/>
  <c r="Q467" i="1" a="1"/>
  <c r="Q467" i="1" s="1"/>
  <c r="Q476" i="1" a="1"/>
  <c r="Q476" i="1" s="1"/>
  <c r="W484" i="1"/>
  <c r="W495" i="1" s="1" a="1"/>
  <c r="W495" i="1" s="1"/>
  <c r="S497" i="1" a="1"/>
  <c r="S497" i="1" s="1"/>
  <c r="S501" i="1" a="1"/>
  <c r="S501" i="1" s="1"/>
  <c r="S496" i="1" a="1"/>
  <c r="S496" i="1" s="1"/>
  <c r="S502" i="1" a="1"/>
  <c r="S502" i="1" s="1"/>
  <c r="S506" i="1" a="1"/>
  <c r="S506" i="1" s="1"/>
  <c r="S505" i="1" a="1"/>
  <c r="S505" i="1" s="1"/>
  <c r="S509" i="1" a="1"/>
  <c r="S509" i="1" s="1"/>
  <c r="S512" i="1" a="1"/>
  <c r="S512" i="1" s="1"/>
  <c r="S498" i="1" a="1"/>
  <c r="S498" i="1" s="1"/>
  <c r="S504" i="1" a="1"/>
  <c r="S504" i="1" s="1"/>
  <c r="S508" i="1" a="1"/>
  <c r="S508" i="1" s="1"/>
  <c r="S499" i="1" a="1"/>
  <c r="S499" i="1" s="1"/>
  <c r="S500" i="1" a="1"/>
  <c r="S500" i="1" s="1"/>
  <c r="S507" i="1" a="1"/>
  <c r="S507" i="1" s="1"/>
  <c r="S514" i="1" a="1"/>
  <c r="S514" i="1" s="1"/>
  <c r="S513" i="1" a="1"/>
  <c r="S513" i="1" s="1"/>
  <c r="S511" i="1" a="1"/>
  <c r="S511" i="1" s="1"/>
  <c r="S503" i="1" a="1"/>
  <c r="S503" i="1" s="1"/>
  <c r="S510" i="1" a="1"/>
  <c r="S510" i="1" s="1"/>
  <c r="S485" i="1" a="1"/>
  <c r="S485" i="1" s="1"/>
  <c r="AI384" i="1"/>
  <c r="AI395" i="1" s="1" a="1"/>
  <c r="AI395" i="1" s="1"/>
  <c r="AE402" i="1" a="1"/>
  <c r="AE402" i="1" s="1"/>
  <c r="AE408" i="1" a="1"/>
  <c r="AE408" i="1" s="1"/>
  <c r="AE397" i="1" a="1"/>
  <c r="AE397" i="1" s="1"/>
  <c r="AE396" i="1" a="1"/>
  <c r="AE396" i="1" s="1"/>
  <c r="AE406" i="1" a="1"/>
  <c r="AE406" i="1" s="1"/>
  <c r="AE401" i="1" a="1"/>
  <c r="AE401" i="1" s="1"/>
  <c r="AE404" i="1" a="1"/>
  <c r="AE404" i="1" s="1"/>
  <c r="AE409" i="1" a="1"/>
  <c r="AE409" i="1" s="1"/>
  <c r="AE385" i="1" a="1"/>
  <c r="AE385" i="1" s="1"/>
  <c r="AE399" i="1" a="1"/>
  <c r="AE399" i="1" s="1"/>
  <c r="AE403" i="1" a="1"/>
  <c r="AE403" i="1" s="1"/>
  <c r="AE419" i="1" a="1"/>
  <c r="AE419" i="1" s="1"/>
  <c r="AE416" i="1" a="1"/>
  <c r="AE416" i="1" s="1"/>
  <c r="AE398" i="1" a="1"/>
  <c r="AE398" i="1" s="1"/>
  <c r="AE415" i="1" a="1"/>
  <c r="AE415" i="1" s="1"/>
  <c r="AE412" i="1" a="1"/>
  <c r="AE412" i="1" s="1"/>
  <c r="AE420" i="1" a="1"/>
  <c r="AE420" i="1" s="1"/>
  <c r="AE400" i="1" a="1"/>
  <c r="AE400" i="1" s="1"/>
  <c r="AE407" i="1" a="1"/>
  <c r="AE407" i="1" s="1"/>
  <c r="AE410" i="1" a="1"/>
  <c r="AE410" i="1" s="1"/>
  <c r="AE413" i="1" a="1"/>
  <c r="AE413" i="1" s="1"/>
  <c r="AE421" i="1" a="1"/>
  <c r="AE421" i="1" s="1"/>
  <c r="AE411" i="1" a="1"/>
  <c r="AE411" i="1" s="1"/>
  <c r="AE424" i="1" a="1"/>
  <c r="AE424" i="1" s="1"/>
  <c r="AE417" i="1" a="1"/>
  <c r="AE417" i="1" s="1"/>
  <c r="AE418" i="1" a="1"/>
  <c r="AE418" i="1" s="1"/>
  <c r="AE422" i="1" a="1"/>
  <c r="AE422" i="1" s="1"/>
  <c r="AE425" i="1" a="1"/>
  <c r="AE425" i="1" s="1"/>
  <c r="AE426" i="1" a="1"/>
  <c r="AE426" i="1" s="1"/>
  <c r="AE414" i="1" a="1"/>
  <c r="AE414" i="1" s="1"/>
  <c r="AE423" i="1" a="1"/>
  <c r="AE423" i="1" s="1"/>
  <c r="AE427" i="1" a="1"/>
  <c r="AE427" i="1" s="1"/>
  <c r="AE405" i="1" a="1"/>
  <c r="AE405" i="1" s="1"/>
  <c r="AB823" i="18"/>
  <c r="AA823" i="18"/>
  <c r="Z823" i="18"/>
  <c r="Y823" i="18"/>
  <c r="Y822" i="18"/>
  <c r="C753" i="18"/>
  <c r="C752" i="18"/>
  <c r="C751" i="18"/>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O915" i="9"/>
  <c r="O925" i="9" s="1"/>
  <c r="O935" i="9" s="1"/>
  <c r="O945" i="9" s="1"/>
  <c r="O955" i="9" s="1"/>
  <c r="O965" i="9" s="1"/>
  <c r="O975" i="9" s="1"/>
  <c r="O985" i="9" s="1"/>
  <c r="K916" i="9"/>
  <c r="K926" i="9" s="1"/>
  <c r="K936" i="9" s="1"/>
  <c r="K946" i="9" s="1"/>
  <c r="K956" i="9" s="1"/>
  <c r="K966" i="9" s="1"/>
  <c r="K976" i="9" s="1"/>
  <c r="K986" i="9" s="1"/>
  <c r="Q916" i="9"/>
  <c r="Q926" i="9" s="1"/>
  <c r="Q936" i="9" s="1"/>
  <c r="Q946" i="9" s="1"/>
  <c r="Q956" i="9" s="1"/>
  <c r="Q966" i="9" s="1"/>
  <c r="Q976" i="9" s="1"/>
  <c r="Q986" i="9" s="1"/>
  <c r="K917" i="9"/>
  <c r="K927" i="9" s="1"/>
  <c r="K937" i="9" s="1"/>
  <c r="K947" i="9" s="1"/>
  <c r="K957" i="9" s="1"/>
  <c r="K967" i="9" s="1"/>
  <c r="K977" i="9" s="1"/>
  <c r="K987" i="9" s="1"/>
  <c r="M917" i="9"/>
  <c r="M927" i="9" s="1"/>
  <c r="M937" i="9" s="1"/>
  <c r="M947" i="9" s="1"/>
  <c r="M957" i="9" s="1"/>
  <c r="M967" i="9" s="1"/>
  <c r="M977" i="9" s="1"/>
  <c r="M987" i="9" s="1"/>
  <c r="Q917" i="9"/>
  <c r="Q927" i="9" s="1"/>
  <c r="Q937" i="9" s="1"/>
  <c r="Q947" i="9" s="1"/>
  <c r="Q957" i="9" s="1"/>
  <c r="Q967" i="9" s="1"/>
  <c r="Q977" i="9" s="1"/>
  <c r="Q987" i="9" s="1"/>
  <c r="K918" i="9"/>
  <c r="K928" i="9" s="1"/>
  <c r="K938" i="9" s="1"/>
  <c r="K948" i="9" s="1"/>
  <c r="K958" i="9" s="1"/>
  <c r="K968" i="9" s="1"/>
  <c r="K978" i="9" s="1"/>
  <c r="K988" i="9" s="1"/>
  <c r="L899" i="9"/>
  <c r="L909" i="9" s="1"/>
  <c r="L919" i="9" s="1"/>
  <c r="L929" i="9" s="1"/>
  <c r="L939" i="9" s="1"/>
  <c r="L949" i="9" s="1"/>
  <c r="L959" i="9" s="1"/>
  <c r="L969" i="9" s="1"/>
  <c r="L979" i="9" s="1"/>
  <c r="M899" i="9"/>
  <c r="M909" i="9" s="1"/>
  <c r="M919" i="9" s="1"/>
  <c r="M929" i="9" s="1"/>
  <c r="M939" i="9" s="1"/>
  <c r="M949" i="9" s="1"/>
  <c r="M959" i="9" s="1"/>
  <c r="M969" i="9" s="1"/>
  <c r="M979" i="9" s="1"/>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899" i="9"/>
  <c r="K909" i="9" s="1"/>
  <c r="K919" i="9" s="1"/>
  <c r="K929" i="9" s="1"/>
  <c r="K939" i="9" s="1"/>
  <c r="K949" i="9" s="1"/>
  <c r="K959" i="9" s="1"/>
  <c r="K969" i="9" s="1"/>
  <c r="K979" i="9" s="1"/>
  <c r="G992" i="9"/>
  <c r="G876"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S754" i="9"/>
  <c r="R754" i="9"/>
  <c r="Q754" i="9"/>
  <c r="P754" i="9"/>
  <c r="O754" i="9"/>
  <c r="N754" i="9"/>
  <c r="M754" i="9"/>
  <c r="AL107" i="18" l="1"/>
  <c r="AO109" i="18"/>
  <c r="AK108" i="18"/>
  <c r="AI106" i="18"/>
  <c r="AJ106" i="18" s="1"/>
  <c r="AM384" i="1"/>
  <c r="AM395" i="1" s="1" a="1"/>
  <c r="AM395" i="1" s="1"/>
  <c r="AI385" i="1" a="1"/>
  <c r="AI385" i="1" s="1"/>
  <c r="AI404" i="1" a="1"/>
  <c r="AI404" i="1" s="1"/>
  <c r="AI400" i="1" a="1"/>
  <c r="AI400" i="1" s="1"/>
  <c r="AI403" i="1" a="1"/>
  <c r="AI403" i="1" s="1"/>
  <c r="AI407" i="1" a="1"/>
  <c r="AI407" i="1" s="1"/>
  <c r="AI411" i="1" a="1"/>
  <c r="AI411" i="1" s="1"/>
  <c r="AI410" i="1" a="1"/>
  <c r="AI410" i="1" s="1"/>
  <c r="AI412" i="1" a="1"/>
  <c r="AI412" i="1" s="1"/>
  <c r="AI398" i="1" a="1"/>
  <c r="AI398" i="1" s="1"/>
  <c r="AI399" i="1" a="1"/>
  <c r="AI399" i="1" s="1"/>
  <c r="AI405" i="1" a="1"/>
  <c r="AI405" i="1" s="1"/>
  <c r="AI402" i="1" a="1"/>
  <c r="AI402" i="1" s="1"/>
  <c r="AI408" i="1" a="1"/>
  <c r="AI408" i="1" s="1"/>
  <c r="AI414" i="1" a="1"/>
  <c r="AI414" i="1" s="1"/>
  <c r="AI418" i="1" a="1"/>
  <c r="AI418" i="1" s="1"/>
  <c r="AI422" i="1" a="1"/>
  <c r="AI422" i="1" s="1"/>
  <c r="AI413" i="1" a="1"/>
  <c r="AI413" i="1" s="1"/>
  <c r="AI406" i="1" a="1"/>
  <c r="AI406" i="1" s="1"/>
  <c r="AI409" i="1" a="1"/>
  <c r="AI409" i="1" s="1"/>
  <c r="AI396" i="1" a="1"/>
  <c r="AI396" i="1" s="1"/>
  <c r="AI424" i="1" a="1"/>
  <c r="AI424" i="1" s="1"/>
  <c r="AI417" i="1" a="1"/>
  <c r="AI417" i="1" s="1"/>
  <c r="AI397" i="1" a="1"/>
  <c r="AI397" i="1" s="1"/>
  <c r="AI416" i="1" a="1"/>
  <c r="AI416" i="1" s="1"/>
  <c r="AI421" i="1" a="1"/>
  <c r="AI421" i="1" s="1"/>
  <c r="AI423" i="1" a="1"/>
  <c r="AI423" i="1" s="1"/>
  <c r="AI427" i="1" a="1"/>
  <c r="AI427" i="1" s="1"/>
  <c r="AI401" i="1" a="1"/>
  <c r="AI401" i="1" s="1"/>
  <c r="AI419" i="1" a="1"/>
  <c r="AI419" i="1" s="1"/>
  <c r="AI420" i="1" a="1"/>
  <c r="AI420" i="1" s="1"/>
  <c r="AI425" i="1" a="1"/>
  <c r="AI425" i="1" s="1"/>
  <c r="AI415" i="1" a="1"/>
  <c r="AI415" i="1" s="1"/>
  <c r="AI426" i="1" a="1"/>
  <c r="AI426" i="1" s="1"/>
  <c r="Y484" i="1"/>
  <c r="Y495" i="1" s="1" a="1"/>
  <c r="Y495" i="1" s="1"/>
  <c r="U499" i="1" a="1"/>
  <c r="U499" i="1" s="1"/>
  <c r="U485" i="1" a="1"/>
  <c r="U485" i="1" s="1"/>
  <c r="U496" i="1" a="1"/>
  <c r="U496" i="1" s="1"/>
  <c r="U505" i="1" a="1"/>
  <c r="U505" i="1" s="1"/>
  <c r="U500" i="1" a="1"/>
  <c r="U500" i="1" s="1"/>
  <c r="U503" i="1" a="1"/>
  <c r="U503" i="1" s="1"/>
  <c r="U511" i="1" a="1"/>
  <c r="U511" i="1" s="1"/>
  <c r="U513" i="1" a="1"/>
  <c r="U513" i="1" s="1"/>
  <c r="U497" i="1" a="1"/>
  <c r="U497" i="1" s="1"/>
  <c r="U502" i="1" a="1"/>
  <c r="U502" i="1" s="1"/>
  <c r="U498" i="1" a="1"/>
  <c r="U498" i="1" s="1"/>
  <c r="U510" i="1" a="1"/>
  <c r="U510" i="1" s="1"/>
  <c r="U512" i="1" a="1"/>
  <c r="U512" i="1" s="1"/>
  <c r="U514" i="1" a="1"/>
  <c r="U514" i="1" s="1"/>
  <c r="U504" i="1" a="1"/>
  <c r="U504" i="1" s="1"/>
  <c r="U508" i="1" a="1"/>
  <c r="U508" i="1" s="1"/>
  <c r="U507" i="1" a="1"/>
  <c r="U507" i="1" s="1"/>
  <c r="U509" i="1" a="1"/>
  <c r="U509" i="1" s="1"/>
  <c r="U506" i="1" a="1"/>
  <c r="U506" i="1" s="1"/>
  <c r="U501" i="1" a="1"/>
  <c r="U501" i="1" s="1"/>
  <c r="Z434" i="1"/>
  <c r="Z445" i="1" s="1" a="1"/>
  <c r="Z445" i="1" s="1"/>
  <c r="V446" i="1" a="1"/>
  <c r="V446" i="1" s="1"/>
  <c r="V449" i="1" a="1"/>
  <c r="V449" i="1" s="1"/>
  <c r="V435" i="1" a="1"/>
  <c r="V435" i="1" s="1"/>
  <c r="V455" i="1" a="1"/>
  <c r="V455" i="1" s="1"/>
  <c r="V453" i="1" a="1"/>
  <c r="V453" i="1" s="1"/>
  <c r="V458" i="1" a="1"/>
  <c r="V458" i="1" s="1"/>
  <c r="V451" i="1" a="1"/>
  <c r="V451" i="1" s="1"/>
  <c r="V456" i="1" a="1"/>
  <c r="V456" i="1" s="1"/>
  <c r="V452" i="1" a="1"/>
  <c r="V452" i="1" s="1"/>
  <c r="V457" i="1" a="1"/>
  <c r="V457" i="1" s="1"/>
  <c r="V472" i="1" a="1"/>
  <c r="V472" i="1" s="1"/>
  <c r="V475" i="1" a="1"/>
  <c r="V475" i="1" s="1"/>
  <c r="V450" i="1" a="1"/>
  <c r="V450" i="1" s="1"/>
  <c r="V462" i="1" a="1"/>
  <c r="V462" i="1" s="1"/>
  <c r="V465" i="1" a="1"/>
  <c r="V465" i="1" s="1"/>
  <c r="V477" i="1" a="1"/>
  <c r="V477" i="1" s="1"/>
  <c r="V447" i="1" a="1"/>
  <c r="V447" i="1" s="1"/>
  <c r="V459" i="1" a="1"/>
  <c r="V459" i="1" s="1"/>
  <c r="V463" i="1" a="1"/>
  <c r="V463" i="1" s="1"/>
  <c r="V467" i="1" a="1"/>
  <c r="V467" i="1" s="1"/>
  <c r="V469" i="1" a="1"/>
  <c r="V469" i="1" s="1"/>
  <c r="V471" i="1" a="1"/>
  <c r="V471" i="1" s="1"/>
  <c r="V470" i="1" a="1"/>
  <c r="V470" i="1" s="1"/>
  <c r="V466" i="1" a="1"/>
  <c r="V466" i="1" s="1"/>
  <c r="V474" i="1" a="1"/>
  <c r="V474" i="1" s="1"/>
  <c r="V468" i="1" a="1"/>
  <c r="V468" i="1" s="1"/>
  <c r="V448" i="1" a="1"/>
  <c r="V448" i="1" s="1"/>
  <c r="V454" i="1" a="1"/>
  <c r="V454" i="1" s="1"/>
  <c r="V461" i="1" a="1"/>
  <c r="V461" i="1" s="1"/>
  <c r="V476" i="1" a="1"/>
  <c r="V476" i="1" s="1"/>
  <c r="V464" i="1" a="1"/>
  <c r="V464" i="1" s="1"/>
  <c r="V460" i="1" a="1"/>
  <c r="V460" i="1" s="1"/>
  <c r="V473" i="1" a="1"/>
  <c r="V473" i="1" s="1"/>
  <c r="AA484" i="1"/>
  <c r="AA495" i="1" s="1" a="1"/>
  <c r="AA495" i="1" s="1"/>
  <c r="W497" i="1" a="1"/>
  <c r="W497" i="1" s="1"/>
  <c r="W498" i="1" a="1"/>
  <c r="W498" i="1" s="1"/>
  <c r="W499" i="1" a="1"/>
  <c r="W499" i="1" s="1"/>
  <c r="W496" i="1" a="1"/>
  <c r="W496" i="1" s="1"/>
  <c r="W501" i="1" a="1"/>
  <c r="W501" i="1" s="1"/>
  <c r="W504" i="1" a="1"/>
  <c r="W504" i="1" s="1"/>
  <c r="W507" i="1" a="1"/>
  <c r="W507" i="1" s="1"/>
  <c r="W508" i="1" a="1"/>
  <c r="W508" i="1" s="1"/>
  <c r="W514" i="1" a="1"/>
  <c r="W514" i="1" s="1"/>
  <c r="W509" i="1" a="1"/>
  <c r="W509" i="1" s="1"/>
  <c r="W485" i="1" a="1"/>
  <c r="W485" i="1" s="1"/>
  <c r="W503" i="1" a="1"/>
  <c r="W503" i="1" s="1"/>
  <c r="W506" i="1" a="1"/>
  <c r="W506" i="1" s="1"/>
  <c r="W512" i="1" a="1"/>
  <c r="W512" i="1" s="1"/>
  <c r="W510" i="1" a="1"/>
  <c r="W510" i="1" s="1"/>
  <c r="W505" i="1" a="1"/>
  <c r="W505" i="1" s="1"/>
  <c r="W511" i="1" a="1"/>
  <c r="W511" i="1" s="1"/>
  <c r="W502" i="1" a="1"/>
  <c r="W502" i="1" s="1"/>
  <c r="W513" i="1" a="1"/>
  <c r="W513" i="1" s="1"/>
  <c r="W500" i="1" a="1"/>
  <c r="W500" i="1" s="1"/>
  <c r="X434" i="1"/>
  <c r="X445" i="1" s="1" a="1"/>
  <c r="X445" i="1" s="1"/>
  <c r="T435" i="1" a="1"/>
  <c r="T435" i="1" s="1"/>
  <c r="T447" i="1" a="1"/>
  <c r="T447" i="1" s="1"/>
  <c r="T450" i="1" a="1"/>
  <c r="T450" i="1" s="1"/>
  <c r="T461" i="1" a="1"/>
  <c r="T461" i="1" s="1"/>
  <c r="T451" i="1" a="1"/>
  <c r="T451" i="1" s="1"/>
  <c r="T456" i="1" a="1"/>
  <c r="T456" i="1" s="1"/>
  <c r="T448" i="1" a="1"/>
  <c r="T448" i="1" s="1"/>
  <c r="T454" i="1" a="1"/>
  <c r="T454" i="1" s="1"/>
  <c r="T452" i="1" a="1"/>
  <c r="T452" i="1" s="1"/>
  <c r="T457" i="1" a="1"/>
  <c r="T457" i="1" s="1"/>
  <c r="T449" i="1" a="1"/>
  <c r="T449" i="1" s="1"/>
  <c r="T455" i="1" a="1"/>
  <c r="T455" i="1" s="1"/>
  <c r="T465" i="1" a="1"/>
  <c r="T465" i="1" s="1"/>
  <c r="T469" i="1" a="1"/>
  <c r="T469" i="1" s="1"/>
  <c r="T477" i="1" a="1"/>
  <c r="T477" i="1" s="1"/>
  <c r="T458" i="1" a="1"/>
  <c r="T458" i="1" s="1"/>
  <c r="T463" i="1" a="1"/>
  <c r="T463" i="1" s="1"/>
  <c r="T467" i="1" a="1"/>
  <c r="T467" i="1" s="1"/>
  <c r="T471" i="1" a="1"/>
  <c r="T471" i="1" s="1"/>
  <c r="T459" i="1" a="1"/>
  <c r="T459" i="1" s="1"/>
  <c r="T474" i="1" a="1"/>
  <c r="T474" i="1" s="1"/>
  <c r="T476" i="1" a="1"/>
  <c r="T476" i="1" s="1"/>
  <c r="T446" i="1" a="1"/>
  <c r="T446" i="1" s="1"/>
  <c r="T460" i="1" a="1"/>
  <c r="T460" i="1" s="1"/>
  <c r="T464" i="1" a="1"/>
  <c r="T464" i="1" s="1"/>
  <c r="T468" i="1" a="1"/>
  <c r="T468" i="1" s="1"/>
  <c r="T470" i="1" a="1"/>
  <c r="T470" i="1" s="1"/>
  <c r="T453" i="1" a="1"/>
  <c r="T453" i="1" s="1"/>
  <c r="T462" i="1" a="1"/>
  <c r="T462" i="1" s="1"/>
  <c r="T466" i="1" a="1"/>
  <c r="T466" i="1" s="1"/>
  <c r="T473" i="1" a="1"/>
  <c r="T473" i="1" s="1"/>
  <c r="T475" i="1" a="1"/>
  <c r="T475" i="1" s="1"/>
  <c r="T472" i="1" a="1"/>
  <c r="T472" i="1" s="1"/>
  <c r="AN384" i="1"/>
  <c r="AN395" i="1" s="1" a="1"/>
  <c r="AN395" i="1" s="1"/>
  <c r="AJ396" i="1" a="1"/>
  <c r="AJ396" i="1" s="1"/>
  <c r="AJ401" i="1" a="1"/>
  <c r="AJ401" i="1" s="1"/>
  <c r="AJ409" i="1" a="1"/>
  <c r="AJ409" i="1" s="1"/>
  <c r="AJ385" i="1" a="1"/>
  <c r="AJ385" i="1" s="1"/>
  <c r="AJ404" i="1" a="1"/>
  <c r="AJ404" i="1" s="1"/>
  <c r="AJ400" i="1" a="1"/>
  <c r="AJ400" i="1" s="1"/>
  <c r="AJ403" i="1" a="1"/>
  <c r="AJ403" i="1" s="1"/>
  <c r="AJ407" i="1" a="1"/>
  <c r="AJ407" i="1" s="1"/>
  <c r="AJ411" i="1" a="1"/>
  <c r="AJ411" i="1" s="1"/>
  <c r="AJ410" i="1" a="1"/>
  <c r="AJ410" i="1" s="1"/>
  <c r="AJ412" i="1" a="1"/>
  <c r="AJ412" i="1" s="1"/>
  <c r="AJ399" i="1" a="1"/>
  <c r="AJ399" i="1" s="1"/>
  <c r="AJ405" i="1" a="1"/>
  <c r="AJ405" i="1" s="1"/>
  <c r="AJ415" i="1" a="1"/>
  <c r="AJ415" i="1" s="1"/>
  <c r="AJ420" i="1" a="1"/>
  <c r="AJ420" i="1" s="1"/>
  <c r="AJ414" i="1" a="1"/>
  <c r="AJ414" i="1" s="1"/>
  <c r="AJ418" i="1" a="1"/>
  <c r="AJ418" i="1" s="1"/>
  <c r="AJ422" i="1" a="1"/>
  <c r="AJ422" i="1" s="1"/>
  <c r="AJ398" i="1" a="1"/>
  <c r="AJ398" i="1" s="1"/>
  <c r="AJ413" i="1" a="1"/>
  <c r="AJ413" i="1" s="1"/>
  <c r="AJ416" i="1" a="1"/>
  <c r="AJ416" i="1" s="1"/>
  <c r="AJ421" i="1" a="1"/>
  <c r="AJ421" i="1" s="1"/>
  <c r="AJ406" i="1" a="1"/>
  <c r="AJ406" i="1" s="1"/>
  <c r="AJ425" i="1" a="1"/>
  <c r="AJ425" i="1" s="1"/>
  <c r="AJ397" i="1" a="1"/>
  <c r="AJ397" i="1" s="1"/>
  <c r="AJ424" i="1" a="1"/>
  <c r="AJ424" i="1" s="1"/>
  <c r="AJ417" i="1" a="1"/>
  <c r="AJ417" i="1" s="1"/>
  <c r="AJ419" i="1" a="1"/>
  <c r="AJ419" i="1" s="1"/>
  <c r="AJ402" i="1" a="1"/>
  <c r="AJ402" i="1" s="1"/>
  <c r="AJ423" i="1" a="1"/>
  <c r="AJ423" i="1" s="1"/>
  <c r="AJ427" i="1" a="1"/>
  <c r="AJ427" i="1" s="1"/>
  <c r="AJ408" i="1" a="1"/>
  <c r="AJ408" i="1" s="1"/>
  <c r="AJ426" i="1" a="1"/>
  <c r="AJ426" i="1" s="1"/>
  <c r="Y434" i="1"/>
  <c r="Y445" i="1" s="1" a="1"/>
  <c r="Y445" i="1" s="1"/>
  <c r="U435" i="1" a="1"/>
  <c r="U435" i="1" s="1"/>
  <c r="U447" i="1" a="1"/>
  <c r="U447" i="1" s="1"/>
  <c r="U446" i="1" a="1"/>
  <c r="U446" i="1" s="1"/>
  <c r="U453" i="1" a="1"/>
  <c r="U453" i="1" s="1"/>
  <c r="U458" i="1" a="1"/>
  <c r="U458" i="1" s="1"/>
  <c r="U450" i="1" a="1"/>
  <c r="U450" i="1" s="1"/>
  <c r="U461" i="1" a="1"/>
  <c r="U461" i="1" s="1"/>
  <c r="U459" i="1" a="1"/>
  <c r="U459" i="1" s="1"/>
  <c r="U448" i="1" a="1"/>
  <c r="U448" i="1" s="1"/>
  <c r="U454" i="1" a="1"/>
  <c r="U454" i="1" s="1"/>
  <c r="U462" i="1" a="1"/>
  <c r="U462" i="1" s="1"/>
  <c r="U465" i="1" a="1"/>
  <c r="U465" i="1" s="1"/>
  <c r="U469" i="1" a="1"/>
  <c r="U469" i="1" s="1"/>
  <c r="U477" i="1" a="1"/>
  <c r="U477" i="1" s="1"/>
  <c r="U452" i="1" a="1"/>
  <c r="U452" i="1" s="1"/>
  <c r="U455" i="1" a="1"/>
  <c r="U455" i="1" s="1"/>
  <c r="U463" i="1" a="1"/>
  <c r="U463" i="1" s="1"/>
  <c r="U467" i="1" a="1"/>
  <c r="U467" i="1" s="1"/>
  <c r="U471" i="1" a="1"/>
  <c r="U471" i="1" s="1"/>
  <c r="U456" i="1" a="1"/>
  <c r="U456" i="1" s="1"/>
  <c r="U474" i="1" a="1"/>
  <c r="U474" i="1" s="1"/>
  <c r="U457" i="1" a="1"/>
  <c r="U457" i="1" s="1"/>
  <c r="U476" i="1" a="1"/>
  <c r="U476" i="1" s="1"/>
  <c r="U473" i="1" a="1"/>
  <c r="U473" i="1" s="1"/>
  <c r="U451" i="1" a="1"/>
  <c r="U451" i="1" s="1"/>
  <c r="U460" i="1" a="1"/>
  <c r="U460" i="1" s="1"/>
  <c r="U464" i="1" a="1"/>
  <c r="U464" i="1" s="1"/>
  <c r="U470" i="1" a="1"/>
  <c r="U470" i="1" s="1"/>
  <c r="U468" i="1" a="1"/>
  <c r="U468" i="1" s="1"/>
  <c r="U449" i="1" a="1"/>
  <c r="U449" i="1" s="1"/>
  <c r="U472" i="1" a="1"/>
  <c r="U472" i="1" s="1"/>
  <c r="U466" i="1" a="1"/>
  <c r="U466" i="1" s="1"/>
  <c r="U475" i="1" a="1"/>
  <c r="U475" i="1" s="1"/>
  <c r="Z484" i="1"/>
  <c r="Z495" i="1" s="1" a="1"/>
  <c r="Z495" i="1" s="1"/>
  <c r="V496" i="1" a="1"/>
  <c r="V496" i="1" s="1"/>
  <c r="V500" i="1" a="1"/>
  <c r="V500" i="1" s="1"/>
  <c r="V485" i="1" a="1"/>
  <c r="V485" i="1" s="1"/>
  <c r="V507" i="1" a="1"/>
  <c r="V507" i="1" s="1"/>
  <c r="V505" i="1" a="1"/>
  <c r="V505" i="1" s="1"/>
  <c r="V511" i="1" a="1"/>
  <c r="V511" i="1" s="1"/>
  <c r="V513" i="1" a="1"/>
  <c r="V513" i="1" s="1"/>
  <c r="V503" i="1" a="1"/>
  <c r="V503" i="1" s="1"/>
  <c r="V506" i="1" a="1"/>
  <c r="V506" i="1" s="1"/>
  <c r="V512" i="1" a="1"/>
  <c r="V512" i="1" s="1"/>
  <c r="V497" i="1" a="1"/>
  <c r="V497" i="1" s="1"/>
  <c r="V502" i="1" a="1"/>
  <c r="V502" i="1" s="1"/>
  <c r="V501" i="1" a="1"/>
  <c r="V501" i="1" s="1"/>
  <c r="V514" i="1" a="1"/>
  <c r="V514" i="1" s="1"/>
  <c r="V504" i="1" a="1"/>
  <c r="V504" i="1" s="1"/>
  <c r="V508" i="1" a="1"/>
  <c r="V508" i="1" s="1"/>
  <c r="V498" i="1" a="1"/>
  <c r="V498" i="1" s="1"/>
  <c r="V499" i="1" a="1"/>
  <c r="V499" i="1" s="1"/>
  <c r="V509" i="1" a="1"/>
  <c r="V509" i="1" s="1"/>
  <c r="V510" i="1" a="1"/>
  <c r="V510" i="1" s="1"/>
  <c r="AK384" i="1"/>
  <c r="AK395" i="1" s="1" a="1"/>
  <c r="AK395" i="1" s="1"/>
  <c r="AG410" i="1" a="1"/>
  <c r="AG410" i="1" s="1"/>
  <c r="AG398" i="1" a="1"/>
  <c r="AG398" i="1" s="1"/>
  <c r="AG399" i="1" a="1"/>
  <c r="AG399" i="1" s="1"/>
  <c r="AG405" i="1" a="1"/>
  <c r="AG405" i="1" s="1"/>
  <c r="AG402" i="1" a="1"/>
  <c r="AG402" i="1" s="1"/>
  <c r="AG408" i="1" a="1"/>
  <c r="AG408" i="1" s="1"/>
  <c r="AG397" i="1" a="1"/>
  <c r="AG397" i="1" s="1"/>
  <c r="AG396" i="1" a="1"/>
  <c r="AG396" i="1" s="1"/>
  <c r="AG406" i="1" a="1"/>
  <c r="AG406" i="1" s="1"/>
  <c r="AG400" i="1" a="1"/>
  <c r="AG400" i="1" s="1"/>
  <c r="AG404" i="1" a="1"/>
  <c r="AG404" i="1" s="1"/>
  <c r="AG407" i="1" a="1"/>
  <c r="AG407" i="1" s="1"/>
  <c r="AG413" i="1" a="1"/>
  <c r="AG413" i="1" s="1"/>
  <c r="AG409" i="1" a="1"/>
  <c r="AG409" i="1" s="1"/>
  <c r="AG417" i="1" a="1"/>
  <c r="AG417" i="1" s="1"/>
  <c r="AG403" i="1" a="1"/>
  <c r="AG403" i="1" s="1"/>
  <c r="AG419" i="1" a="1"/>
  <c r="AG419" i="1" s="1"/>
  <c r="AG423" i="1" a="1"/>
  <c r="AG423" i="1" s="1"/>
  <c r="AG416" i="1" a="1"/>
  <c r="AG416" i="1" s="1"/>
  <c r="AG411" i="1" a="1"/>
  <c r="AG411" i="1" s="1"/>
  <c r="AG414" i="1" a="1"/>
  <c r="AG414" i="1" s="1"/>
  <c r="AG418" i="1" a="1"/>
  <c r="AG418" i="1" s="1"/>
  <c r="AG385" i="1" a="1"/>
  <c r="AG385" i="1" s="1"/>
  <c r="AG401" i="1" a="1"/>
  <c r="AG401" i="1" s="1"/>
  <c r="AG420" i="1" a="1"/>
  <c r="AG420" i="1" s="1"/>
  <c r="AG422" i="1" a="1"/>
  <c r="AG422" i="1" s="1"/>
  <c r="AG426" i="1" a="1"/>
  <c r="AG426" i="1" s="1"/>
  <c r="AG412" i="1" a="1"/>
  <c r="AG412" i="1" s="1"/>
  <c r="AG421" i="1" a="1"/>
  <c r="AG421" i="1" s="1"/>
  <c r="AG425" i="1" a="1"/>
  <c r="AG425" i="1" s="1"/>
  <c r="AG427" i="1" a="1"/>
  <c r="AG427" i="1" s="1"/>
  <c r="AG415" i="1" a="1"/>
  <c r="AG415" i="1" s="1"/>
  <c r="AG424" i="1" a="1"/>
  <c r="AG424" i="1" s="1"/>
  <c r="AA434" i="1"/>
  <c r="AA445" i="1" s="1" a="1"/>
  <c r="AA445" i="1" s="1"/>
  <c r="W448" i="1" a="1"/>
  <c r="W448" i="1" s="1"/>
  <c r="W449" i="1" a="1"/>
  <c r="W449" i="1" s="1"/>
  <c r="W460" i="1" a="1"/>
  <c r="W460" i="1" s="1"/>
  <c r="W446" i="1" a="1"/>
  <c r="W446" i="1" s="1"/>
  <c r="W455" i="1" a="1"/>
  <c r="W455" i="1" s="1"/>
  <c r="W447" i="1" a="1"/>
  <c r="W447" i="1" s="1"/>
  <c r="W450" i="1" a="1"/>
  <c r="W450" i="1" s="1"/>
  <c r="W451" i="1" a="1"/>
  <c r="W451" i="1" s="1"/>
  <c r="W456" i="1" a="1"/>
  <c r="W456" i="1" s="1"/>
  <c r="W435" i="1" a="1"/>
  <c r="W435" i="1" s="1"/>
  <c r="W454" i="1" a="1"/>
  <c r="W454" i="1" s="1"/>
  <c r="W453" i="1" a="1"/>
  <c r="W453" i="1" s="1"/>
  <c r="W466" i="1" a="1"/>
  <c r="W466" i="1" s="1"/>
  <c r="W468" i="1" a="1"/>
  <c r="W468" i="1" s="1"/>
  <c r="W473" i="1" a="1"/>
  <c r="W473" i="1" s="1"/>
  <c r="W470" i="1" a="1"/>
  <c r="W470" i="1" s="1"/>
  <c r="W472" i="1" a="1"/>
  <c r="W472" i="1" s="1"/>
  <c r="W475" i="1" a="1"/>
  <c r="W475" i="1" s="1"/>
  <c r="W458" i="1" a="1"/>
  <c r="W458" i="1" s="1"/>
  <c r="W462" i="1" a="1"/>
  <c r="W462" i="1" s="1"/>
  <c r="W452" i="1" a="1"/>
  <c r="W452" i="1" s="1"/>
  <c r="W465" i="1" a="1"/>
  <c r="W465" i="1" s="1"/>
  <c r="W477" i="1" a="1"/>
  <c r="W477" i="1" s="1"/>
  <c r="W459" i="1" a="1"/>
  <c r="W459" i="1" s="1"/>
  <c r="W463" i="1" a="1"/>
  <c r="W463" i="1" s="1"/>
  <c r="W467" i="1" a="1"/>
  <c r="W467" i="1" s="1"/>
  <c r="W469" i="1" a="1"/>
  <c r="W469" i="1" s="1"/>
  <c r="W471" i="1" a="1"/>
  <c r="W471" i="1" s="1"/>
  <c r="W457" i="1" a="1"/>
  <c r="W457" i="1" s="1"/>
  <c r="W474" i="1" a="1"/>
  <c r="W474" i="1" s="1"/>
  <c r="W476" i="1" a="1"/>
  <c r="W476" i="1" s="1"/>
  <c r="W464" i="1" a="1"/>
  <c r="W464" i="1" s="1"/>
  <c r="W461" i="1" a="1"/>
  <c r="W461" i="1" s="1"/>
  <c r="X484" i="1"/>
  <c r="X495" i="1" s="1" a="1"/>
  <c r="X495" i="1" s="1"/>
  <c r="T498" i="1" a="1"/>
  <c r="T498" i="1" s="1"/>
  <c r="T499" i="1" a="1"/>
  <c r="T499" i="1" s="1"/>
  <c r="T500" i="1" a="1"/>
  <c r="T500" i="1" s="1"/>
  <c r="T503" i="1" a="1"/>
  <c r="T503" i="1" s="1"/>
  <c r="T497" i="1" a="1"/>
  <c r="T497" i="1" s="1"/>
  <c r="T502" i="1" a="1"/>
  <c r="T502" i="1" s="1"/>
  <c r="T505" i="1" a="1"/>
  <c r="T505" i="1" s="1"/>
  <c r="T509" i="1" a="1"/>
  <c r="T509" i="1" s="1"/>
  <c r="T485" i="1" a="1"/>
  <c r="T485" i="1" s="1"/>
  <c r="T496" i="1" a="1"/>
  <c r="T496" i="1" s="1"/>
  <c r="T510" i="1" a="1"/>
  <c r="T510" i="1" s="1"/>
  <c r="T501" i="1" a="1"/>
  <c r="T501" i="1" s="1"/>
  <c r="T504" i="1" a="1"/>
  <c r="T504" i="1" s="1"/>
  <c r="T508" i="1" a="1"/>
  <c r="T508" i="1" s="1"/>
  <c r="T514" i="1" a="1"/>
  <c r="T514" i="1" s="1"/>
  <c r="T511" i="1" a="1"/>
  <c r="T511" i="1" s="1"/>
  <c r="T512" i="1" a="1"/>
  <c r="T512" i="1" s="1"/>
  <c r="T507" i="1" a="1"/>
  <c r="T507" i="1" s="1"/>
  <c r="T513" i="1" a="1"/>
  <c r="T513" i="1" s="1"/>
  <c r="T506" i="1" a="1"/>
  <c r="T506" i="1" s="1"/>
  <c r="AL384" i="1"/>
  <c r="AL395" i="1" s="1" a="1"/>
  <c r="AL395" i="1" s="1"/>
  <c r="AH400" i="1" a="1"/>
  <c r="AH400" i="1" s="1"/>
  <c r="AH403" i="1" a="1"/>
  <c r="AH403" i="1" s="1"/>
  <c r="AH407" i="1" a="1"/>
  <c r="AH407" i="1" s="1"/>
  <c r="AH411" i="1" a="1"/>
  <c r="AH411" i="1" s="1"/>
  <c r="AH410" i="1" a="1"/>
  <c r="AH410" i="1" s="1"/>
  <c r="AH412" i="1" a="1"/>
  <c r="AH412" i="1" s="1"/>
  <c r="AH398" i="1" a="1"/>
  <c r="AH398" i="1" s="1"/>
  <c r="AH399" i="1" a="1"/>
  <c r="AH399" i="1" s="1"/>
  <c r="AH405" i="1" a="1"/>
  <c r="AH405" i="1" s="1"/>
  <c r="AH402" i="1" a="1"/>
  <c r="AH402" i="1" s="1"/>
  <c r="AH408" i="1" a="1"/>
  <c r="AH408" i="1" s="1"/>
  <c r="AH397" i="1" a="1"/>
  <c r="AH397" i="1" s="1"/>
  <c r="AH385" i="1" a="1"/>
  <c r="AH385" i="1" s="1"/>
  <c r="AH418" i="1" a="1"/>
  <c r="AH418" i="1" s="1"/>
  <c r="AH404" i="1" a="1"/>
  <c r="AH404" i="1" s="1"/>
  <c r="AH413" i="1" a="1"/>
  <c r="AH413" i="1" s="1"/>
  <c r="AH406" i="1" a="1"/>
  <c r="AH406" i="1" s="1"/>
  <c r="AH409" i="1" a="1"/>
  <c r="AH409" i="1" s="1"/>
  <c r="AH417" i="1" a="1"/>
  <c r="AH417" i="1" s="1"/>
  <c r="AH421" i="1" a="1"/>
  <c r="AH421" i="1" s="1"/>
  <c r="AH419" i="1" a="1"/>
  <c r="AH419" i="1" s="1"/>
  <c r="AH423" i="1" a="1"/>
  <c r="AH423" i="1" s="1"/>
  <c r="AH396" i="1" a="1"/>
  <c r="AH396" i="1" s="1"/>
  <c r="AH401" i="1" a="1"/>
  <c r="AH401" i="1" s="1"/>
  <c r="AH415" i="1" a="1"/>
  <c r="AH415" i="1" s="1"/>
  <c r="AH420" i="1" a="1"/>
  <c r="AH420" i="1" s="1"/>
  <c r="AH427" i="1" a="1"/>
  <c r="AH427" i="1" s="1"/>
  <c r="AH425" i="1" a="1"/>
  <c r="AH425" i="1" s="1"/>
  <c r="AH422" i="1" a="1"/>
  <c r="AH422" i="1" s="1"/>
  <c r="AH426" i="1" a="1"/>
  <c r="AH426" i="1" s="1"/>
  <c r="AH414" i="1" a="1"/>
  <c r="AH414" i="1" s="1"/>
  <c r="AH416" i="1" a="1"/>
  <c r="AH416" i="1" s="1"/>
  <c r="AH424" i="1" a="1"/>
  <c r="AH424" i="1" s="1"/>
  <c r="K108" i="22"/>
  <c r="AL108" i="18" l="1"/>
  <c r="AO110" i="18"/>
  <c r="AK109" i="18"/>
  <c r="AI107" i="18"/>
  <c r="AJ107" i="18" s="1"/>
  <c r="AP384" i="1"/>
  <c r="AP395" i="1" s="1" a="1"/>
  <c r="AP395" i="1" s="1"/>
  <c r="AL397" i="1" a="1"/>
  <c r="AL397" i="1" s="1"/>
  <c r="AL406" i="1" a="1"/>
  <c r="AL406" i="1" s="1"/>
  <c r="AL396" i="1" a="1"/>
  <c r="AL396" i="1" s="1"/>
  <c r="AL401" i="1" a="1"/>
  <c r="AL401" i="1" s="1"/>
  <c r="AL409" i="1" a="1"/>
  <c r="AL409" i="1" s="1"/>
  <c r="AL404" i="1" a="1"/>
  <c r="AL404" i="1" s="1"/>
  <c r="AL385" i="1" a="1"/>
  <c r="AL385" i="1" s="1"/>
  <c r="AL400" i="1" a="1"/>
  <c r="AL400" i="1" s="1"/>
  <c r="AL407" i="1" a="1"/>
  <c r="AL407" i="1" s="1"/>
  <c r="AL411" i="1" a="1"/>
  <c r="AL411" i="1" s="1"/>
  <c r="AL410" i="1" a="1"/>
  <c r="AL410" i="1" s="1"/>
  <c r="AL416" i="1" a="1"/>
  <c r="AL416" i="1" s="1"/>
  <c r="AL415" i="1" a="1"/>
  <c r="AL415" i="1" s="1"/>
  <c r="AL420" i="1" a="1"/>
  <c r="AL420" i="1" s="1"/>
  <c r="AL399" i="1" a="1"/>
  <c r="AL399" i="1" s="1"/>
  <c r="AL403" i="1" a="1"/>
  <c r="AL403" i="1" s="1"/>
  <c r="AL402" i="1" a="1"/>
  <c r="AL402" i="1" s="1"/>
  <c r="AL412" i="1" a="1"/>
  <c r="AL412" i="1" s="1"/>
  <c r="AL405" i="1" a="1"/>
  <c r="AL405" i="1" s="1"/>
  <c r="AL414" i="1" a="1"/>
  <c r="AL414" i="1" s="1"/>
  <c r="AL413" i="1" a="1"/>
  <c r="AL413" i="1" s="1"/>
  <c r="AL417" i="1" a="1"/>
  <c r="AL417" i="1" s="1"/>
  <c r="AL422" i="1" a="1"/>
  <c r="AL422" i="1" s="1"/>
  <c r="AL427" i="1" a="1"/>
  <c r="AL427" i="1" s="1"/>
  <c r="AL408" i="1" a="1"/>
  <c r="AL408" i="1" s="1"/>
  <c r="AL426" i="1" a="1"/>
  <c r="AL426" i="1" s="1"/>
  <c r="AL398" i="1" a="1"/>
  <c r="AL398" i="1" s="1"/>
  <c r="AL424" i="1" a="1"/>
  <c r="AL424" i="1" s="1"/>
  <c r="AL418" i="1" a="1"/>
  <c r="AL418" i="1" s="1"/>
  <c r="AL419" i="1" a="1"/>
  <c r="AL419" i="1" s="1"/>
  <c r="AL425" i="1" a="1"/>
  <c r="AL425" i="1" s="1"/>
  <c r="AL423" i="1" a="1"/>
  <c r="AL423" i="1" s="1"/>
  <c r="AL421" i="1" a="1"/>
  <c r="AL421" i="1" s="1"/>
  <c r="AD484" i="1"/>
  <c r="AD495" i="1" s="1" a="1"/>
  <c r="AD495" i="1" s="1"/>
  <c r="Z500" i="1" a="1"/>
  <c r="Z500" i="1" s="1"/>
  <c r="Z496" i="1" a="1"/>
  <c r="Z496" i="1" s="1"/>
  <c r="Z497" i="1" a="1"/>
  <c r="Z497" i="1" s="1"/>
  <c r="Z498" i="1" a="1"/>
  <c r="Z498" i="1" s="1"/>
  <c r="Z501" i="1" a="1"/>
  <c r="Z501" i="1" s="1"/>
  <c r="Z506" i="1" a="1"/>
  <c r="Z506" i="1" s="1"/>
  <c r="Z485" i="1" a="1"/>
  <c r="Z485" i="1" s="1"/>
  <c r="Z504" i="1" a="1"/>
  <c r="Z504" i="1" s="1"/>
  <c r="Z502" i="1" a="1"/>
  <c r="Z502" i="1" s="1"/>
  <c r="Z503" i="1" a="1"/>
  <c r="Z503" i="1" s="1"/>
  <c r="Z512" i="1" a="1"/>
  <c r="Z512" i="1" s="1"/>
  <c r="Z505" i="1" a="1"/>
  <c r="Z505" i="1" s="1"/>
  <c r="Z511" i="1" a="1"/>
  <c r="Z511" i="1" s="1"/>
  <c r="Z513" i="1" a="1"/>
  <c r="Z513" i="1" s="1"/>
  <c r="Z499" i="1" a="1"/>
  <c r="Z499" i="1" s="1"/>
  <c r="Z509" i="1" a="1"/>
  <c r="Z509" i="1" s="1"/>
  <c r="Z510" i="1" a="1"/>
  <c r="Z510" i="1" s="1"/>
  <c r="Z508" i="1" a="1"/>
  <c r="Z508" i="1" s="1"/>
  <c r="Z507" i="1" a="1"/>
  <c r="Z507" i="1" s="1"/>
  <c r="Z514" i="1" a="1"/>
  <c r="Z514" i="1" s="1"/>
  <c r="AE484" i="1"/>
  <c r="AE495" i="1" s="1" a="1"/>
  <c r="AE495" i="1" s="1"/>
  <c r="AA497" i="1" a="1"/>
  <c r="AA497" i="1" s="1"/>
  <c r="AA501" i="1" a="1"/>
  <c r="AA501" i="1" s="1"/>
  <c r="AA498" i="1" a="1"/>
  <c r="AA498" i="1" s="1"/>
  <c r="AA506" i="1" a="1"/>
  <c r="AA506" i="1" s="1"/>
  <c r="AA499" i="1" a="1"/>
  <c r="AA499" i="1" s="1"/>
  <c r="AA509" i="1" a="1"/>
  <c r="AA509" i="1" s="1"/>
  <c r="AA500" i="1" a="1"/>
  <c r="AA500" i="1" s="1"/>
  <c r="AA502" i="1" a="1"/>
  <c r="AA502" i="1" s="1"/>
  <c r="AA503" i="1" a="1"/>
  <c r="AA503" i="1" s="1"/>
  <c r="AA512" i="1" a="1"/>
  <c r="AA512" i="1" s="1"/>
  <c r="AA507" i="1" a="1"/>
  <c r="AA507" i="1" s="1"/>
  <c r="AA508" i="1" a="1"/>
  <c r="AA508" i="1" s="1"/>
  <c r="AA514" i="1" a="1"/>
  <c r="AA514" i="1" s="1"/>
  <c r="AA496" i="1" a="1"/>
  <c r="AA496" i="1" s="1"/>
  <c r="AA513" i="1" a="1"/>
  <c r="AA513" i="1" s="1"/>
  <c r="AA510" i="1" a="1"/>
  <c r="AA510" i="1" s="1"/>
  <c r="AA505" i="1" a="1"/>
  <c r="AA505" i="1" s="1"/>
  <c r="AA511" i="1" a="1"/>
  <c r="AA511" i="1" s="1"/>
  <c r="AA504" i="1" a="1"/>
  <c r="AA504" i="1" s="1"/>
  <c r="AA485" i="1" a="1"/>
  <c r="AA485" i="1" s="1"/>
  <c r="AB484" i="1"/>
  <c r="AB495" i="1" s="1" a="1"/>
  <c r="AB495" i="1" s="1"/>
  <c r="X498" i="1" a="1"/>
  <c r="X498" i="1" s="1"/>
  <c r="X502" i="1" a="1"/>
  <c r="X502" i="1" s="1"/>
  <c r="X501" i="1" a="1"/>
  <c r="X501" i="1" s="1"/>
  <c r="X485" i="1" a="1"/>
  <c r="X485" i="1" s="1"/>
  <c r="X499" i="1" a="1"/>
  <c r="X499" i="1" s="1"/>
  <c r="X510" i="1" a="1"/>
  <c r="X510" i="1" s="1"/>
  <c r="X504" i="1" a="1"/>
  <c r="X504" i="1" s="1"/>
  <c r="X507" i="1" a="1"/>
  <c r="X507" i="1" s="1"/>
  <c r="X508" i="1" a="1"/>
  <c r="X508" i="1" s="1"/>
  <c r="X496" i="1" a="1"/>
  <c r="X496" i="1" s="1"/>
  <c r="X509" i="1" a="1"/>
  <c r="X509" i="1" s="1"/>
  <c r="X500" i="1" a="1"/>
  <c r="X500" i="1" s="1"/>
  <c r="X505" i="1" a="1"/>
  <c r="X505" i="1" s="1"/>
  <c r="X511" i="1" a="1"/>
  <c r="X511" i="1" s="1"/>
  <c r="X512" i="1" a="1"/>
  <c r="X512" i="1" s="1"/>
  <c r="X514" i="1" a="1"/>
  <c r="X514" i="1" s="1"/>
  <c r="X513" i="1" a="1"/>
  <c r="X513" i="1" s="1"/>
  <c r="X497" i="1" a="1"/>
  <c r="X497" i="1" s="1"/>
  <c r="X506" i="1" a="1"/>
  <c r="X506" i="1" s="1"/>
  <c r="X503" i="1" a="1"/>
  <c r="X503" i="1" s="1"/>
  <c r="AC434" i="1"/>
  <c r="AC445" i="1" s="1" a="1"/>
  <c r="AC445" i="1" s="1"/>
  <c r="Y446" i="1" a="1"/>
  <c r="Y446" i="1" s="1"/>
  <c r="Y435" i="1" a="1"/>
  <c r="Y435" i="1" s="1"/>
  <c r="Y454" i="1" a="1"/>
  <c r="Y454" i="1" s="1"/>
  <c r="Y452" i="1" a="1"/>
  <c r="Y452" i="1" s="1"/>
  <c r="Y457" i="1" a="1"/>
  <c r="Y457" i="1" s="1"/>
  <c r="Y455" i="1" a="1"/>
  <c r="Y455" i="1" s="1"/>
  <c r="Y450" i="1" a="1"/>
  <c r="Y450" i="1" s="1"/>
  <c r="Y453" i="1" a="1"/>
  <c r="Y453" i="1" s="1"/>
  <c r="Y451" i="1" a="1"/>
  <c r="Y451" i="1" s="1"/>
  <c r="Y456" i="1" a="1"/>
  <c r="Y456" i="1" s="1"/>
  <c r="Y449" i="1" a="1"/>
  <c r="Y449" i="1" s="1"/>
  <c r="Y461" i="1" a="1"/>
  <c r="Y461" i="1" s="1"/>
  <c r="Y476" i="1" a="1"/>
  <c r="Y476" i="1" s="1"/>
  <c r="Y470" i="1" a="1"/>
  <c r="Y470" i="1" s="1"/>
  <c r="Y464" i="1" a="1"/>
  <c r="Y464" i="1" s="1"/>
  <c r="Y466" i="1" a="1"/>
  <c r="Y466" i="1" s="1"/>
  <c r="Y468" i="1" a="1"/>
  <c r="Y468" i="1" s="1"/>
  <c r="Y458" i="1" a="1"/>
  <c r="Y458" i="1" s="1"/>
  <c r="Y462" i="1" a="1"/>
  <c r="Y462" i="1" s="1"/>
  <c r="Y472" i="1" a="1"/>
  <c r="Y472" i="1" s="1"/>
  <c r="Y473" i="1" a="1"/>
  <c r="Y473" i="1" s="1"/>
  <c r="Y475" i="1" a="1"/>
  <c r="Y475" i="1" s="1"/>
  <c r="Y474" i="1" a="1"/>
  <c r="Y474" i="1" s="1"/>
  <c r="Y447" i="1" a="1"/>
  <c r="Y447" i="1" s="1"/>
  <c r="Y471" i="1" a="1"/>
  <c r="Y471" i="1" s="1"/>
  <c r="Y459" i="1" a="1"/>
  <c r="Y459" i="1" s="1"/>
  <c r="Y465" i="1" a="1"/>
  <c r="Y465" i="1" s="1"/>
  <c r="Y467" i="1" a="1"/>
  <c r="Y467" i="1" s="1"/>
  <c r="Y477" i="1" a="1"/>
  <c r="Y477" i="1" s="1"/>
  <c r="Y460" i="1" a="1"/>
  <c r="Y460" i="1" s="1"/>
  <c r="Y448" i="1" a="1"/>
  <c r="Y448" i="1" s="1"/>
  <c r="Y463" i="1" a="1"/>
  <c r="Y463" i="1" s="1"/>
  <c r="Y469" i="1" a="1"/>
  <c r="Y469" i="1" s="1"/>
  <c r="AD434" i="1"/>
  <c r="AD445" i="1" s="1" a="1"/>
  <c r="AD445" i="1" s="1"/>
  <c r="Z435" i="1" a="1"/>
  <c r="Z435" i="1" s="1"/>
  <c r="Z447" i="1" a="1"/>
  <c r="Z447" i="1" s="1"/>
  <c r="Z448" i="1" a="1"/>
  <c r="Z448" i="1" s="1"/>
  <c r="Z459" i="1" a="1"/>
  <c r="Z459" i="1" s="1"/>
  <c r="Z454" i="1" a="1"/>
  <c r="Z454" i="1" s="1"/>
  <c r="Z449" i="1" a="1"/>
  <c r="Z449" i="1" s="1"/>
  <c r="Z460" i="1" a="1"/>
  <c r="Z460" i="1" s="1"/>
  <c r="Z455" i="1" a="1"/>
  <c r="Z455" i="1" s="1"/>
  <c r="Z474" i="1" a="1"/>
  <c r="Z474" i="1" s="1"/>
  <c r="Z453" i="1" a="1"/>
  <c r="Z453" i="1" s="1"/>
  <c r="Z456" i="1" a="1"/>
  <c r="Z456" i="1" s="1"/>
  <c r="Z461" i="1" a="1"/>
  <c r="Z461" i="1" s="1"/>
  <c r="Z476" i="1" a="1"/>
  <c r="Z476" i="1" s="1"/>
  <c r="Z450" i="1" a="1"/>
  <c r="Z450" i="1" s="1"/>
  <c r="Z470" i="1" a="1"/>
  <c r="Z470" i="1" s="1"/>
  <c r="Z464" i="1" a="1"/>
  <c r="Z464" i="1" s="1"/>
  <c r="Z466" i="1" a="1"/>
  <c r="Z466" i="1" s="1"/>
  <c r="Z468" i="1" a="1"/>
  <c r="Z468" i="1" s="1"/>
  <c r="Z452" i="1" a="1"/>
  <c r="Z452" i="1" s="1"/>
  <c r="Z458" i="1" a="1"/>
  <c r="Z458" i="1" s="1"/>
  <c r="Z462" i="1" a="1"/>
  <c r="Z462" i="1" s="1"/>
  <c r="Z472" i="1" a="1"/>
  <c r="Z472" i="1" s="1"/>
  <c r="Z473" i="1" a="1"/>
  <c r="Z473" i="1" s="1"/>
  <c r="Z475" i="1" a="1"/>
  <c r="Z475" i="1" s="1"/>
  <c r="Z463" i="1" a="1"/>
  <c r="Z463" i="1" s="1"/>
  <c r="Z467" i="1" a="1"/>
  <c r="Z467" i="1" s="1"/>
  <c r="Z469" i="1" a="1"/>
  <c r="Z469" i="1" s="1"/>
  <c r="Z446" i="1" a="1"/>
  <c r="Z446" i="1" s="1"/>
  <c r="Z465" i="1" a="1"/>
  <c r="Z465" i="1" s="1"/>
  <c r="Z451" i="1" a="1"/>
  <c r="Z451" i="1" s="1"/>
  <c r="Z457" i="1" a="1"/>
  <c r="Z457" i="1" s="1"/>
  <c r="Z471" i="1" a="1"/>
  <c r="Z471" i="1" s="1"/>
  <c r="Z477" i="1" a="1"/>
  <c r="Z477" i="1" s="1"/>
  <c r="AE434" i="1"/>
  <c r="AE445" i="1" s="1" a="1"/>
  <c r="AE445" i="1" s="1"/>
  <c r="AA449" i="1" a="1"/>
  <c r="AA449" i="1" s="1"/>
  <c r="AA450" i="1" a="1"/>
  <c r="AA450" i="1" s="1"/>
  <c r="AA448" i="1" a="1"/>
  <c r="AA448" i="1" s="1"/>
  <c r="AA451" i="1" a="1"/>
  <c r="AA451" i="1" s="1"/>
  <c r="AA456" i="1" a="1"/>
  <c r="AA456" i="1" s="1"/>
  <c r="AA435" i="1" a="1"/>
  <c r="AA435" i="1" s="1"/>
  <c r="AA459" i="1" a="1"/>
  <c r="AA459" i="1" s="1"/>
  <c r="AA446" i="1" a="1"/>
  <c r="AA446" i="1" s="1"/>
  <c r="AA452" i="1" a="1"/>
  <c r="AA452" i="1" s="1"/>
  <c r="AA457" i="1" a="1"/>
  <c r="AA457" i="1" s="1"/>
  <c r="AA447" i="1" a="1"/>
  <c r="AA447" i="1" s="1"/>
  <c r="AA453" i="1" a="1"/>
  <c r="AA453" i="1" s="1"/>
  <c r="AA458" i="1" a="1"/>
  <c r="AA458" i="1" s="1"/>
  <c r="AA460" i="1" a="1"/>
  <c r="AA460" i="1" s="1"/>
  <c r="AA463" i="1" a="1"/>
  <c r="AA463" i="1" s="1"/>
  <c r="AA467" i="1" a="1"/>
  <c r="AA467" i="1" s="1"/>
  <c r="AA469" i="1" a="1"/>
  <c r="AA469" i="1" s="1"/>
  <c r="AA471" i="1" a="1"/>
  <c r="AA471" i="1" s="1"/>
  <c r="AA477" i="1" a="1"/>
  <c r="AA477" i="1" s="1"/>
  <c r="AA474" i="1" a="1"/>
  <c r="AA474" i="1" s="1"/>
  <c r="AA461" i="1" a="1"/>
  <c r="AA461" i="1" s="1"/>
  <c r="AA476" i="1" a="1"/>
  <c r="AA476" i="1" s="1"/>
  <c r="AA470" i="1" a="1"/>
  <c r="AA470" i="1" s="1"/>
  <c r="AA455" i="1" a="1"/>
  <c r="AA455" i="1" s="1"/>
  <c r="AA464" i="1" a="1"/>
  <c r="AA464" i="1" s="1"/>
  <c r="AA466" i="1" a="1"/>
  <c r="AA466" i="1" s="1"/>
  <c r="AA468" i="1" a="1"/>
  <c r="AA468" i="1" s="1"/>
  <c r="AA475" i="1" a="1"/>
  <c r="AA475" i="1" s="1"/>
  <c r="AA465" i="1" a="1"/>
  <c r="AA465" i="1" s="1"/>
  <c r="AA462" i="1" a="1"/>
  <c r="AA462" i="1" s="1"/>
  <c r="AA472" i="1" a="1"/>
  <c r="AA472" i="1" s="1"/>
  <c r="AA473" i="1" a="1"/>
  <c r="AA473" i="1" s="1"/>
  <c r="AA454" i="1" a="1"/>
  <c r="AA454" i="1" s="1"/>
  <c r="AR384" i="1"/>
  <c r="AR395" i="1" s="1" a="1"/>
  <c r="AR395" i="1" s="1"/>
  <c r="AN399" i="1" a="1"/>
  <c r="AN399" i="1" s="1"/>
  <c r="AN405" i="1" a="1"/>
  <c r="AN405" i="1" s="1"/>
  <c r="AN412" i="1" a="1"/>
  <c r="AN412" i="1" s="1"/>
  <c r="AN398" i="1" a="1"/>
  <c r="AN398" i="1" s="1"/>
  <c r="AN408" i="1" a="1"/>
  <c r="AN408" i="1" s="1"/>
  <c r="AN402" i="1" a="1"/>
  <c r="AN402" i="1" s="1"/>
  <c r="AN397" i="1" a="1"/>
  <c r="AN397" i="1" s="1"/>
  <c r="AN406" i="1" a="1"/>
  <c r="AN406" i="1" s="1"/>
  <c r="AN396" i="1" a="1"/>
  <c r="AN396" i="1" s="1"/>
  <c r="AN401" i="1" a="1"/>
  <c r="AN401" i="1" s="1"/>
  <c r="AN409" i="1" a="1"/>
  <c r="AN409" i="1" s="1"/>
  <c r="AN411" i="1" a="1"/>
  <c r="AN411" i="1" s="1"/>
  <c r="AN413" i="1" a="1"/>
  <c r="AN413" i="1" s="1"/>
  <c r="AN417" i="1" a="1"/>
  <c r="AN417" i="1" s="1"/>
  <c r="AN419" i="1" a="1"/>
  <c r="AN419" i="1" s="1"/>
  <c r="AN423" i="1" a="1"/>
  <c r="AN423" i="1" s="1"/>
  <c r="AN385" i="1" a="1"/>
  <c r="AN385" i="1" s="1"/>
  <c r="AN400" i="1" a="1"/>
  <c r="AN400" i="1" s="1"/>
  <c r="AN404" i="1" a="1"/>
  <c r="AN404" i="1" s="1"/>
  <c r="AN407" i="1" a="1"/>
  <c r="AN407" i="1" s="1"/>
  <c r="AN410" i="1" a="1"/>
  <c r="AN410" i="1" s="1"/>
  <c r="AN421" i="1" a="1"/>
  <c r="AN421" i="1" s="1"/>
  <c r="AN416" i="1" a="1"/>
  <c r="AN416" i="1" s="1"/>
  <c r="AN414" i="1" a="1"/>
  <c r="AN414" i="1" s="1"/>
  <c r="AN418" i="1" a="1"/>
  <c r="AN418" i="1" s="1"/>
  <c r="AN422" i="1" a="1"/>
  <c r="AN422" i="1" s="1"/>
  <c r="AN425" i="1" a="1"/>
  <c r="AN425" i="1" s="1"/>
  <c r="AN420" i="1" a="1"/>
  <c r="AN420" i="1" s="1"/>
  <c r="AN403" i="1" a="1"/>
  <c r="AN403" i="1" s="1"/>
  <c r="AN415" i="1" a="1"/>
  <c r="AN415" i="1" s="1"/>
  <c r="AN424" i="1" a="1"/>
  <c r="AN424" i="1" s="1"/>
  <c r="AN426" i="1" a="1"/>
  <c r="AN426" i="1" s="1"/>
  <c r="AN427" i="1" a="1"/>
  <c r="AN427" i="1" s="1"/>
  <c r="AC484" i="1"/>
  <c r="AC495" i="1" s="1" a="1"/>
  <c r="AC495" i="1" s="1"/>
  <c r="Y485" i="1" a="1"/>
  <c r="Y485" i="1" s="1"/>
  <c r="Y499" i="1" a="1"/>
  <c r="Y499" i="1" s="1"/>
  <c r="Y504" i="1" a="1"/>
  <c r="Y504" i="1" s="1"/>
  <c r="Y500" i="1" a="1"/>
  <c r="Y500" i="1" s="1"/>
  <c r="Y501" i="1" a="1"/>
  <c r="Y501" i="1" s="1"/>
  <c r="Y510" i="1" a="1"/>
  <c r="Y510" i="1" s="1"/>
  <c r="Y505" i="1" a="1"/>
  <c r="Y505" i="1" s="1"/>
  <c r="Y511" i="1" a="1"/>
  <c r="Y511" i="1" s="1"/>
  <c r="Y513" i="1" a="1"/>
  <c r="Y513" i="1" s="1"/>
  <c r="Y497" i="1" a="1"/>
  <c r="Y497" i="1" s="1"/>
  <c r="Y498" i="1" a="1"/>
  <c r="Y498" i="1" s="1"/>
  <c r="Y503" i="1" a="1"/>
  <c r="Y503" i="1" s="1"/>
  <c r="Y506" i="1" a="1"/>
  <c r="Y506" i="1" s="1"/>
  <c r="Y502" i="1" a="1"/>
  <c r="Y502" i="1" s="1"/>
  <c r="Y512" i="1" a="1"/>
  <c r="Y512" i="1" s="1"/>
  <c r="Y507" i="1" a="1"/>
  <c r="Y507" i="1" s="1"/>
  <c r="Y508" i="1" a="1"/>
  <c r="Y508" i="1" s="1"/>
  <c r="Y514" i="1" a="1"/>
  <c r="Y514" i="1" s="1"/>
  <c r="Y509" i="1" a="1"/>
  <c r="Y509" i="1" s="1"/>
  <c r="Y496" i="1" a="1"/>
  <c r="Y496" i="1" s="1"/>
  <c r="AO384" i="1"/>
  <c r="AO395" i="1" s="1" a="1"/>
  <c r="AO395" i="1" s="1"/>
  <c r="AK406" i="1" a="1"/>
  <c r="AK406" i="1" s="1"/>
  <c r="AK396" i="1" a="1"/>
  <c r="AK396" i="1" s="1"/>
  <c r="AK401" i="1" a="1"/>
  <c r="AK401" i="1" s="1"/>
  <c r="AK409" i="1" a="1"/>
  <c r="AK409" i="1" s="1"/>
  <c r="AK404" i="1" a="1"/>
  <c r="AK404" i="1" s="1"/>
  <c r="AK385" i="1" a="1"/>
  <c r="AK385" i="1" s="1"/>
  <c r="AK400" i="1" a="1"/>
  <c r="AK400" i="1" s="1"/>
  <c r="AK407" i="1" a="1"/>
  <c r="AK407" i="1" s="1"/>
  <c r="AK411" i="1" a="1"/>
  <c r="AK411" i="1" s="1"/>
  <c r="AK403" i="1" a="1"/>
  <c r="AK403" i="1" s="1"/>
  <c r="AK410" i="1" a="1"/>
  <c r="AK410" i="1" s="1"/>
  <c r="AK412" i="1" a="1"/>
  <c r="AK412" i="1" s="1"/>
  <c r="AK415" i="1" a="1"/>
  <c r="AK415" i="1" s="1"/>
  <c r="AK420" i="1" a="1"/>
  <c r="AK420" i="1" s="1"/>
  <c r="AK399" i="1" a="1"/>
  <c r="AK399" i="1" s="1"/>
  <c r="AK414" i="1" a="1"/>
  <c r="AK414" i="1" s="1"/>
  <c r="AK418" i="1" a="1"/>
  <c r="AK418" i="1" s="1"/>
  <c r="AK422" i="1" a="1"/>
  <c r="AK422" i="1" s="1"/>
  <c r="AK397" i="1" a="1"/>
  <c r="AK397" i="1" s="1"/>
  <c r="AK405" i="1" a="1"/>
  <c r="AK405" i="1" s="1"/>
  <c r="AK408" i="1" a="1"/>
  <c r="AK408" i="1" s="1"/>
  <c r="AK417" i="1" a="1"/>
  <c r="AK417" i="1" s="1"/>
  <c r="AK419" i="1" a="1"/>
  <c r="AK419" i="1" s="1"/>
  <c r="AK423" i="1" a="1"/>
  <c r="AK423" i="1" s="1"/>
  <c r="AK402" i="1" a="1"/>
  <c r="AK402" i="1" s="1"/>
  <c r="AK426" i="1" a="1"/>
  <c r="AK426" i="1" s="1"/>
  <c r="AK398" i="1" a="1"/>
  <c r="AK398" i="1" s="1"/>
  <c r="AK424" i="1" a="1"/>
  <c r="AK424" i="1" s="1"/>
  <c r="AK416" i="1" a="1"/>
  <c r="AK416" i="1" s="1"/>
  <c r="AK427" i="1" a="1"/>
  <c r="AK427" i="1" s="1"/>
  <c r="AK413" i="1" a="1"/>
  <c r="AK413" i="1" s="1"/>
  <c r="AK425" i="1" a="1"/>
  <c r="AK425" i="1" s="1"/>
  <c r="AK421" i="1" a="1"/>
  <c r="AK421" i="1" s="1"/>
  <c r="AB434" i="1"/>
  <c r="AB445" i="1" s="1" a="1"/>
  <c r="AB445" i="1" s="1"/>
  <c r="X450" i="1" a="1"/>
  <c r="X450" i="1" s="1"/>
  <c r="X446" i="1" a="1"/>
  <c r="X446" i="1" s="1"/>
  <c r="X452" i="1" a="1"/>
  <c r="X452" i="1" s="1"/>
  <c r="X457" i="1" a="1"/>
  <c r="X457" i="1" s="1"/>
  <c r="X462" i="1" a="1"/>
  <c r="X462" i="1" s="1"/>
  <c r="X449" i="1" a="1"/>
  <c r="X449" i="1" s="1"/>
  <c r="X460" i="1" a="1"/>
  <c r="X460" i="1" s="1"/>
  <c r="X453" i="1" a="1"/>
  <c r="X453" i="1" s="1"/>
  <c r="X458" i="1" a="1"/>
  <c r="X458" i="1" s="1"/>
  <c r="X447" i="1" a="1"/>
  <c r="X447" i="1" s="1"/>
  <c r="X448" i="1" a="1"/>
  <c r="X448" i="1" s="1"/>
  <c r="X459" i="1" a="1"/>
  <c r="X459" i="1" s="1"/>
  <c r="X456" i="1" a="1"/>
  <c r="X456" i="1" s="1"/>
  <c r="X464" i="1" a="1"/>
  <c r="X464" i="1" s="1"/>
  <c r="X470" i="1" a="1"/>
  <c r="X470" i="1" s="1"/>
  <c r="X466" i="1" a="1"/>
  <c r="X466" i="1" s="1"/>
  <c r="X468" i="1" a="1"/>
  <c r="X468" i="1" s="1"/>
  <c r="X473" i="1" a="1"/>
  <c r="X473" i="1" s="1"/>
  <c r="X472" i="1" a="1"/>
  <c r="X472" i="1" s="1"/>
  <c r="X475" i="1" a="1"/>
  <c r="X475" i="1" s="1"/>
  <c r="X455" i="1" a="1"/>
  <c r="X455" i="1" s="1"/>
  <c r="X465" i="1" a="1"/>
  <c r="X465" i="1" s="1"/>
  <c r="X477" i="1" a="1"/>
  <c r="X477" i="1" s="1"/>
  <c r="X474" i="1" a="1"/>
  <c r="X474" i="1" s="1"/>
  <c r="X463" i="1" a="1"/>
  <c r="X463" i="1" s="1"/>
  <c r="X467" i="1" a="1"/>
  <c r="X467" i="1" s="1"/>
  <c r="X469" i="1" a="1"/>
  <c r="X469" i="1" s="1"/>
  <c r="X471" i="1" a="1"/>
  <c r="X471" i="1" s="1"/>
  <c r="X461" i="1" a="1"/>
  <c r="X461" i="1" s="1"/>
  <c r="X435" i="1" a="1"/>
  <c r="X435" i="1" s="1"/>
  <c r="X451" i="1" a="1"/>
  <c r="X451" i="1" s="1"/>
  <c r="X454" i="1" a="1"/>
  <c r="X454" i="1" s="1"/>
  <c r="X476" i="1" a="1"/>
  <c r="X476" i="1" s="1"/>
  <c r="AQ384" i="1"/>
  <c r="AQ395" i="1" s="1" a="1"/>
  <c r="AQ395" i="1" s="1"/>
  <c r="AM398" i="1" a="1"/>
  <c r="AM398" i="1" s="1"/>
  <c r="AM402" i="1" a="1"/>
  <c r="AM402" i="1" s="1"/>
  <c r="AM408" i="1" a="1"/>
  <c r="AM408" i="1" s="1"/>
  <c r="AM397" i="1" a="1"/>
  <c r="AM397" i="1" s="1"/>
  <c r="AM406" i="1" a="1"/>
  <c r="AM406" i="1" s="1"/>
  <c r="AM396" i="1" a="1"/>
  <c r="AM396" i="1" s="1"/>
  <c r="AM401" i="1" a="1"/>
  <c r="AM401" i="1" s="1"/>
  <c r="AM409" i="1" a="1"/>
  <c r="AM409" i="1" s="1"/>
  <c r="AM404" i="1" a="1"/>
  <c r="AM404" i="1" s="1"/>
  <c r="AM405" i="1" a="1"/>
  <c r="AM405" i="1" s="1"/>
  <c r="AM417" i="1" a="1"/>
  <c r="AM417" i="1" s="1"/>
  <c r="AM419" i="1" a="1"/>
  <c r="AM419" i="1" s="1"/>
  <c r="AM385" i="1" a="1"/>
  <c r="AM385" i="1" s="1"/>
  <c r="AM400" i="1" a="1"/>
  <c r="AM400" i="1" s="1"/>
  <c r="AM407" i="1" a="1"/>
  <c r="AM407" i="1" s="1"/>
  <c r="AM410" i="1" a="1"/>
  <c r="AM410" i="1" s="1"/>
  <c r="AM421" i="1" a="1"/>
  <c r="AM421" i="1" s="1"/>
  <c r="AM416" i="1" a="1"/>
  <c r="AM416" i="1" s="1"/>
  <c r="AM415" i="1" a="1"/>
  <c r="AM415" i="1" s="1"/>
  <c r="AM420" i="1" a="1"/>
  <c r="AM420" i="1" s="1"/>
  <c r="AM399" i="1" a="1"/>
  <c r="AM399" i="1" s="1"/>
  <c r="AM418" i="1" a="1"/>
  <c r="AM418" i="1" s="1"/>
  <c r="AM412" i="1" a="1"/>
  <c r="AM412" i="1" s="1"/>
  <c r="AM424" i="1" a="1"/>
  <c r="AM424" i="1" s="1"/>
  <c r="AM423" i="1" a="1"/>
  <c r="AM423" i="1" s="1"/>
  <c r="AM425" i="1" a="1"/>
  <c r="AM425" i="1" s="1"/>
  <c r="AM411" i="1" a="1"/>
  <c r="AM411" i="1" s="1"/>
  <c r="AM427" i="1" a="1"/>
  <c r="AM427" i="1" s="1"/>
  <c r="AM422" i="1" a="1"/>
  <c r="AM422" i="1" s="1"/>
  <c r="AM413" i="1" a="1"/>
  <c r="AM413" i="1" s="1"/>
  <c r="AM403" i="1" a="1"/>
  <c r="AM403" i="1" s="1"/>
  <c r="AM414" i="1" a="1"/>
  <c r="AM414" i="1" s="1"/>
  <c r="AM426" i="1" a="1"/>
  <c r="AM426" i="1" s="1"/>
  <c r="G43" i="6"/>
  <c r="G609" i="9"/>
  <c r="AL109" i="18" l="1"/>
  <c r="AO111" i="18"/>
  <c r="AK110" i="18"/>
  <c r="AI108" i="18"/>
  <c r="AJ108" i="18" s="1"/>
  <c r="AU384" i="1"/>
  <c r="AU395" i="1" s="1" a="1"/>
  <c r="AU395" i="1" s="1"/>
  <c r="AQ396" i="1" a="1"/>
  <c r="AQ396" i="1" s="1"/>
  <c r="AQ401" i="1" a="1"/>
  <c r="AQ401" i="1" s="1"/>
  <c r="AQ404" i="1" a="1"/>
  <c r="AQ404" i="1" s="1"/>
  <c r="AQ385" i="1" a="1"/>
  <c r="AQ385" i="1" s="1"/>
  <c r="AQ400" i="1" a="1"/>
  <c r="AQ400" i="1" s="1"/>
  <c r="AQ407" i="1" a="1"/>
  <c r="AQ407" i="1" s="1"/>
  <c r="AQ403" i="1" a="1"/>
  <c r="AQ403" i="1" s="1"/>
  <c r="AQ410" i="1" a="1"/>
  <c r="AQ410" i="1" s="1"/>
  <c r="AQ411" i="1" a="1"/>
  <c r="AQ411" i="1" s="1"/>
  <c r="AQ399" i="1" a="1"/>
  <c r="AQ399" i="1" s="1"/>
  <c r="AQ405" i="1" a="1"/>
  <c r="AQ405" i="1" s="1"/>
  <c r="AQ398" i="1" a="1"/>
  <c r="AQ398" i="1" s="1"/>
  <c r="AQ408" i="1" a="1"/>
  <c r="AQ408" i="1" s="1"/>
  <c r="AQ397" i="1" a="1"/>
  <c r="AQ397" i="1" s="1"/>
  <c r="AQ415" i="1" a="1"/>
  <c r="AQ415" i="1" s="1"/>
  <c r="AQ414" i="1" a="1"/>
  <c r="AQ414" i="1" s="1"/>
  <c r="AQ418" i="1" a="1"/>
  <c r="AQ418" i="1" s="1"/>
  <c r="AQ422" i="1" a="1"/>
  <c r="AQ422" i="1" s="1"/>
  <c r="AQ412" i="1" a="1"/>
  <c r="AQ412" i="1" s="1"/>
  <c r="AQ413" i="1" a="1"/>
  <c r="AQ413" i="1" s="1"/>
  <c r="AQ406" i="1" a="1"/>
  <c r="AQ406" i="1" s="1"/>
  <c r="AQ409" i="1" a="1"/>
  <c r="AQ409" i="1" s="1"/>
  <c r="AQ416" i="1" a="1"/>
  <c r="AQ416" i="1" s="1"/>
  <c r="AQ419" i="1" a="1"/>
  <c r="AQ419" i="1" s="1"/>
  <c r="AQ423" i="1" a="1"/>
  <c r="AQ423" i="1" s="1"/>
  <c r="AQ424" i="1" a="1"/>
  <c r="AQ424" i="1" s="1"/>
  <c r="AQ421" i="1" a="1"/>
  <c r="AQ421" i="1" s="1"/>
  <c r="AQ425" i="1" a="1"/>
  <c r="AQ425" i="1" s="1"/>
  <c r="AQ417" i="1" a="1"/>
  <c r="AQ417" i="1" s="1"/>
  <c r="AQ420" i="1" a="1"/>
  <c r="AQ420" i="1" s="1"/>
  <c r="AQ402" i="1" a="1"/>
  <c r="AQ402" i="1" s="1"/>
  <c r="AQ426" i="1" a="1"/>
  <c r="AQ426" i="1" s="1"/>
  <c r="AQ427" i="1" a="1"/>
  <c r="AQ427" i="1" s="1"/>
  <c r="AR409" i="1" a="1"/>
  <c r="AR409" i="1" s="1"/>
  <c r="AR396" i="1" a="1"/>
  <c r="AR396" i="1" s="1"/>
  <c r="AR401" i="1" a="1"/>
  <c r="AR401" i="1" s="1"/>
  <c r="AR404" i="1" a="1"/>
  <c r="AR404" i="1" s="1"/>
  <c r="AR385" i="1" a="1"/>
  <c r="AR385" i="1" s="1"/>
  <c r="AR400" i="1" a="1"/>
  <c r="AR400" i="1" s="1"/>
  <c r="AR407" i="1" a="1"/>
  <c r="AR407" i="1" s="1"/>
  <c r="AR403" i="1" a="1"/>
  <c r="AR403" i="1" s="1"/>
  <c r="AR411" i="1" a="1"/>
  <c r="AR411" i="1" s="1"/>
  <c r="AR399" i="1" a="1"/>
  <c r="AR399" i="1" s="1"/>
  <c r="AR405" i="1" a="1"/>
  <c r="AR405" i="1" s="1"/>
  <c r="AR410" i="1" a="1"/>
  <c r="AR410" i="1" s="1"/>
  <c r="AR402" i="1" a="1"/>
  <c r="AR402" i="1" s="1"/>
  <c r="AR408" i="1" a="1"/>
  <c r="AR408" i="1" s="1"/>
  <c r="AR397" i="1" a="1"/>
  <c r="AR397" i="1" s="1"/>
  <c r="AR415" i="1" a="1"/>
  <c r="AR415" i="1" s="1"/>
  <c r="AR421" i="1" a="1"/>
  <c r="AR421" i="1" s="1"/>
  <c r="AR418" i="1" a="1"/>
  <c r="AR418" i="1" s="1"/>
  <c r="AR422" i="1" a="1"/>
  <c r="AR422" i="1" s="1"/>
  <c r="AR412" i="1" a="1"/>
  <c r="AR412" i="1" s="1"/>
  <c r="AR414" i="1" a="1"/>
  <c r="AR414" i="1" s="1"/>
  <c r="AR417" i="1" a="1"/>
  <c r="AR417" i="1" s="1"/>
  <c r="AR416" i="1" a="1"/>
  <c r="AR416" i="1" s="1"/>
  <c r="AR398" i="1" a="1"/>
  <c r="AR398" i="1" s="1"/>
  <c r="AR413" i="1" a="1"/>
  <c r="AR413" i="1" s="1"/>
  <c r="AR425" i="1" a="1"/>
  <c r="AR425" i="1" s="1"/>
  <c r="AR423" i="1" a="1"/>
  <c r="AR423" i="1" s="1"/>
  <c r="AR406" i="1" a="1"/>
  <c r="AR406" i="1" s="1"/>
  <c r="AR419" i="1" a="1"/>
  <c r="AR419" i="1" s="1"/>
  <c r="AR420" i="1" a="1"/>
  <c r="AR420" i="1" s="1"/>
  <c r="AR424" i="1" a="1"/>
  <c r="AR424" i="1" s="1"/>
  <c r="AR426" i="1" a="1"/>
  <c r="AR426" i="1" s="1"/>
  <c r="AR427" i="1" a="1"/>
  <c r="AR427" i="1" s="1"/>
  <c r="AF484" i="1"/>
  <c r="AF495" i="1" s="1" a="1"/>
  <c r="AF495" i="1" s="1"/>
  <c r="AB498" i="1" a="1"/>
  <c r="AB498" i="1" s="1"/>
  <c r="AB500" i="1" a="1"/>
  <c r="AB500" i="1" s="1"/>
  <c r="AB502" i="1" a="1"/>
  <c r="AB502" i="1" s="1"/>
  <c r="AB503" i="1" a="1"/>
  <c r="AB503" i="1" s="1"/>
  <c r="AB501" i="1" a="1"/>
  <c r="AB501" i="1" s="1"/>
  <c r="AB496" i="1" a="1"/>
  <c r="AB496" i="1" s="1"/>
  <c r="AB497" i="1" a="1"/>
  <c r="AB497" i="1" s="1"/>
  <c r="AB506" i="1" a="1"/>
  <c r="AB506" i="1" s="1"/>
  <c r="AB513" i="1" a="1"/>
  <c r="AB513" i="1" s="1"/>
  <c r="AB499" i="1" a="1"/>
  <c r="AB499" i="1" s="1"/>
  <c r="AB509" i="1" a="1"/>
  <c r="AB509" i="1" s="1"/>
  <c r="AB510" i="1" a="1"/>
  <c r="AB510" i="1" s="1"/>
  <c r="AB507" i="1" a="1"/>
  <c r="AB507" i="1" s="1"/>
  <c r="AB508" i="1" a="1"/>
  <c r="AB508" i="1" s="1"/>
  <c r="AB485" i="1" a="1"/>
  <c r="AB485" i="1" s="1"/>
  <c r="AB505" i="1" a="1"/>
  <c r="AB505" i="1" s="1"/>
  <c r="AB511" i="1" a="1"/>
  <c r="AB511" i="1" s="1"/>
  <c r="AB512" i="1" a="1"/>
  <c r="AB512" i="1" s="1"/>
  <c r="AB504" i="1" a="1"/>
  <c r="AB504" i="1" s="1"/>
  <c r="AB514" i="1" a="1"/>
  <c r="AB514" i="1" s="1"/>
  <c r="AF434" i="1"/>
  <c r="AF445" i="1" s="1" a="1"/>
  <c r="AF445" i="1" s="1"/>
  <c r="AB435" i="1" a="1"/>
  <c r="AB435" i="1" s="1"/>
  <c r="AB461" i="1" a="1"/>
  <c r="AB461" i="1" s="1"/>
  <c r="AB448" i="1" a="1"/>
  <c r="AB448" i="1" s="1"/>
  <c r="AB451" i="1" a="1"/>
  <c r="AB451" i="1" s="1"/>
  <c r="AB456" i="1" a="1"/>
  <c r="AB456" i="1" s="1"/>
  <c r="AB454" i="1" a="1"/>
  <c r="AB454" i="1" s="1"/>
  <c r="AB446" i="1" a="1"/>
  <c r="AB446" i="1" s="1"/>
  <c r="AB449" i="1" a="1"/>
  <c r="AB449" i="1" s="1"/>
  <c r="AB452" i="1" a="1"/>
  <c r="AB452" i="1" s="1"/>
  <c r="AB457" i="1" a="1"/>
  <c r="AB457" i="1" s="1"/>
  <c r="AB450" i="1" a="1"/>
  <c r="AB450" i="1" s="1"/>
  <c r="AB455" i="1" a="1"/>
  <c r="AB455" i="1" s="1"/>
  <c r="AB465" i="1" a="1"/>
  <c r="AB465" i="1" s="1"/>
  <c r="AB460" i="1" a="1"/>
  <c r="AB460" i="1" s="1"/>
  <c r="AB463" i="1" a="1"/>
  <c r="AB463" i="1" s="1"/>
  <c r="AB467" i="1" a="1"/>
  <c r="AB467" i="1" s="1"/>
  <c r="AB469" i="1" a="1"/>
  <c r="AB469" i="1" s="1"/>
  <c r="AB471" i="1" a="1"/>
  <c r="AB471" i="1" s="1"/>
  <c r="AB477" i="1" a="1"/>
  <c r="AB477" i="1" s="1"/>
  <c r="AB453" i="1" a="1"/>
  <c r="AB453" i="1" s="1"/>
  <c r="AB474" i="1" a="1"/>
  <c r="AB474" i="1" s="1"/>
  <c r="AB476" i="1" a="1"/>
  <c r="AB476" i="1" s="1"/>
  <c r="AB470" i="1" a="1"/>
  <c r="AB470" i="1" s="1"/>
  <c r="AB472" i="1" a="1"/>
  <c r="AB472" i="1" s="1"/>
  <c r="AB447" i="1" a="1"/>
  <c r="AB447" i="1" s="1"/>
  <c r="AB458" i="1" a="1"/>
  <c r="AB458" i="1" s="1"/>
  <c r="AB464" i="1" a="1"/>
  <c r="AB464" i="1" s="1"/>
  <c r="AB466" i="1" a="1"/>
  <c r="AB466" i="1" s="1"/>
  <c r="AB468" i="1" a="1"/>
  <c r="AB468" i="1" s="1"/>
  <c r="AB459" i="1" a="1"/>
  <c r="AB459" i="1" s="1"/>
  <c r="AB462" i="1" a="1"/>
  <c r="AB462" i="1" s="1"/>
  <c r="AB473" i="1" a="1"/>
  <c r="AB473" i="1" s="1"/>
  <c r="AB475" i="1" a="1"/>
  <c r="AB475" i="1" s="1"/>
  <c r="AI434" i="1"/>
  <c r="AI445" i="1" s="1" a="1"/>
  <c r="AI445" i="1" s="1"/>
  <c r="AE448" i="1" a="1"/>
  <c r="AE448" i="1" s="1"/>
  <c r="AE446" i="1" a="1"/>
  <c r="AE446" i="1" s="1"/>
  <c r="AE460" i="1" a="1"/>
  <c r="AE460" i="1" s="1"/>
  <c r="AE447" i="1" a="1"/>
  <c r="AE447" i="1" s="1"/>
  <c r="AE450" i="1" a="1"/>
  <c r="AE450" i="1" s="1"/>
  <c r="AE455" i="1" a="1"/>
  <c r="AE455" i="1" s="1"/>
  <c r="AE435" i="1" a="1"/>
  <c r="AE435" i="1" s="1"/>
  <c r="AE451" i="1" a="1"/>
  <c r="AE451" i="1" s="1"/>
  <c r="AE456" i="1" a="1"/>
  <c r="AE456" i="1" s="1"/>
  <c r="AE449" i="1" a="1"/>
  <c r="AE449" i="1" s="1"/>
  <c r="AE454" i="1" a="1"/>
  <c r="AE454" i="1" s="1"/>
  <c r="AE457" i="1" a="1"/>
  <c r="AE457" i="1" s="1"/>
  <c r="AE459" i="1" a="1"/>
  <c r="AE459" i="1" s="1"/>
  <c r="AE464" i="1" a="1"/>
  <c r="AE464" i="1" s="1"/>
  <c r="AE466" i="1" a="1"/>
  <c r="AE466" i="1" s="1"/>
  <c r="AE468" i="1" a="1"/>
  <c r="AE468" i="1" s="1"/>
  <c r="AE462" i="1" a="1"/>
  <c r="AE462" i="1" s="1"/>
  <c r="AE473" i="1" a="1"/>
  <c r="AE473" i="1" s="1"/>
  <c r="AE475" i="1" a="1"/>
  <c r="AE475" i="1" s="1"/>
  <c r="AE453" i="1" a="1"/>
  <c r="AE453" i="1" s="1"/>
  <c r="AE465" i="1" a="1"/>
  <c r="AE465" i="1" s="1"/>
  <c r="AE472" i="1" a="1"/>
  <c r="AE472" i="1" s="1"/>
  <c r="AE461" i="1" a="1"/>
  <c r="AE461" i="1" s="1"/>
  <c r="AE463" i="1" a="1"/>
  <c r="AE463" i="1" s="1"/>
  <c r="AE467" i="1" a="1"/>
  <c r="AE467" i="1" s="1"/>
  <c r="AE469" i="1" a="1"/>
  <c r="AE469" i="1" s="1"/>
  <c r="AE471" i="1" a="1"/>
  <c r="AE471" i="1" s="1"/>
  <c r="AE476" i="1" a="1"/>
  <c r="AE476" i="1" s="1"/>
  <c r="AE470" i="1" a="1"/>
  <c r="AE470" i="1" s="1"/>
  <c r="AE474" i="1" a="1"/>
  <c r="AE474" i="1" s="1"/>
  <c r="AE477" i="1" a="1"/>
  <c r="AE477" i="1" s="1"/>
  <c r="AE452" i="1" a="1"/>
  <c r="AE452" i="1" s="1"/>
  <c r="AE458" i="1" a="1"/>
  <c r="AE458" i="1" s="1"/>
  <c r="AI484" i="1"/>
  <c r="AI495" i="1" s="1" a="1"/>
  <c r="AI495" i="1" s="1"/>
  <c r="AE497" i="1" a="1"/>
  <c r="AE497" i="1" s="1"/>
  <c r="AE499" i="1" a="1"/>
  <c r="AE499" i="1" s="1"/>
  <c r="AE500" i="1" a="1"/>
  <c r="AE500" i="1" s="1"/>
  <c r="AE505" i="1" a="1"/>
  <c r="AE505" i="1" s="1"/>
  <c r="AE508" i="1" a="1"/>
  <c r="AE508" i="1" s="1"/>
  <c r="AE485" i="1" a="1"/>
  <c r="AE485" i="1" s="1"/>
  <c r="AE496" i="1" a="1"/>
  <c r="AE496" i="1" s="1"/>
  <c r="AE514" i="1" a="1"/>
  <c r="AE514" i="1" s="1"/>
  <c r="AE501" i="1" a="1"/>
  <c r="AE501" i="1" s="1"/>
  <c r="AE509" i="1" a="1"/>
  <c r="AE509" i="1" s="1"/>
  <c r="AE512" i="1" a="1"/>
  <c r="AE512" i="1" s="1"/>
  <c r="AE498" i="1" a="1"/>
  <c r="AE498" i="1" s="1"/>
  <c r="AE503" i="1" a="1"/>
  <c r="AE503" i="1" s="1"/>
  <c r="AE506" i="1" a="1"/>
  <c r="AE506" i="1" s="1"/>
  <c r="AE513" i="1" a="1"/>
  <c r="AE513" i="1" s="1"/>
  <c r="AE510" i="1" a="1"/>
  <c r="AE510" i="1" s="1"/>
  <c r="AE511" i="1" a="1"/>
  <c r="AE511" i="1" s="1"/>
  <c r="AE504" i="1" a="1"/>
  <c r="AE504" i="1" s="1"/>
  <c r="AE507" i="1" a="1"/>
  <c r="AE507" i="1" s="1"/>
  <c r="AE502" i="1" a="1"/>
  <c r="AE502" i="1" s="1"/>
  <c r="AS384" i="1"/>
  <c r="AS395" i="1" s="1" a="1"/>
  <c r="AS395" i="1" s="1"/>
  <c r="AO403" i="1" a="1"/>
  <c r="AO403" i="1" s="1"/>
  <c r="AO410" i="1" a="1"/>
  <c r="AO410" i="1" s="1"/>
  <c r="AO411" i="1" a="1"/>
  <c r="AO411" i="1" s="1"/>
  <c r="AO399" i="1" a="1"/>
  <c r="AO399" i="1" s="1"/>
  <c r="AO405" i="1" a="1"/>
  <c r="AO405" i="1" s="1"/>
  <c r="AO398" i="1" a="1"/>
  <c r="AO398" i="1" s="1"/>
  <c r="AO408" i="1" a="1"/>
  <c r="AO408" i="1" s="1"/>
  <c r="AO402" i="1" a="1"/>
  <c r="AO402" i="1" s="1"/>
  <c r="AO397" i="1" a="1"/>
  <c r="AO397" i="1" s="1"/>
  <c r="AO406" i="1" a="1"/>
  <c r="AO406" i="1" s="1"/>
  <c r="AO396" i="1" a="1"/>
  <c r="AO396" i="1" s="1"/>
  <c r="AO401" i="1" a="1"/>
  <c r="AO401" i="1" s="1"/>
  <c r="AO412" i="1" a="1"/>
  <c r="AO412" i="1" s="1"/>
  <c r="AO413" i="1" a="1"/>
  <c r="AO413" i="1" s="1"/>
  <c r="AO417" i="1" a="1"/>
  <c r="AO417" i="1" s="1"/>
  <c r="AO419" i="1" a="1"/>
  <c r="AO419" i="1" s="1"/>
  <c r="AO423" i="1" a="1"/>
  <c r="AO423" i="1" s="1"/>
  <c r="AO385" i="1" a="1"/>
  <c r="AO385" i="1" s="1"/>
  <c r="AO400" i="1" a="1"/>
  <c r="AO400" i="1" s="1"/>
  <c r="AO404" i="1" a="1"/>
  <c r="AO404" i="1" s="1"/>
  <c r="AO407" i="1" a="1"/>
  <c r="AO407" i="1" s="1"/>
  <c r="AO421" i="1" a="1"/>
  <c r="AO421" i="1" s="1"/>
  <c r="AO415" i="1" a="1"/>
  <c r="AO415" i="1" s="1"/>
  <c r="AO414" i="1" a="1"/>
  <c r="AO414" i="1" s="1"/>
  <c r="AO426" i="1" a="1"/>
  <c r="AO426" i="1" s="1"/>
  <c r="AO416" i="1" a="1"/>
  <c r="AO416" i="1" s="1"/>
  <c r="AO409" i="1" a="1"/>
  <c r="AO409" i="1" s="1"/>
  <c r="AO418" i="1" a="1"/>
  <c r="AO418" i="1" s="1"/>
  <c r="AO420" i="1" a="1"/>
  <c r="AO420" i="1" s="1"/>
  <c r="AO424" i="1" a="1"/>
  <c r="AO424" i="1" s="1"/>
  <c r="AO422" i="1" a="1"/>
  <c r="AO422" i="1" s="1"/>
  <c r="AO427" i="1" a="1"/>
  <c r="AO427" i="1" s="1"/>
  <c r="AO425" i="1" a="1"/>
  <c r="AO425" i="1" s="1"/>
  <c r="AH434" i="1"/>
  <c r="AH445" i="1" s="1" a="1"/>
  <c r="AH445" i="1" s="1"/>
  <c r="AD449" i="1" a="1"/>
  <c r="AD449" i="1" s="1"/>
  <c r="AD447" i="1" a="1"/>
  <c r="AD447" i="1" s="1"/>
  <c r="AD450" i="1" a="1"/>
  <c r="AD450" i="1" s="1"/>
  <c r="AD455" i="1" a="1"/>
  <c r="AD455" i="1" s="1"/>
  <c r="AD453" i="1" a="1"/>
  <c r="AD453" i="1" s="1"/>
  <c r="AD458" i="1" a="1"/>
  <c r="AD458" i="1" s="1"/>
  <c r="AD448" i="1" a="1"/>
  <c r="AD448" i="1" s="1"/>
  <c r="AD451" i="1" a="1"/>
  <c r="AD451" i="1" s="1"/>
  <c r="AD456" i="1" a="1"/>
  <c r="AD456" i="1" s="1"/>
  <c r="AD452" i="1" a="1"/>
  <c r="AD452" i="1" s="1"/>
  <c r="AD457" i="1" a="1"/>
  <c r="AD457" i="1" s="1"/>
  <c r="AD454" i="1" a="1"/>
  <c r="AD454" i="1" s="1"/>
  <c r="AD462" i="1" a="1"/>
  <c r="AD462" i="1" s="1"/>
  <c r="AD473" i="1" a="1"/>
  <c r="AD473" i="1" s="1"/>
  <c r="AD475" i="1" a="1"/>
  <c r="AD475" i="1" s="1"/>
  <c r="AD465" i="1" a="1"/>
  <c r="AD465" i="1" s="1"/>
  <c r="AD472" i="1" a="1"/>
  <c r="AD472" i="1" s="1"/>
  <c r="AD460" i="1" a="1"/>
  <c r="AD460" i="1" s="1"/>
  <c r="AD461" i="1" a="1"/>
  <c r="AD461" i="1" s="1"/>
  <c r="AD463" i="1" a="1"/>
  <c r="AD463" i="1" s="1"/>
  <c r="AD467" i="1" a="1"/>
  <c r="AD467" i="1" s="1"/>
  <c r="AD469" i="1" a="1"/>
  <c r="AD469" i="1" s="1"/>
  <c r="AD471" i="1" a="1"/>
  <c r="AD471" i="1" s="1"/>
  <c r="AD474" i="1" a="1"/>
  <c r="AD474" i="1" s="1"/>
  <c r="AD477" i="1" a="1"/>
  <c r="AD477" i="1" s="1"/>
  <c r="AD459" i="1" a="1"/>
  <c r="AD459" i="1" s="1"/>
  <c r="AD464" i="1" a="1"/>
  <c r="AD464" i="1" s="1"/>
  <c r="AD466" i="1" a="1"/>
  <c r="AD466" i="1" s="1"/>
  <c r="AD476" i="1" a="1"/>
  <c r="AD476" i="1" s="1"/>
  <c r="AD470" i="1" a="1"/>
  <c r="AD470" i="1" s="1"/>
  <c r="AD435" i="1" a="1"/>
  <c r="AD435" i="1" s="1"/>
  <c r="AD446" i="1" a="1"/>
  <c r="AD446" i="1" s="1"/>
  <c r="AD468" i="1" a="1"/>
  <c r="AD468" i="1" s="1"/>
  <c r="AH484" i="1"/>
  <c r="AH495" i="1" s="1" a="1"/>
  <c r="AH495" i="1" s="1"/>
  <c r="AD496" i="1" a="1"/>
  <c r="AD496" i="1" s="1"/>
  <c r="AD500" i="1" a="1"/>
  <c r="AD500" i="1" s="1"/>
  <c r="AD497" i="1" a="1"/>
  <c r="AD497" i="1" s="1"/>
  <c r="AD505" i="1" a="1"/>
  <c r="AD505" i="1" s="1"/>
  <c r="AD507" i="1" a="1"/>
  <c r="AD507" i="1" s="1"/>
  <c r="AD485" i="1" a="1"/>
  <c r="AD485" i="1" s="1"/>
  <c r="AD514" i="1" a="1"/>
  <c r="AD514" i="1" s="1"/>
  <c r="AD498" i="1" a="1"/>
  <c r="AD498" i="1" s="1"/>
  <c r="AD511" i="1" a="1"/>
  <c r="AD511" i="1" s="1"/>
  <c r="AD512" i="1" a="1"/>
  <c r="AD512" i="1" s="1"/>
  <c r="AD504" i="1" a="1"/>
  <c r="AD504" i="1" s="1"/>
  <c r="AD508" i="1" a="1"/>
  <c r="AD508" i="1" s="1"/>
  <c r="AD499" i="1" a="1"/>
  <c r="AD499" i="1" s="1"/>
  <c r="AD503" i="1" a="1"/>
  <c r="AD503" i="1" s="1"/>
  <c r="AD506" i="1" a="1"/>
  <c r="AD506" i="1" s="1"/>
  <c r="AD513" i="1" a="1"/>
  <c r="AD513" i="1" s="1"/>
  <c r="AD501" i="1" a="1"/>
  <c r="AD501" i="1" s="1"/>
  <c r="AD509" i="1" a="1"/>
  <c r="AD509" i="1" s="1"/>
  <c r="AD510" i="1" a="1"/>
  <c r="AD510" i="1" s="1"/>
  <c r="AD502" i="1" a="1"/>
  <c r="AD502" i="1" s="1"/>
  <c r="AG484" i="1"/>
  <c r="AG495" i="1" s="1" a="1"/>
  <c r="AG495" i="1" s="1"/>
  <c r="AC499" i="1" a="1"/>
  <c r="AC499" i="1" s="1"/>
  <c r="AC485" i="1" a="1"/>
  <c r="AC485" i="1" s="1"/>
  <c r="AC496" i="1" a="1"/>
  <c r="AC496" i="1" s="1"/>
  <c r="AC497" i="1" a="1"/>
  <c r="AC497" i="1" s="1"/>
  <c r="AC505" i="1" a="1"/>
  <c r="AC505" i="1" s="1"/>
  <c r="AC507" i="1" a="1"/>
  <c r="AC507" i="1" s="1"/>
  <c r="AC502" i="1" a="1"/>
  <c r="AC502" i="1" s="1"/>
  <c r="AC503" i="1" a="1"/>
  <c r="AC503" i="1" s="1"/>
  <c r="AC498" i="1" a="1"/>
  <c r="AC498" i="1" s="1"/>
  <c r="AC511" i="1" a="1"/>
  <c r="AC511" i="1" s="1"/>
  <c r="AC506" i="1" a="1"/>
  <c r="AC506" i="1" s="1"/>
  <c r="AC513" i="1" a="1"/>
  <c r="AC513" i="1" s="1"/>
  <c r="AC504" i="1" a="1"/>
  <c r="AC504" i="1" s="1"/>
  <c r="AC510" i="1" a="1"/>
  <c r="AC510" i="1" s="1"/>
  <c r="AC514" i="1" a="1"/>
  <c r="AC514" i="1" s="1"/>
  <c r="AC500" i="1" a="1"/>
  <c r="AC500" i="1" s="1"/>
  <c r="AC501" i="1" a="1"/>
  <c r="AC501" i="1" s="1"/>
  <c r="AC509" i="1" a="1"/>
  <c r="AC509" i="1" s="1"/>
  <c r="AC512" i="1" a="1"/>
  <c r="AC512" i="1" s="1"/>
  <c r="AC508" i="1" a="1"/>
  <c r="AC508" i="1" s="1"/>
  <c r="AG434" i="1"/>
  <c r="AG445" i="1" s="1" a="1"/>
  <c r="AG445" i="1" s="1"/>
  <c r="AC446" i="1" a="1"/>
  <c r="AC446" i="1" s="1"/>
  <c r="AC447" i="1" a="1"/>
  <c r="AC447" i="1" s="1"/>
  <c r="AC435" i="1" a="1"/>
  <c r="AC435" i="1" s="1"/>
  <c r="AC453" i="1" a="1"/>
  <c r="AC453" i="1" s="1"/>
  <c r="AC458" i="1" a="1"/>
  <c r="AC458" i="1" s="1"/>
  <c r="AC461" i="1" a="1"/>
  <c r="AC461" i="1" s="1"/>
  <c r="AC459" i="1" a="1"/>
  <c r="AC459" i="1" s="1"/>
  <c r="AC454" i="1" a="1"/>
  <c r="AC454" i="1" s="1"/>
  <c r="AC451" i="1" a="1"/>
  <c r="AC451" i="1" s="1"/>
  <c r="AC472" i="1" a="1"/>
  <c r="AC472" i="1" s="1"/>
  <c r="AC475" i="1" a="1"/>
  <c r="AC475" i="1" s="1"/>
  <c r="AC449" i="1" a="1"/>
  <c r="AC449" i="1" s="1"/>
  <c r="AC465" i="1" a="1"/>
  <c r="AC465" i="1" s="1"/>
  <c r="AC457" i="1" a="1"/>
  <c r="AC457" i="1" s="1"/>
  <c r="AC456" i="1" a="1"/>
  <c r="AC456" i="1" s="1"/>
  <c r="AC460" i="1" a="1"/>
  <c r="AC460" i="1" s="1"/>
  <c r="AC463" i="1" a="1"/>
  <c r="AC463" i="1" s="1"/>
  <c r="AC467" i="1" a="1"/>
  <c r="AC467" i="1" s="1"/>
  <c r="AC469" i="1" a="1"/>
  <c r="AC469" i="1" s="1"/>
  <c r="AC471" i="1" a="1"/>
  <c r="AC471" i="1" s="1"/>
  <c r="AC450" i="1" a="1"/>
  <c r="AC450" i="1" s="1"/>
  <c r="AC474" i="1" a="1"/>
  <c r="AC474" i="1" s="1"/>
  <c r="AC477" i="1" a="1"/>
  <c r="AC477" i="1" s="1"/>
  <c r="AC476" i="1" a="1"/>
  <c r="AC476" i="1" s="1"/>
  <c r="AC464" i="1" a="1"/>
  <c r="AC464" i="1" s="1"/>
  <c r="AC466" i="1" a="1"/>
  <c r="AC466" i="1" s="1"/>
  <c r="AC468" i="1" a="1"/>
  <c r="AC468" i="1" s="1"/>
  <c r="AC448" i="1" a="1"/>
  <c r="AC448" i="1" s="1"/>
  <c r="AC452" i="1" a="1"/>
  <c r="AC452" i="1" s="1"/>
  <c r="AC455" i="1" a="1"/>
  <c r="AC455" i="1" s="1"/>
  <c r="AC470" i="1" a="1"/>
  <c r="AC470" i="1" s="1"/>
  <c r="AC462" i="1" a="1"/>
  <c r="AC462" i="1" s="1"/>
  <c r="AC473" i="1" a="1"/>
  <c r="AC473" i="1" s="1"/>
  <c r="AT384" i="1"/>
  <c r="AT395" i="1" s="1" a="1"/>
  <c r="AT395" i="1" s="1"/>
  <c r="AP385" i="1" a="1"/>
  <c r="AP385" i="1" s="1"/>
  <c r="AP400" i="1" a="1"/>
  <c r="AP400" i="1" s="1"/>
  <c r="AP407" i="1" a="1"/>
  <c r="AP407" i="1" s="1"/>
  <c r="AP403" i="1" a="1"/>
  <c r="AP403" i="1" s="1"/>
  <c r="AP410" i="1" a="1"/>
  <c r="AP410" i="1" s="1"/>
  <c r="AP411" i="1" a="1"/>
  <c r="AP411" i="1" s="1"/>
  <c r="AP399" i="1" a="1"/>
  <c r="AP399" i="1" s="1"/>
  <c r="AP405" i="1" a="1"/>
  <c r="AP405" i="1" s="1"/>
  <c r="AP398" i="1" a="1"/>
  <c r="AP398" i="1" s="1"/>
  <c r="AP408" i="1" a="1"/>
  <c r="AP408" i="1" s="1"/>
  <c r="AP412" i="1" a="1"/>
  <c r="AP412" i="1" s="1"/>
  <c r="AP402" i="1" a="1"/>
  <c r="AP402" i="1" s="1"/>
  <c r="AP414" i="1" a="1"/>
  <c r="AP414" i="1" s="1"/>
  <c r="AP418" i="1" a="1"/>
  <c r="AP418" i="1" s="1"/>
  <c r="AP401" i="1" a="1"/>
  <c r="AP401" i="1" s="1"/>
  <c r="AP396" i="1" a="1"/>
  <c r="AP396" i="1" s="1"/>
  <c r="AP413" i="1" a="1"/>
  <c r="AP413" i="1" s="1"/>
  <c r="AP417" i="1" a="1"/>
  <c r="AP417" i="1" s="1"/>
  <c r="AP419" i="1" a="1"/>
  <c r="AP419" i="1" s="1"/>
  <c r="AP423" i="1" a="1"/>
  <c r="AP423" i="1" s="1"/>
  <c r="AP420" i="1" a="1"/>
  <c r="AP420" i="1" s="1"/>
  <c r="AP427" i="1" a="1"/>
  <c r="AP427" i="1" s="1"/>
  <c r="AP425" i="1" a="1"/>
  <c r="AP425" i="1" s="1"/>
  <c r="AP409" i="1" a="1"/>
  <c r="AP409" i="1" s="1"/>
  <c r="AP421" i="1" a="1"/>
  <c r="AP421" i="1" s="1"/>
  <c r="AP406" i="1" a="1"/>
  <c r="AP406" i="1" s="1"/>
  <c r="AP415" i="1" a="1"/>
  <c r="AP415" i="1" s="1"/>
  <c r="AP416" i="1" a="1"/>
  <c r="AP416" i="1" s="1"/>
  <c r="AP404" i="1" a="1"/>
  <c r="AP404" i="1" s="1"/>
  <c r="AP426" i="1" a="1"/>
  <c r="AP426" i="1" s="1"/>
  <c r="AP397" i="1" a="1"/>
  <c r="AP397" i="1" s="1"/>
  <c r="AP424" i="1" a="1"/>
  <c r="AP424" i="1" s="1"/>
  <c r="AP422" i="1" a="1"/>
  <c r="AP422" i="1" s="1"/>
  <c r="AA333" i="1"/>
  <c r="Y333" i="1"/>
  <c r="W333" i="1"/>
  <c r="U333" i="1"/>
  <c r="S333" i="1"/>
  <c r="Q333" i="1"/>
  <c r="O333" i="1"/>
  <c r="M333" i="1"/>
  <c r="K333" i="1"/>
  <c r="I671" i="1" a="1"/>
  <c r="I671" i="1" s="1"/>
  <c r="AL110" i="18" l="1"/>
  <c r="AO112" i="18"/>
  <c r="AK111" i="18"/>
  <c r="AI109" i="18"/>
  <c r="AJ109" i="18" s="1"/>
  <c r="AM434" i="1"/>
  <c r="AM445" i="1" s="1" a="1"/>
  <c r="AM445" i="1" s="1"/>
  <c r="AI449" i="1" a="1"/>
  <c r="AI449" i="1" s="1"/>
  <c r="AI435" i="1" a="1"/>
  <c r="AI435" i="1" s="1"/>
  <c r="AI450" i="1" a="1"/>
  <c r="AI450" i="1" s="1"/>
  <c r="AI451" i="1" a="1"/>
  <c r="AI451" i="1" s="1"/>
  <c r="AI456" i="1" a="1"/>
  <c r="AI456" i="1" s="1"/>
  <c r="AI461" i="1" a="1"/>
  <c r="AI461" i="1" s="1"/>
  <c r="AI459" i="1" a="1"/>
  <c r="AI459" i="1" s="1"/>
  <c r="AI452" i="1" a="1"/>
  <c r="AI452" i="1" s="1"/>
  <c r="AI457" i="1" a="1"/>
  <c r="AI457" i="1" s="1"/>
  <c r="AI447" i="1" a="1"/>
  <c r="AI447" i="1" s="1"/>
  <c r="AI448" i="1" a="1"/>
  <c r="AI448" i="1" s="1"/>
  <c r="AI453" i="1" a="1"/>
  <c r="AI453" i="1" s="1"/>
  <c r="AI458" i="1" a="1"/>
  <c r="AI458" i="1" s="1"/>
  <c r="AI463" i="1" a="1"/>
  <c r="AI463" i="1" s="1"/>
  <c r="AI467" i="1" a="1"/>
  <c r="AI467" i="1" s="1"/>
  <c r="AI469" i="1" a="1"/>
  <c r="AI469" i="1" s="1"/>
  <c r="AI471" i="1" a="1"/>
  <c r="AI471" i="1" s="1"/>
  <c r="AI477" i="1" a="1"/>
  <c r="AI477" i="1" s="1"/>
  <c r="AI465" i="1" a="1"/>
  <c r="AI465" i="1" s="1"/>
  <c r="AI454" i="1" a="1"/>
  <c r="AI454" i="1" s="1"/>
  <c r="AI474" i="1" a="1"/>
  <c r="AI474" i="1" s="1"/>
  <c r="AI472" i="1" a="1"/>
  <c r="AI472" i="1" s="1"/>
  <c r="AI470" i="1" a="1"/>
  <c r="AI470" i="1" s="1"/>
  <c r="AI476" i="1" a="1"/>
  <c r="AI476" i="1" s="1"/>
  <c r="AI464" i="1" a="1"/>
  <c r="AI464" i="1" s="1"/>
  <c r="AI466" i="1" a="1"/>
  <c r="AI466" i="1" s="1"/>
  <c r="AI468" i="1" a="1"/>
  <c r="AI468" i="1" s="1"/>
  <c r="AI446" i="1" a="1"/>
  <c r="AI446" i="1" s="1"/>
  <c r="AI460" i="1" a="1"/>
  <c r="AI460" i="1" s="1"/>
  <c r="AI462" i="1" a="1"/>
  <c r="AI462" i="1" s="1"/>
  <c r="AI473" i="1" a="1"/>
  <c r="AI473" i="1" s="1"/>
  <c r="AI475" i="1" a="1"/>
  <c r="AI475" i="1" s="1"/>
  <c r="AI455" i="1" a="1"/>
  <c r="AI455" i="1" s="1"/>
  <c r="AT398" i="1" a="1"/>
  <c r="AT398" i="1" s="1"/>
  <c r="AT402" i="1" a="1"/>
  <c r="AT402" i="1" s="1"/>
  <c r="AT397" i="1" a="1"/>
  <c r="AT397" i="1" s="1"/>
  <c r="AT406" i="1" a="1"/>
  <c r="AT406" i="1" s="1"/>
  <c r="AT409" i="1" a="1"/>
  <c r="AT409" i="1" s="1"/>
  <c r="AT396" i="1" a="1"/>
  <c r="AT396" i="1" s="1"/>
  <c r="AT401" i="1" a="1"/>
  <c r="AT401" i="1" s="1"/>
  <c r="AT404" i="1" a="1"/>
  <c r="AT404" i="1" s="1"/>
  <c r="AT407" i="1" a="1"/>
  <c r="AT407" i="1" s="1"/>
  <c r="AT417" i="1" a="1"/>
  <c r="AT417" i="1" s="1"/>
  <c r="AT405" i="1" a="1"/>
  <c r="AT405" i="1" s="1"/>
  <c r="AT408" i="1" a="1"/>
  <c r="AT408" i="1" s="1"/>
  <c r="AT411" i="1" a="1"/>
  <c r="AT411" i="1" s="1"/>
  <c r="AT416" i="1" a="1"/>
  <c r="AT416" i="1" s="1"/>
  <c r="AT420" i="1" a="1"/>
  <c r="AT420" i="1" s="1"/>
  <c r="AT415" i="1" a="1"/>
  <c r="AT415" i="1" s="1"/>
  <c r="AT421" i="1" a="1"/>
  <c r="AT421" i="1" s="1"/>
  <c r="AT399" i="1" a="1"/>
  <c r="AT399" i="1" s="1"/>
  <c r="AT403" i="1" a="1"/>
  <c r="AT403" i="1" s="1"/>
  <c r="AT413" i="1" a="1"/>
  <c r="AT413" i="1" s="1"/>
  <c r="AT422" i="1" a="1"/>
  <c r="AT422" i="1" s="1"/>
  <c r="AT419" i="1" a="1"/>
  <c r="AT419" i="1" s="1"/>
  <c r="AT423" i="1" a="1"/>
  <c r="AT423" i="1" s="1"/>
  <c r="AT414" i="1" a="1"/>
  <c r="AT414" i="1" s="1"/>
  <c r="AT418" i="1" a="1"/>
  <c r="AT418" i="1" s="1"/>
  <c r="AT427" i="1" a="1"/>
  <c r="AT427" i="1" s="1"/>
  <c r="AT385" i="1" a="1"/>
  <c r="AT385" i="1" s="1"/>
  <c r="AT424" i="1" a="1"/>
  <c r="AT424" i="1" s="1"/>
  <c r="AT426" i="1" a="1"/>
  <c r="AT426" i="1" s="1"/>
  <c r="AT400" i="1" a="1"/>
  <c r="AT400" i="1" s="1"/>
  <c r="AT410" i="1" a="1"/>
  <c r="AT410" i="1" s="1"/>
  <c r="AT425" i="1" a="1"/>
  <c r="AT425" i="1" s="1"/>
  <c r="AT412" i="1" a="1"/>
  <c r="AT412" i="1" s="1"/>
  <c r="AL434" i="1"/>
  <c r="AL445" i="1" s="1" a="1"/>
  <c r="AL445" i="1" s="1"/>
  <c r="AH447" i="1" a="1"/>
  <c r="AH447" i="1" s="1"/>
  <c r="AH448" i="1" a="1"/>
  <c r="AH448" i="1" s="1"/>
  <c r="AH459" i="1" a="1"/>
  <c r="AH459" i="1" s="1"/>
  <c r="AH449" i="1" a="1"/>
  <c r="AH449" i="1" s="1"/>
  <c r="AH454" i="1" a="1"/>
  <c r="AH454" i="1" s="1"/>
  <c r="AH450" i="1" a="1"/>
  <c r="AH450" i="1" s="1"/>
  <c r="AH460" i="1" a="1"/>
  <c r="AH460" i="1" s="1"/>
  <c r="AH455" i="1" a="1"/>
  <c r="AH455" i="1" s="1"/>
  <c r="AH446" i="1" a="1"/>
  <c r="AH446" i="1" s="1"/>
  <c r="AH435" i="1" a="1"/>
  <c r="AH435" i="1" s="1"/>
  <c r="AH458" i="1" a="1"/>
  <c r="AH458" i="1" s="1"/>
  <c r="AH461" i="1" a="1"/>
  <c r="AH461" i="1" s="1"/>
  <c r="AH477" i="1" a="1"/>
  <c r="AH477" i="1" s="1"/>
  <c r="AH457" i="1" a="1"/>
  <c r="AH457" i="1" s="1"/>
  <c r="AH474" i="1" a="1"/>
  <c r="AH474" i="1" s="1"/>
  <c r="AH469" i="1" a="1"/>
  <c r="AH469" i="1" s="1"/>
  <c r="AH451" i="1" a="1"/>
  <c r="AH451" i="1" s="1"/>
  <c r="AH470" i="1" a="1"/>
  <c r="AH470" i="1" s="1"/>
  <c r="AH476" i="1" a="1"/>
  <c r="AH476" i="1" s="1"/>
  <c r="AH464" i="1" a="1"/>
  <c r="AH464" i="1" s="1"/>
  <c r="AH466" i="1" a="1"/>
  <c r="AH466" i="1" s="1"/>
  <c r="AH468" i="1" a="1"/>
  <c r="AH468" i="1" s="1"/>
  <c r="AH453" i="1" a="1"/>
  <c r="AH453" i="1" s="1"/>
  <c r="AH456" i="1" a="1"/>
  <c r="AH456" i="1" s="1"/>
  <c r="AH462" i="1" a="1"/>
  <c r="AH462" i="1" s="1"/>
  <c r="AH473" i="1" a="1"/>
  <c r="AH473" i="1" s="1"/>
  <c r="AH471" i="1" a="1"/>
  <c r="AH471" i="1" s="1"/>
  <c r="AH475" i="1" a="1"/>
  <c r="AH475" i="1" s="1"/>
  <c r="AH472" i="1" a="1"/>
  <c r="AH472" i="1" s="1"/>
  <c r="AH452" i="1" a="1"/>
  <c r="AH452" i="1" s="1"/>
  <c r="AH463" i="1" a="1"/>
  <c r="AH463" i="1" s="1"/>
  <c r="AH467" i="1" a="1"/>
  <c r="AH467" i="1" s="1"/>
  <c r="AH465" i="1" a="1"/>
  <c r="AH465" i="1" s="1"/>
  <c r="AJ434" i="1"/>
  <c r="AJ445" i="1" s="1" a="1"/>
  <c r="AJ445" i="1" s="1"/>
  <c r="AF450" i="1" a="1"/>
  <c r="AF450" i="1" s="1"/>
  <c r="AF446" i="1" a="1"/>
  <c r="AF446" i="1" s="1"/>
  <c r="AF452" i="1" a="1"/>
  <c r="AF452" i="1" s="1"/>
  <c r="AF457" i="1" a="1"/>
  <c r="AF457" i="1" s="1"/>
  <c r="AF460" i="1" a="1"/>
  <c r="AF460" i="1" s="1"/>
  <c r="AF453" i="1" a="1"/>
  <c r="AF453" i="1" s="1"/>
  <c r="AF458" i="1" a="1"/>
  <c r="AF458" i="1" s="1"/>
  <c r="AF435" i="1" a="1"/>
  <c r="AF435" i="1" s="1"/>
  <c r="AF448" i="1" a="1"/>
  <c r="AF448" i="1" s="1"/>
  <c r="AF459" i="1" a="1"/>
  <c r="AF459" i="1" s="1"/>
  <c r="AF470" i="1" a="1"/>
  <c r="AF470" i="1" s="1"/>
  <c r="AF476" i="1" a="1"/>
  <c r="AF476" i="1" s="1"/>
  <c r="AF451" i="1" a="1"/>
  <c r="AF451" i="1" s="1"/>
  <c r="AF454" i="1" a="1"/>
  <c r="AF454" i="1" s="1"/>
  <c r="AF464" i="1" a="1"/>
  <c r="AF464" i="1" s="1"/>
  <c r="AF466" i="1" a="1"/>
  <c r="AF466" i="1" s="1"/>
  <c r="AF468" i="1" a="1"/>
  <c r="AF468" i="1" s="1"/>
  <c r="AF449" i="1" a="1"/>
  <c r="AF449" i="1" s="1"/>
  <c r="AF462" i="1" a="1"/>
  <c r="AF462" i="1" s="1"/>
  <c r="AF473" i="1" a="1"/>
  <c r="AF473" i="1" s="1"/>
  <c r="AF456" i="1" a="1"/>
  <c r="AF456" i="1" s="1"/>
  <c r="AF475" i="1" a="1"/>
  <c r="AF475" i="1" s="1"/>
  <c r="AF465" i="1" a="1"/>
  <c r="AF465" i="1" s="1"/>
  <c r="AF472" i="1" a="1"/>
  <c r="AF472" i="1" s="1"/>
  <c r="AF463" i="1" a="1"/>
  <c r="AF463" i="1" s="1"/>
  <c r="AF467" i="1" a="1"/>
  <c r="AF467" i="1" s="1"/>
  <c r="AF469" i="1" a="1"/>
  <c r="AF469" i="1" s="1"/>
  <c r="AF471" i="1" a="1"/>
  <c r="AF471" i="1" s="1"/>
  <c r="AF474" i="1" a="1"/>
  <c r="AF474" i="1" s="1"/>
  <c r="AF447" i="1" a="1"/>
  <c r="AF447" i="1" s="1"/>
  <c r="AF455" i="1" a="1"/>
  <c r="AF455" i="1" s="1"/>
  <c r="AF461" i="1" a="1"/>
  <c r="AF461" i="1" s="1"/>
  <c r="AF477" i="1" a="1"/>
  <c r="AF477" i="1" s="1"/>
  <c r="AK434" i="1"/>
  <c r="AK445" i="1" s="1" a="1"/>
  <c r="AK445" i="1" s="1"/>
  <c r="AG435" i="1" a="1"/>
  <c r="AG435" i="1" s="1"/>
  <c r="AG446" i="1" a="1"/>
  <c r="AG446" i="1" s="1"/>
  <c r="AG449" i="1" a="1"/>
  <c r="AG449" i="1" s="1"/>
  <c r="AG454" i="1" a="1"/>
  <c r="AG454" i="1" s="1"/>
  <c r="AG452" i="1" a="1"/>
  <c r="AG452" i="1" s="1"/>
  <c r="AG457" i="1" a="1"/>
  <c r="AG457" i="1" s="1"/>
  <c r="AG447" i="1" a="1"/>
  <c r="AG447" i="1" s="1"/>
  <c r="AG455" i="1" a="1"/>
  <c r="AG455" i="1" s="1"/>
  <c r="AG453" i="1" a="1"/>
  <c r="AG453" i="1" s="1"/>
  <c r="AG451" i="1" a="1"/>
  <c r="AG451" i="1" s="1"/>
  <c r="AG456" i="1" a="1"/>
  <c r="AG456" i="1" s="1"/>
  <c r="AG448" i="1" a="1"/>
  <c r="AG448" i="1" s="1"/>
  <c r="AG459" i="1" a="1"/>
  <c r="AG459" i="1" s="1"/>
  <c r="AG470" i="1" a="1"/>
  <c r="AG470" i="1" s="1"/>
  <c r="AG476" i="1" a="1"/>
  <c r="AG476" i="1" s="1"/>
  <c r="AG461" i="1" a="1"/>
  <c r="AG461" i="1" s="1"/>
  <c r="AG464" i="1" a="1"/>
  <c r="AG464" i="1" s="1"/>
  <c r="AG466" i="1" a="1"/>
  <c r="AG466" i="1" s="1"/>
  <c r="AG468" i="1" a="1"/>
  <c r="AG468" i="1" s="1"/>
  <c r="AG462" i="1" a="1"/>
  <c r="AG462" i="1" s="1"/>
  <c r="AG473" i="1" a="1"/>
  <c r="AG473" i="1" s="1"/>
  <c r="AG450" i="1" a="1"/>
  <c r="AG450" i="1" s="1"/>
  <c r="AG460" i="1" a="1"/>
  <c r="AG460" i="1" s="1"/>
  <c r="AG475" i="1" a="1"/>
  <c r="AG475" i="1" s="1"/>
  <c r="AG467" i="1" a="1"/>
  <c r="AG467" i="1" s="1"/>
  <c r="AG469" i="1" a="1"/>
  <c r="AG469" i="1" s="1"/>
  <c r="AG465" i="1" a="1"/>
  <c r="AG465" i="1" s="1"/>
  <c r="AG472" i="1" a="1"/>
  <c r="AG472" i="1" s="1"/>
  <c r="AG463" i="1" a="1"/>
  <c r="AG463" i="1" s="1"/>
  <c r="AG471" i="1" a="1"/>
  <c r="AG471" i="1" s="1"/>
  <c r="AG458" i="1" a="1"/>
  <c r="AG458" i="1" s="1"/>
  <c r="AG477" i="1" a="1"/>
  <c r="AG477" i="1" s="1"/>
  <c r="AG474" i="1" a="1"/>
  <c r="AG474" i="1" s="1"/>
  <c r="AS397" i="1" a="1"/>
  <c r="AS397" i="1" s="1"/>
  <c r="AS406" i="1" a="1"/>
  <c r="AS406" i="1" s="1"/>
  <c r="AS409" i="1" a="1"/>
  <c r="AS409" i="1" s="1"/>
  <c r="AS396" i="1" a="1"/>
  <c r="AS396" i="1" s="1"/>
  <c r="AS401" i="1" a="1"/>
  <c r="AS401" i="1" s="1"/>
  <c r="AS404" i="1" a="1"/>
  <c r="AS404" i="1" s="1"/>
  <c r="AS400" i="1" a="1"/>
  <c r="AS400" i="1" s="1"/>
  <c r="AS407" i="1" a="1"/>
  <c r="AS407" i="1" s="1"/>
  <c r="AS385" i="1" a="1"/>
  <c r="AS385" i="1" s="1"/>
  <c r="AS403" i="1" a="1"/>
  <c r="AS403" i="1" s="1"/>
  <c r="AS411" i="1" a="1"/>
  <c r="AS411" i="1" s="1"/>
  <c r="AS398" i="1" a="1"/>
  <c r="AS398" i="1" s="1"/>
  <c r="AS416" i="1" a="1"/>
  <c r="AS416" i="1" s="1"/>
  <c r="AS402" i="1" a="1"/>
  <c r="AS402" i="1" s="1"/>
  <c r="AS405" i="1" a="1"/>
  <c r="AS405" i="1" s="1"/>
  <c r="AS408" i="1" a="1"/>
  <c r="AS408" i="1" s="1"/>
  <c r="AS420" i="1" a="1"/>
  <c r="AS420" i="1" s="1"/>
  <c r="AS415" i="1" a="1"/>
  <c r="AS415" i="1" s="1"/>
  <c r="AS421" i="1" a="1"/>
  <c r="AS421" i="1" s="1"/>
  <c r="AS410" i="1" a="1"/>
  <c r="AS410" i="1" s="1"/>
  <c r="AS418" i="1" a="1"/>
  <c r="AS418" i="1" s="1"/>
  <c r="AS422" i="1" a="1"/>
  <c r="AS422" i="1" s="1"/>
  <c r="AS419" i="1" a="1"/>
  <c r="AS419" i="1" s="1"/>
  <c r="AS423" i="1" a="1"/>
  <c r="AS423" i="1" s="1"/>
  <c r="AS426" i="1" a="1"/>
  <c r="AS426" i="1" s="1"/>
  <c r="AS424" i="1" a="1"/>
  <c r="AS424" i="1" s="1"/>
  <c r="AS414" i="1" a="1"/>
  <c r="AS414" i="1" s="1"/>
  <c r="AS427" i="1" a="1"/>
  <c r="AS427" i="1" s="1"/>
  <c r="AS425" i="1" a="1"/>
  <c r="AS425" i="1" s="1"/>
  <c r="AS399" i="1" a="1"/>
  <c r="AS399" i="1" s="1"/>
  <c r="AS417" i="1" a="1"/>
  <c r="AS417" i="1" s="1"/>
  <c r="AS412" i="1" a="1"/>
  <c r="AS412" i="1" s="1"/>
  <c r="AS413" i="1" a="1"/>
  <c r="AS413" i="1" s="1"/>
  <c r="AJ484" i="1"/>
  <c r="AJ495" i="1" s="1" a="1"/>
  <c r="AJ495" i="1" s="1"/>
  <c r="AF498" i="1" a="1"/>
  <c r="AF498" i="1" s="1"/>
  <c r="AF502" i="1" a="1"/>
  <c r="AF502" i="1" s="1"/>
  <c r="AF485" i="1" a="1"/>
  <c r="AF485" i="1" s="1"/>
  <c r="AF496" i="1" a="1"/>
  <c r="AF496" i="1" s="1"/>
  <c r="AF500" i="1" a="1"/>
  <c r="AF500" i="1" s="1"/>
  <c r="AF510" i="1" a="1"/>
  <c r="AF510" i="1" s="1"/>
  <c r="AF497" i="1" a="1"/>
  <c r="AF497" i="1" s="1"/>
  <c r="AF505" i="1" a="1"/>
  <c r="AF505" i="1" s="1"/>
  <c r="AF508" i="1" a="1"/>
  <c r="AF508" i="1" s="1"/>
  <c r="AF503" i="1" a="1"/>
  <c r="AF503" i="1" s="1"/>
  <c r="AF506" i="1" a="1"/>
  <c r="AF506" i="1" s="1"/>
  <c r="AF513" i="1" a="1"/>
  <c r="AF513" i="1" s="1"/>
  <c r="AF501" i="1" a="1"/>
  <c r="AF501" i="1" s="1"/>
  <c r="AF509" i="1" a="1"/>
  <c r="AF509" i="1" s="1"/>
  <c r="AF504" i="1" a="1"/>
  <c r="AF504" i="1" s="1"/>
  <c r="AF507" i="1" a="1"/>
  <c r="AF507" i="1" s="1"/>
  <c r="AF514" i="1" a="1"/>
  <c r="AF514" i="1" s="1"/>
  <c r="AF499" i="1" a="1"/>
  <c r="AF499" i="1" s="1"/>
  <c r="AF512" i="1" a="1"/>
  <c r="AF512" i="1" s="1"/>
  <c r="AF511" i="1" a="1"/>
  <c r="AF511" i="1" s="1"/>
  <c r="AL484" i="1"/>
  <c r="AL495" i="1" s="1" a="1"/>
  <c r="AL495" i="1" s="1"/>
  <c r="AH500" i="1" a="1"/>
  <c r="AH500" i="1" s="1"/>
  <c r="AH496" i="1" a="1"/>
  <c r="AH496" i="1" s="1"/>
  <c r="AH498" i="1" a="1"/>
  <c r="AH498" i="1" s="1"/>
  <c r="AH499" i="1" a="1"/>
  <c r="AH499" i="1" s="1"/>
  <c r="AH506" i="1" a="1"/>
  <c r="AH506" i="1" s="1"/>
  <c r="AH504" i="1" a="1"/>
  <c r="AH504" i="1" s="1"/>
  <c r="AH512" i="1" a="1"/>
  <c r="AH512" i="1" s="1"/>
  <c r="AH507" i="1" a="1"/>
  <c r="AH507" i="1" s="1"/>
  <c r="AH502" i="1" a="1"/>
  <c r="AH502" i="1" s="1"/>
  <c r="AH511" i="1" a="1"/>
  <c r="AH511" i="1" s="1"/>
  <c r="AH485" i="1" a="1"/>
  <c r="AH485" i="1" s="1"/>
  <c r="AH497" i="1" a="1"/>
  <c r="AH497" i="1" s="1"/>
  <c r="AH508" i="1" a="1"/>
  <c r="AH508" i="1" s="1"/>
  <c r="AH503" i="1" a="1"/>
  <c r="AH503" i="1" s="1"/>
  <c r="AH513" i="1" a="1"/>
  <c r="AH513" i="1" s="1"/>
  <c r="AH514" i="1" a="1"/>
  <c r="AH514" i="1" s="1"/>
  <c r="AH501" i="1" a="1"/>
  <c r="AH501" i="1" s="1"/>
  <c r="AH509" i="1" a="1"/>
  <c r="AH509" i="1" s="1"/>
  <c r="AH510" i="1" a="1"/>
  <c r="AH510" i="1" s="1"/>
  <c r="AH505" i="1" a="1"/>
  <c r="AH505" i="1" s="1"/>
  <c r="AK484" i="1"/>
  <c r="AK495" i="1" s="1" a="1"/>
  <c r="AK495" i="1" s="1"/>
  <c r="AG485" i="1" a="1"/>
  <c r="AG485" i="1" s="1"/>
  <c r="AG499" i="1" a="1"/>
  <c r="AG499" i="1" s="1"/>
  <c r="AG504" i="1" a="1"/>
  <c r="AG504" i="1" s="1"/>
  <c r="AG496" i="1" a="1"/>
  <c r="AG496" i="1" s="1"/>
  <c r="AG507" i="1" a="1"/>
  <c r="AG507" i="1" s="1"/>
  <c r="AG510" i="1" a="1"/>
  <c r="AG510" i="1" s="1"/>
  <c r="AG502" i="1" a="1"/>
  <c r="AG502" i="1" s="1"/>
  <c r="AG511" i="1" a="1"/>
  <c r="AG511" i="1" s="1"/>
  <c r="AG503" i="1" a="1"/>
  <c r="AG503" i="1" s="1"/>
  <c r="AG506" i="1" a="1"/>
  <c r="AG506" i="1" s="1"/>
  <c r="AG513" i="1" a="1"/>
  <c r="AG513" i="1" s="1"/>
  <c r="AG512" i="1" a="1"/>
  <c r="AG512" i="1" s="1"/>
  <c r="AG497" i="1" a="1"/>
  <c r="AG497" i="1" s="1"/>
  <c r="AG508" i="1" a="1"/>
  <c r="AG508" i="1" s="1"/>
  <c r="AG498" i="1" a="1"/>
  <c r="AG498" i="1" s="1"/>
  <c r="AG500" i="1" a="1"/>
  <c r="AG500" i="1" s="1"/>
  <c r="AG514" i="1" a="1"/>
  <c r="AG514" i="1" s="1"/>
  <c r="AG501" i="1" a="1"/>
  <c r="AG501" i="1" s="1"/>
  <c r="AG509" i="1" a="1"/>
  <c r="AG509" i="1" s="1"/>
  <c r="AG505" i="1" a="1"/>
  <c r="AG505" i="1" s="1"/>
  <c r="AM484" i="1"/>
  <c r="AM495" i="1" s="1" a="1"/>
  <c r="AM495" i="1" s="1"/>
  <c r="AI497" i="1" a="1"/>
  <c r="AI497" i="1" s="1"/>
  <c r="AI501" i="1" a="1"/>
  <c r="AI501" i="1" s="1"/>
  <c r="AI485" i="1" a="1"/>
  <c r="AI485" i="1" s="1"/>
  <c r="AI499" i="1" a="1"/>
  <c r="AI499" i="1" s="1"/>
  <c r="AI506" i="1" a="1"/>
  <c r="AI506" i="1" s="1"/>
  <c r="AI504" i="1" a="1"/>
  <c r="AI504" i="1" s="1"/>
  <c r="AI509" i="1" a="1"/>
  <c r="AI509" i="1" s="1"/>
  <c r="AI512" i="1" a="1"/>
  <c r="AI512" i="1" s="1"/>
  <c r="AI498" i="1" a="1"/>
  <c r="AI498" i="1" s="1"/>
  <c r="AI500" i="1" a="1"/>
  <c r="AI500" i="1" s="1"/>
  <c r="AI505" i="1" a="1"/>
  <c r="AI505" i="1" s="1"/>
  <c r="AI508" i="1" a="1"/>
  <c r="AI508" i="1" s="1"/>
  <c r="AI514" i="1" a="1"/>
  <c r="AI514" i="1" s="1"/>
  <c r="AI496" i="1" a="1"/>
  <c r="AI496" i="1" s="1"/>
  <c r="AI507" i="1" a="1"/>
  <c r="AI507" i="1" s="1"/>
  <c r="AI503" i="1" a="1"/>
  <c r="AI503" i="1" s="1"/>
  <c r="AI513" i="1" a="1"/>
  <c r="AI513" i="1" s="1"/>
  <c r="AI510" i="1" a="1"/>
  <c r="AI510" i="1" s="1"/>
  <c r="AI502" i="1" a="1"/>
  <c r="AI502" i="1" s="1"/>
  <c r="AI511" i="1" a="1"/>
  <c r="AI511" i="1" s="1"/>
  <c r="AU408" i="1" a="1"/>
  <c r="AU408" i="1" s="1"/>
  <c r="AU398" i="1" a="1"/>
  <c r="AU398" i="1" s="1"/>
  <c r="AU402" i="1" a="1"/>
  <c r="AU402" i="1" s="1"/>
  <c r="AU397" i="1" a="1"/>
  <c r="AU397" i="1" s="1"/>
  <c r="AU406" i="1" a="1"/>
  <c r="AU406" i="1" s="1"/>
  <c r="AU409" i="1" a="1"/>
  <c r="AU409" i="1" s="1"/>
  <c r="AU396" i="1" a="1"/>
  <c r="AU396" i="1" s="1"/>
  <c r="AU401" i="1" a="1"/>
  <c r="AU401" i="1" s="1"/>
  <c r="AU404" i="1" a="1"/>
  <c r="AU404" i="1" s="1"/>
  <c r="AU413" i="1" a="1"/>
  <c r="AU413" i="1" s="1"/>
  <c r="AU419" i="1" a="1"/>
  <c r="AU419" i="1" s="1"/>
  <c r="AU417" i="1" a="1"/>
  <c r="AU417" i="1" s="1"/>
  <c r="AU405" i="1" a="1"/>
  <c r="AU405" i="1" s="1"/>
  <c r="AU411" i="1" a="1"/>
  <c r="AU411" i="1" s="1"/>
  <c r="AU416" i="1" a="1"/>
  <c r="AU416" i="1" s="1"/>
  <c r="AU420" i="1" a="1"/>
  <c r="AU420" i="1" s="1"/>
  <c r="AU412" i="1" a="1"/>
  <c r="AU412" i="1" s="1"/>
  <c r="AU414" i="1" a="1"/>
  <c r="AU414" i="1" s="1"/>
  <c r="AU399" i="1" a="1"/>
  <c r="AU399" i="1" s="1"/>
  <c r="AU407" i="1" a="1"/>
  <c r="AU407" i="1" s="1"/>
  <c r="AU410" i="1" a="1"/>
  <c r="AU410" i="1" s="1"/>
  <c r="AU415" i="1" a="1"/>
  <c r="AU415" i="1" s="1"/>
  <c r="AU385" i="1" a="1"/>
  <c r="AU385" i="1" s="1"/>
  <c r="AU421" i="1" a="1"/>
  <c r="AU421" i="1" s="1"/>
  <c r="AU424" i="1" a="1"/>
  <c r="AU424" i="1" s="1"/>
  <c r="AU403" i="1" a="1"/>
  <c r="AU403" i="1" s="1"/>
  <c r="AU423" i="1" a="1"/>
  <c r="AU423" i="1" s="1"/>
  <c r="AU418" i="1" a="1"/>
  <c r="AU418" i="1" s="1"/>
  <c r="AU425" i="1" a="1"/>
  <c r="AU425" i="1" s="1"/>
  <c r="AU422" i="1" a="1"/>
  <c r="AU422" i="1" s="1"/>
  <c r="AU426" i="1" a="1"/>
  <c r="AU426" i="1" s="1"/>
  <c r="AU400" i="1" a="1"/>
  <c r="AU400" i="1" s="1"/>
  <c r="AU427" i="1" a="1"/>
  <c r="AU427" i="1" s="1"/>
  <c r="K375" i="1"/>
  <c r="G375" i="1"/>
  <c r="K374" i="1"/>
  <c r="G374" i="1"/>
  <c r="K373" i="1"/>
  <c r="G373" i="1"/>
  <c r="K372" i="1"/>
  <c r="G372" i="1"/>
  <c r="K371" i="1"/>
  <c r="G371" i="1"/>
  <c r="K370" i="1"/>
  <c r="G370" i="1"/>
  <c r="K369" i="1"/>
  <c r="G369" i="1"/>
  <c r="K368" i="1"/>
  <c r="G368" i="1"/>
  <c r="K367" i="1"/>
  <c r="G367" i="1"/>
  <c r="K366" i="1"/>
  <c r="G366" i="1"/>
  <c r="K365" i="1"/>
  <c r="G365" i="1"/>
  <c r="K364" i="1"/>
  <c r="G364" i="1"/>
  <c r="K363" i="1"/>
  <c r="G363" i="1"/>
  <c r="G362" i="1"/>
  <c r="G361" i="1"/>
  <c r="G360" i="1"/>
  <c r="G359" i="1"/>
  <c r="G358" i="1"/>
  <c r="G357" i="1"/>
  <c r="G356" i="1"/>
  <c r="G355" i="1"/>
  <c r="G354" i="1"/>
  <c r="G353" i="1"/>
  <c r="G352" i="1"/>
  <c r="G351" i="1"/>
  <c r="G350" i="1"/>
  <c r="G349" i="1"/>
  <c r="G348" i="1"/>
  <c r="G347" i="1"/>
  <c r="G346" i="1"/>
  <c r="G345" i="1"/>
  <c r="G344" i="1"/>
  <c r="G333" i="1"/>
  <c r="AL111" i="18" l="1"/>
  <c r="AO113" i="18"/>
  <c r="AK112" i="18"/>
  <c r="AI110" i="18"/>
  <c r="AJ110" i="18" s="1"/>
  <c r="AO484" i="1"/>
  <c r="AO495" i="1" s="1" a="1"/>
  <c r="AO495" i="1" s="1"/>
  <c r="AK499" i="1" a="1"/>
  <c r="AK499" i="1" s="1"/>
  <c r="AK485" i="1" a="1"/>
  <c r="AK485" i="1" s="1"/>
  <c r="AK497" i="1" a="1"/>
  <c r="AK497" i="1" s="1"/>
  <c r="AK498" i="1" a="1"/>
  <c r="AK498" i="1" s="1"/>
  <c r="AK502" i="1" a="1"/>
  <c r="AK502" i="1" s="1"/>
  <c r="AK505" i="1" a="1"/>
  <c r="AK505" i="1" s="1"/>
  <c r="AK501" i="1" a="1"/>
  <c r="AK501" i="1" s="1"/>
  <c r="AK503" i="1" a="1"/>
  <c r="AK503" i="1" s="1"/>
  <c r="AK511" i="1" a="1"/>
  <c r="AK511" i="1" s="1"/>
  <c r="AK513" i="1" a="1"/>
  <c r="AK513" i="1" s="1"/>
  <c r="AK496" i="1" a="1"/>
  <c r="AK496" i="1" s="1"/>
  <c r="AK507" i="1" a="1"/>
  <c r="AK507" i="1" s="1"/>
  <c r="AK512" i="1" a="1"/>
  <c r="AK512" i="1" s="1"/>
  <c r="AK510" i="1" a="1"/>
  <c r="AK510" i="1" s="1"/>
  <c r="AK504" i="1" a="1"/>
  <c r="AK504" i="1" s="1"/>
  <c r="AK500" i="1" a="1"/>
  <c r="AK500" i="1" s="1"/>
  <c r="AK508" i="1" a="1"/>
  <c r="AK508" i="1" s="1"/>
  <c r="AK506" i="1" a="1"/>
  <c r="AK506" i="1" s="1"/>
  <c r="AK509" i="1" a="1"/>
  <c r="AK509" i="1" s="1"/>
  <c r="AK514" i="1" a="1"/>
  <c r="AK514" i="1" s="1"/>
  <c r="AN434" i="1"/>
  <c r="AN445" i="1" s="1" a="1"/>
  <c r="AN445" i="1" s="1"/>
  <c r="AJ435" i="1" a="1"/>
  <c r="AJ435" i="1" s="1"/>
  <c r="AJ446" i="1" a="1"/>
  <c r="AJ446" i="1" s="1"/>
  <c r="AJ451" i="1" a="1"/>
  <c r="AJ451" i="1" s="1"/>
  <c r="AJ456" i="1" a="1"/>
  <c r="AJ456" i="1" s="1"/>
  <c r="AJ461" i="1" a="1"/>
  <c r="AJ461" i="1" s="1"/>
  <c r="AJ454" i="1" a="1"/>
  <c r="AJ454" i="1" s="1"/>
  <c r="AJ450" i="1" a="1"/>
  <c r="AJ450" i="1" s="1"/>
  <c r="AJ452" i="1" a="1"/>
  <c r="AJ452" i="1" s="1"/>
  <c r="AJ457" i="1" a="1"/>
  <c r="AJ457" i="1" s="1"/>
  <c r="AJ455" i="1" a="1"/>
  <c r="AJ455" i="1" s="1"/>
  <c r="AJ465" i="1" a="1"/>
  <c r="AJ465" i="1" s="1"/>
  <c r="AJ472" i="1" a="1"/>
  <c r="AJ472" i="1" s="1"/>
  <c r="AJ448" i="1" a="1"/>
  <c r="AJ448" i="1" s="1"/>
  <c r="AJ458" i="1" a="1"/>
  <c r="AJ458" i="1" s="1"/>
  <c r="AJ463" i="1" a="1"/>
  <c r="AJ463" i="1" s="1"/>
  <c r="AJ467" i="1" a="1"/>
  <c r="AJ467" i="1" s="1"/>
  <c r="AJ469" i="1" a="1"/>
  <c r="AJ469" i="1" s="1"/>
  <c r="AJ471" i="1" a="1"/>
  <c r="AJ471" i="1" s="1"/>
  <c r="AJ459" i="1" a="1"/>
  <c r="AJ459" i="1" s="1"/>
  <c r="AJ477" i="1" a="1"/>
  <c r="AJ477" i="1" s="1"/>
  <c r="AJ449" i="1" a="1"/>
  <c r="AJ449" i="1" s="1"/>
  <c r="AJ474" i="1" a="1"/>
  <c r="AJ474" i="1" s="1"/>
  <c r="AJ470" i="1" a="1"/>
  <c r="AJ470" i="1" s="1"/>
  <c r="AJ476" i="1" a="1"/>
  <c r="AJ476" i="1" s="1"/>
  <c r="AJ453" i="1" a="1"/>
  <c r="AJ453" i="1" s="1"/>
  <c r="AJ464" i="1" a="1"/>
  <c r="AJ464" i="1" s="1"/>
  <c r="AJ466" i="1" a="1"/>
  <c r="AJ466" i="1" s="1"/>
  <c r="AJ468" i="1" a="1"/>
  <c r="AJ468" i="1" s="1"/>
  <c r="AJ473" i="1" a="1"/>
  <c r="AJ473" i="1" s="1"/>
  <c r="AJ447" i="1" a="1"/>
  <c r="AJ447" i="1" s="1"/>
  <c r="AJ460" i="1" a="1"/>
  <c r="AJ460" i="1" s="1"/>
  <c r="AJ462" i="1" a="1"/>
  <c r="AJ462" i="1" s="1"/>
  <c r="AJ475" i="1" a="1"/>
  <c r="AJ475" i="1" s="1"/>
  <c r="AP484" i="1"/>
  <c r="AP495" i="1" s="1" a="1"/>
  <c r="AP495" i="1" s="1"/>
  <c r="AL496" i="1" a="1"/>
  <c r="AL496" i="1" s="1"/>
  <c r="AL500" i="1" a="1"/>
  <c r="AL500" i="1" s="1"/>
  <c r="AL498" i="1" a="1"/>
  <c r="AL498" i="1" s="1"/>
  <c r="AL502" i="1" a="1"/>
  <c r="AL502" i="1" s="1"/>
  <c r="AL505" i="1" a="1"/>
  <c r="AL505" i="1" s="1"/>
  <c r="AL507" i="1" a="1"/>
  <c r="AL507" i="1" s="1"/>
  <c r="AL501" i="1" a="1"/>
  <c r="AL501" i="1" s="1"/>
  <c r="AL503" i="1" a="1"/>
  <c r="AL503" i="1" s="1"/>
  <c r="AL506" i="1" a="1"/>
  <c r="AL506" i="1" s="1"/>
  <c r="AL514" i="1" a="1"/>
  <c r="AL514" i="1" s="1"/>
  <c r="AL511" i="1" a="1"/>
  <c r="AL511" i="1" s="1"/>
  <c r="AL497" i="1" a="1"/>
  <c r="AL497" i="1" s="1"/>
  <c r="AL499" i="1" a="1"/>
  <c r="AL499" i="1" s="1"/>
  <c r="AL512" i="1" a="1"/>
  <c r="AL512" i="1" s="1"/>
  <c r="AL485" i="1" a="1"/>
  <c r="AL485" i="1" s="1"/>
  <c r="AL504" i="1" a="1"/>
  <c r="AL504" i="1" s="1"/>
  <c r="AL508" i="1" a="1"/>
  <c r="AL508" i="1" s="1"/>
  <c r="AL513" i="1" a="1"/>
  <c r="AL513" i="1" s="1"/>
  <c r="AL510" i="1" a="1"/>
  <c r="AL510" i="1" s="1"/>
  <c r="AL509" i="1" a="1"/>
  <c r="AL509" i="1" s="1"/>
  <c r="AO434" i="1"/>
  <c r="AO445" i="1" s="1" a="1"/>
  <c r="AO445" i="1" s="1"/>
  <c r="AK446" i="1" a="1"/>
  <c r="AK446" i="1" s="1"/>
  <c r="AK447" i="1" a="1"/>
  <c r="AK447" i="1" s="1"/>
  <c r="AK435" i="1" a="1"/>
  <c r="AK435" i="1" s="1"/>
  <c r="AK448" i="1" a="1"/>
  <c r="AK448" i="1" s="1"/>
  <c r="AK458" i="1" a="1"/>
  <c r="AK458" i="1" s="1"/>
  <c r="AK453" i="1" a="1"/>
  <c r="AK453" i="1" s="1"/>
  <c r="AK449" i="1" a="1"/>
  <c r="AK449" i="1" s="1"/>
  <c r="AK459" i="1" a="1"/>
  <c r="AK459" i="1" s="1"/>
  <c r="AK454" i="1" a="1"/>
  <c r="AK454" i="1" s="1"/>
  <c r="AK452" i="1" a="1"/>
  <c r="AK452" i="1" s="1"/>
  <c r="AK455" i="1" a="1"/>
  <c r="AK455" i="1" s="1"/>
  <c r="AK475" i="1" a="1"/>
  <c r="AK475" i="1" s="1"/>
  <c r="AK473" i="1" a="1"/>
  <c r="AK473" i="1" s="1"/>
  <c r="AK461" i="1" a="1"/>
  <c r="AK461" i="1" s="1"/>
  <c r="AK465" i="1" a="1"/>
  <c r="AK465" i="1" s="1"/>
  <c r="AK472" i="1" a="1"/>
  <c r="AK472" i="1" s="1"/>
  <c r="AK457" i="1" a="1"/>
  <c r="AK457" i="1" s="1"/>
  <c r="AK463" i="1" a="1"/>
  <c r="AK463" i="1" s="1"/>
  <c r="AK467" i="1" a="1"/>
  <c r="AK467" i="1" s="1"/>
  <c r="AK469" i="1" a="1"/>
  <c r="AK469" i="1" s="1"/>
  <c r="AK471" i="1" a="1"/>
  <c r="AK471" i="1" s="1"/>
  <c r="AK451" i="1" a="1"/>
  <c r="AK451" i="1" s="1"/>
  <c r="AK477" i="1" a="1"/>
  <c r="AK477" i="1" s="1"/>
  <c r="AK474" i="1" a="1"/>
  <c r="AK474" i="1" s="1"/>
  <c r="AK468" i="1" a="1"/>
  <c r="AK468" i="1" s="1"/>
  <c r="AK460" i="1" a="1"/>
  <c r="AK460" i="1" s="1"/>
  <c r="AK450" i="1" a="1"/>
  <c r="AK450" i="1" s="1"/>
  <c r="AK456" i="1" a="1"/>
  <c r="AK456" i="1" s="1"/>
  <c r="AK470" i="1" a="1"/>
  <c r="AK470" i="1" s="1"/>
  <c r="AK476" i="1" a="1"/>
  <c r="AK476" i="1" s="1"/>
  <c r="AK466" i="1" a="1"/>
  <c r="AK466" i="1" s="1"/>
  <c r="AK464" i="1" a="1"/>
  <c r="AK464" i="1" s="1"/>
  <c r="AK462" i="1" a="1"/>
  <c r="AK462" i="1" s="1"/>
  <c r="AP434" i="1"/>
  <c r="AP445" i="1" s="1" a="1"/>
  <c r="AP445" i="1" s="1"/>
  <c r="AL449" i="1" a="1"/>
  <c r="AL449" i="1" s="1"/>
  <c r="AL455" i="1" a="1"/>
  <c r="AL455" i="1" s="1"/>
  <c r="AL446" i="1" a="1"/>
  <c r="AL446" i="1" s="1"/>
  <c r="AL448" i="1" a="1"/>
  <c r="AL448" i="1" s="1"/>
  <c r="AL458" i="1" a="1"/>
  <c r="AL458" i="1" s="1"/>
  <c r="AL451" i="1" a="1"/>
  <c r="AL451" i="1" s="1"/>
  <c r="AL456" i="1" a="1"/>
  <c r="AL456" i="1" s="1"/>
  <c r="AL435" i="1" a="1"/>
  <c r="AL435" i="1" s="1"/>
  <c r="AL447" i="1" a="1"/>
  <c r="AL447" i="1" s="1"/>
  <c r="AL450" i="1" a="1"/>
  <c r="AL450" i="1" s="1"/>
  <c r="AL452" i="1" a="1"/>
  <c r="AL452" i="1" s="1"/>
  <c r="AL457" i="1" a="1"/>
  <c r="AL457" i="1" s="1"/>
  <c r="AL460" i="1" a="1"/>
  <c r="AL460" i="1" s="1"/>
  <c r="AL462" i="1" a="1"/>
  <c r="AL462" i="1" s="1"/>
  <c r="AL473" i="1" a="1"/>
  <c r="AL473" i="1" s="1"/>
  <c r="AL475" i="1" a="1"/>
  <c r="AL475" i="1" s="1"/>
  <c r="AL461" i="1" a="1"/>
  <c r="AL461" i="1" s="1"/>
  <c r="AL465" i="1" a="1"/>
  <c r="AL465" i="1" s="1"/>
  <c r="AL472" i="1" a="1"/>
  <c r="AL472" i="1" s="1"/>
  <c r="AL464" i="1" a="1"/>
  <c r="AL464" i="1" s="1"/>
  <c r="AL454" i="1" a="1"/>
  <c r="AL454" i="1" s="1"/>
  <c r="AL459" i="1" a="1"/>
  <c r="AL459" i="1" s="1"/>
  <c r="AL463" i="1" a="1"/>
  <c r="AL463" i="1" s="1"/>
  <c r="AL467" i="1" a="1"/>
  <c r="AL467" i="1" s="1"/>
  <c r="AL469" i="1" a="1"/>
  <c r="AL469" i="1" s="1"/>
  <c r="AL471" i="1" a="1"/>
  <c r="AL471" i="1" s="1"/>
  <c r="AL468" i="1" a="1"/>
  <c r="AL468" i="1" s="1"/>
  <c r="AL477" i="1" a="1"/>
  <c r="AL477" i="1" s="1"/>
  <c r="AL470" i="1" a="1"/>
  <c r="AL470" i="1" s="1"/>
  <c r="AL474" i="1" a="1"/>
  <c r="AL474" i="1" s="1"/>
  <c r="AL476" i="1" a="1"/>
  <c r="AL476" i="1" s="1"/>
  <c r="AL453" i="1" a="1"/>
  <c r="AL453" i="1" s="1"/>
  <c r="AL466" i="1" a="1"/>
  <c r="AL466" i="1" s="1"/>
  <c r="AN484" i="1"/>
  <c r="AN495" i="1" s="1" a="1"/>
  <c r="AN495" i="1" s="1"/>
  <c r="AJ498" i="1" a="1"/>
  <c r="AJ498" i="1" s="1"/>
  <c r="AJ501" i="1" a="1"/>
  <c r="AJ501" i="1" s="1"/>
  <c r="AJ503" i="1" a="1"/>
  <c r="AJ503" i="1" s="1"/>
  <c r="AJ485" i="1" a="1"/>
  <c r="AJ485" i="1" s="1"/>
  <c r="AJ513" i="1" a="1"/>
  <c r="AJ513" i="1" s="1"/>
  <c r="AJ504" i="1" a="1"/>
  <c r="AJ504" i="1" s="1"/>
  <c r="AJ509" i="1" a="1"/>
  <c r="AJ509" i="1" s="1"/>
  <c r="AJ497" i="1" a="1"/>
  <c r="AJ497" i="1" s="1"/>
  <c r="AJ499" i="1" a="1"/>
  <c r="AJ499" i="1" s="1"/>
  <c r="AJ510" i="1" a="1"/>
  <c r="AJ510" i="1" s="1"/>
  <c r="AJ500" i="1" a="1"/>
  <c r="AJ500" i="1" s="1"/>
  <c r="AJ505" i="1" a="1"/>
  <c r="AJ505" i="1" s="1"/>
  <c r="AJ508" i="1" a="1"/>
  <c r="AJ508" i="1" s="1"/>
  <c r="AJ502" i="1" a="1"/>
  <c r="AJ502" i="1" s="1"/>
  <c r="AJ511" i="1" a="1"/>
  <c r="AJ511" i="1" s="1"/>
  <c r="AJ496" i="1" a="1"/>
  <c r="AJ496" i="1" s="1"/>
  <c r="AJ507" i="1" a="1"/>
  <c r="AJ507" i="1" s="1"/>
  <c r="AJ512" i="1" a="1"/>
  <c r="AJ512" i="1" s="1"/>
  <c r="AJ506" i="1" a="1"/>
  <c r="AJ506" i="1" s="1"/>
  <c r="AJ514" i="1" a="1"/>
  <c r="AJ514" i="1" s="1"/>
  <c r="AQ484" i="1"/>
  <c r="AQ495" i="1" s="1" a="1"/>
  <c r="AQ495" i="1" s="1"/>
  <c r="AM497" i="1" a="1"/>
  <c r="AM497" i="1" s="1"/>
  <c r="AM500" i="1" a="1"/>
  <c r="AM500" i="1" s="1"/>
  <c r="AM502" i="1" a="1"/>
  <c r="AM502" i="1" s="1"/>
  <c r="AM508" i="1" a="1"/>
  <c r="AM508" i="1" s="1"/>
  <c r="AM501" i="1" a="1"/>
  <c r="AM501" i="1" s="1"/>
  <c r="AM503" i="1" a="1"/>
  <c r="AM503" i="1" s="1"/>
  <c r="AM506" i="1" a="1"/>
  <c r="AM506" i="1" s="1"/>
  <c r="AM514" i="1" a="1"/>
  <c r="AM514" i="1" s="1"/>
  <c r="AM485" i="1" a="1"/>
  <c r="AM485" i="1" s="1"/>
  <c r="AM504" i="1" a="1"/>
  <c r="AM504" i="1" s="1"/>
  <c r="AM509" i="1" a="1"/>
  <c r="AM509" i="1" s="1"/>
  <c r="AM496" i="1" a="1"/>
  <c r="AM496" i="1" s="1"/>
  <c r="AM498" i="1" a="1"/>
  <c r="AM498" i="1" s="1"/>
  <c r="AM507" i="1" a="1"/>
  <c r="AM507" i="1" s="1"/>
  <c r="AM510" i="1" a="1"/>
  <c r="AM510" i="1" s="1"/>
  <c r="AM511" i="1" a="1"/>
  <c r="AM511" i="1" s="1"/>
  <c r="AM499" i="1" a="1"/>
  <c r="AM499" i="1" s="1"/>
  <c r="AM512" i="1" a="1"/>
  <c r="AM512" i="1" s="1"/>
  <c r="AM513" i="1" a="1"/>
  <c r="AM513" i="1" s="1"/>
  <c r="AM505" i="1" a="1"/>
  <c r="AM505" i="1" s="1"/>
  <c r="AQ434" i="1"/>
  <c r="AQ445" i="1" s="1" a="1"/>
  <c r="AQ445" i="1" s="1"/>
  <c r="AM448" i="1" a="1"/>
  <c r="AM448" i="1" s="1"/>
  <c r="AM446" i="1" a="1"/>
  <c r="AM446" i="1" s="1"/>
  <c r="AM460" i="1" a="1"/>
  <c r="AM460" i="1" s="1"/>
  <c r="AM455" i="1" a="1"/>
  <c r="AM455" i="1" s="1"/>
  <c r="AM453" i="1" a="1"/>
  <c r="AM453" i="1" s="1"/>
  <c r="AM449" i="1" a="1"/>
  <c r="AM449" i="1" s="1"/>
  <c r="AM451" i="1" a="1"/>
  <c r="AM451" i="1" s="1"/>
  <c r="AM456" i="1" a="1"/>
  <c r="AM456" i="1" s="1"/>
  <c r="AM454" i="1" a="1"/>
  <c r="AM454" i="1" s="1"/>
  <c r="AM447" i="1" a="1"/>
  <c r="AM447" i="1" s="1"/>
  <c r="AM464" i="1" a="1"/>
  <c r="AM464" i="1" s="1"/>
  <c r="AM466" i="1" a="1"/>
  <c r="AM466" i="1" s="1"/>
  <c r="AM468" i="1" a="1"/>
  <c r="AM468" i="1" s="1"/>
  <c r="AM470" i="1" a="1"/>
  <c r="AM470" i="1" s="1"/>
  <c r="AM435" i="1" a="1"/>
  <c r="AM435" i="1" s="1"/>
  <c r="AM452" i="1" a="1"/>
  <c r="AM452" i="1" s="1"/>
  <c r="AM462" i="1" a="1"/>
  <c r="AM462" i="1" s="1"/>
  <c r="AM473" i="1" a="1"/>
  <c r="AM473" i="1" s="1"/>
  <c r="AM458" i="1" a="1"/>
  <c r="AM458" i="1" s="1"/>
  <c r="AM475" i="1" a="1"/>
  <c r="AM475" i="1" s="1"/>
  <c r="AM457" i="1" a="1"/>
  <c r="AM457" i="1" s="1"/>
  <c r="AM461" i="1" a="1"/>
  <c r="AM461" i="1" s="1"/>
  <c r="AM465" i="1" a="1"/>
  <c r="AM465" i="1" s="1"/>
  <c r="AM472" i="1" a="1"/>
  <c r="AM472" i="1" s="1"/>
  <c r="AM459" i="1" a="1"/>
  <c r="AM459" i="1" s="1"/>
  <c r="AM463" i="1" a="1"/>
  <c r="AM463" i="1" s="1"/>
  <c r="AM467" i="1" a="1"/>
  <c r="AM467" i="1" s="1"/>
  <c r="AM469" i="1" a="1"/>
  <c r="AM469" i="1" s="1"/>
  <c r="AM471" i="1" a="1"/>
  <c r="AM471" i="1" s="1"/>
  <c r="AM474" i="1" a="1"/>
  <c r="AM474" i="1" s="1"/>
  <c r="AM477" i="1" a="1"/>
  <c r="AM477" i="1" s="1"/>
  <c r="AM450" i="1" a="1"/>
  <c r="AM450" i="1" s="1"/>
  <c r="AM476" i="1" a="1"/>
  <c r="AM476" i="1" s="1"/>
  <c r="G9" i="22"/>
  <c r="AL112" i="18" l="1"/>
  <c r="AO114" i="18"/>
  <c r="AK113" i="18"/>
  <c r="AI111" i="18"/>
  <c r="AJ111" i="18" s="1"/>
  <c r="AU434" i="1"/>
  <c r="AU445" i="1" s="1" a="1"/>
  <c r="AU445" i="1" s="1"/>
  <c r="AQ449" i="1" a="1"/>
  <c r="AQ449" i="1" s="1"/>
  <c r="AQ435" i="1" a="1"/>
  <c r="AQ435" i="1" s="1"/>
  <c r="AQ451" i="1" a="1"/>
  <c r="AQ451" i="1" s="1"/>
  <c r="AQ456" i="1" a="1"/>
  <c r="AQ456" i="1" s="1"/>
  <c r="AQ461" i="1" a="1"/>
  <c r="AQ461" i="1" s="1"/>
  <c r="AQ459" i="1" a="1"/>
  <c r="AQ459" i="1" s="1"/>
  <c r="AQ446" i="1" a="1"/>
  <c r="AQ446" i="1" s="1"/>
  <c r="AQ450" i="1" a="1"/>
  <c r="AQ450" i="1" s="1"/>
  <c r="AQ452" i="1" a="1"/>
  <c r="AQ452" i="1" s="1"/>
  <c r="AQ457" i="1" a="1"/>
  <c r="AQ457" i="1" s="1"/>
  <c r="AQ448" i="1" a="1"/>
  <c r="AQ448" i="1" s="1"/>
  <c r="AQ458" i="1" a="1"/>
  <c r="AQ458" i="1" s="1"/>
  <c r="AQ453" i="1" a="1"/>
  <c r="AQ453" i="1" s="1"/>
  <c r="AQ463" i="1" a="1"/>
  <c r="AQ463" i="1" s="1"/>
  <c r="AQ467" i="1" a="1"/>
  <c r="AQ467" i="1" s="1"/>
  <c r="AQ469" i="1" a="1"/>
  <c r="AQ469" i="1" s="1"/>
  <c r="AQ471" i="1" a="1"/>
  <c r="AQ471" i="1" s="1"/>
  <c r="AQ447" i="1" a="1"/>
  <c r="AQ447" i="1" s="1"/>
  <c r="AQ477" i="1" a="1"/>
  <c r="AQ477" i="1" s="1"/>
  <c r="AQ455" i="1" a="1"/>
  <c r="AQ455" i="1" s="1"/>
  <c r="AQ474" i="1" a="1"/>
  <c r="AQ474" i="1" s="1"/>
  <c r="AQ460" i="1" a="1"/>
  <c r="AQ460" i="1" s="1"/>
  <c r="AQ476" i="1" a="1"/>
  <c r="AQ476" i="1" s="1"/>
  <c r="AQ472" i="1" a="1"/>
  <c r="AQ472" i="1" s="1"/>
  <c r="AQ464" i="1" a="1"/>
  <c r="AQ464" i="1" s="1"/>
  <c r="AQ466" i="1" a="1"/>
  <c r="AQ466" i="1" s="1"/>
  <c r="AQ468" i="1" a="1"/>
  <c r="AQ468" i="1" s="1"/>
  <c r="AQ470" i="1" a="1"/>
  <c r="AQ470" i="1" s="1"/>
  <c r="AQ473" i="1" a="1"/>
  <c r="AQ473" i="1" s="1"/>
  <c r="AQ475" i="1" a="1"/>
  <c r="AQ475" i="1" s="1"/>
  <c r="AQ454" i="1" a="1"/>
  <c r="AQ454" i="1" s="1"/>
  <c r="AQ462" i="1" a="1"/>
  <c r="AQ462" i="1" s="1"/>
  <c r="AQ465" i="1" a="1"/>
  <c r="AQ465" i="1" s="1"/>
  <c r="AS434" i="1"/>
  <c r="AS445" i="1" s="1" a="1"/>
  <c r="AS445" i="1" s="1"/>
  <c r="AO435" i="1" a="1"/>
  <c r="AO435" i="1" s="1"/>
  <c r="AO446" i="1" a="1"/>
  <c r="AO446" i="1" s="1"/>
  <c r="AO454" i="1" a="1"/>
  <c r="AO454" i="1" s="1"/>
  <c r="AO447" i="1" a="1"/>
  <c r="AO447" i="1" s="1"/>
  <c r="AO450" i="1" a="1"/>
  <c r="AO450" i="1" s="1"/>
  <c r="AO452" i="1" a="1"/>
  <c r="AO452" i="1" s="1"/>
  <c r="AO457" i="1" a="1"/>
  <c r="AO457" i="1" s="1"/>
  <c r="AO448" i="1" a="1"/>
  <c r="AO448" i="1" s="1"/>
  <c r="AO455" i="1" a="1"/>
  <c r="AO455" i="1" s="1"/>
  <c r="AO449" i="1" a="1"/>
  <c r="AO449" i="1" s="1"/>
  <c r="AO451" i="1" a="1"/>
  <c r="AO451" i="1" s="1"/>
  <c r="AO456" i="1" a="1"/>
  <c r="AO456" i="1" s="1"/>
  <c r="AO474" i="1" a="1"/>
  <c r="AO474" i="1" s="1"/>
  <c r="AO460" i="1" a="1"/>
  <c r="AO460" i="1" s="1"/>
  <c r="AO476" i="1" a="1"/>
  <c r="AO476" i="1" s="1"/>
  <c r="AO453" i="1" a="1"/>
  <c r="AO453" i="1" s="1"/>
  <c r="AO464" i="1" a="1"/>
  <c r="AO464" i="1" s="1"/>
  <c r="AO466" i="1" a="1"/>
  <c r="AO466" i="1" s="1"/>
  <c r="AO468" i="1" a="1"/>
  <c r="AO468" i="1" s="1"/>
  <c r="AO470" i="1" a="1"/>
  <c r="AO470" i="1" s="1"/>
  <c r="AO467" i="1" a="1"/>
  <c r="AO467" i="1" s="1"/>
  <c r="AO458" i="1" a="1"/>
  <c r="AO458" i="1" s="1"/>
  <c r="AO462" i="1" a="1"/>
  <c r="AO462" i="1" s="1"/>
  <c r="AO473" i="1" a="1"/>
  <c r="AO473" i="1" s="1"/>
  <c r="AO475" i="1" a="1"/>
  <c r="AO475" i="1" s="1"/>
  <c r="AO463" i="1" a="1"/>
  <c r="AO463" i="1" s="1"/>
  <c r="AO471" i="1" a="1"/>
  <c r="AO471" i="1" s="1"/>
  <c r="AO459" i="1" a="1"/>
  <c r="AO459" i="1" s="1"/>
  <c r="AO461" i="1" a="1"/>
  <c r="AO461" i="1" s="1"/>
  <c r="AO465" i="1" a="1"/>
  <c r="AO465" i="1" s="1"/>
  <c r="AO472" i="1" a="1"/>
  <c r="AO472" i="1" s="1"/>
  <c r="AO469" i="1" a="1"/>
  <c r="AO469" i="1" s="1"/>
  <c r="AO477" i="1" a="1"/>
  <c r="AO477" i="1" s="1"/>
  <c r="AU484" i="1"/>
  <c r="AU495" i="1" s="1" a="1"/>
  <c r="AU495" i="1" s="1"/>
  <c r="AQ497" i="1" a="1"/>
  <c r="AQ497" i="1" s="1"/>
  <c r="AQ501" i="1" a="1"/>
  <c r="AQ501" i="1" s="1"/>
  <c r="AQ485" i="1" a="1"/>
  <c r="AQ485" i="1" s="1"/>
  <c r="AQ496" i="1" a="1"/>
  <c r="AQ496" i="1" s="1"/>
  <c r="AQ500" i="1" a="1"/>
  <c r="AQ500" i="1" s="1"/>
  <c r="AQ506" i="1" a="1"/>
  <c r="AQ506" i="1" s="1"/>
  <c r="AQ498" i="1" a="1"/>
  <c r="AQ498" i="1" s="1"/>
  <c r="AQ499" i="1" a="1"/>
  <c r="AQ499" i="1" s="1"/>
  <c r="AQ509" i="1" a="1"/>
  <c r="AQ509" i="1" s="1"/>
  <c r="AQ513" i="1" a="1"/>
  <c r="AQ513" i="1" s="1"/>
  <c r="AQ507" i="1" a="1"/>
  <c r="AQ507" i="1" s="1"/>
  <c r="AQ508" i="1" a="1"/>
  <c r="AQ508" i="1" s="1"/>
  <c r="AQ503" i="1" a="1"/>
  <c r="AQ503" i="1" s="1"/>
  <c r="AQ514" i="1" a="1"/>
  <c r="AQ514" i="1" s="1"/>
  <c r="AQ505" i="1" a="1"/>
  <c r="AQ505" i="1" s="1"/>
  <c r="AQ502" i="1" a="1"/>
  <c r="AQ502" i="1" s="1"/>
  <c r="AQ510" i="1" a="1"/>
  <c r="AQ510" i="1" s="1"/>
  <c r="AQ511" i="1" a="1"/>
  <c r="AQ511" i="1" s="1"/>
  <c r="AQ504" i="1" a="1"/>
  <c r="AQ504" i="1" s="1"/>
  <c r="AQ512" i="1" a="1"/>
  <c r="AQ512" i="1" s="1"/>
  <c r="AT484" i="1"/>
  <c r="AT495" i="1" s="1" a="1"/>
  <c r="AT495" i="1" s="1"/>
  <c r="AP500" i="1" a="1"/>
  <c r="AP500" i="1" s="1"/>
  <c r="AP496" i="1" a="1"/>
  <c r="AP496" i="1" s="1"/>
  <c r="AP499" i="1" a="1"/>
  <c r="AP499" i="1" s="1"/>
  <c r="AP506" i="1" a="1"/>
  <c r="AP506" i="1" s="1"/>
  <c r="AP507" i="1" a="1"/>
  <c r="AP507" i="1" s="1"/>
  <c r="AP505" i="1" a="1"/>
  <c r="AP505" i="1" s="1"/>
  <c r="AP501" i="1" a="1"/>
  <c r="AP501" i="1" s="1"/>
  <c r="AP503" i="1" a="1"/>
  <c r="AP503" i="1" s="1"/>
  <c r="AP511" i="1" a="1"/>
  <c r="AP511" i="1" s="1"/>
  <c r="AP509" i="1" a="1"/>
  <c r="AP509" i="1" s="1"/>
  <c r="AP513" i="1" a="1"/>
  <c r="AP513" i="1" s="1"/>
  <c r="AP514" i="1" a="1"/>
  <c r="AP514" i="1" s="1"/>
  <c r="AP502" i="1" a="1"/>
  <c r="AP502" i="1" s="1"/>
  <c r="AP510" i="1" a="1"/>
  <c r="AP510" i="1" s="1"/>
  <c r="AP485" i="1" a="1"/>
  <c r="AP485" i="1" s="1"/>
  <c r="AP497" i="1" a="1"/>
  <c r="AP497" i="1" s="1"/>
  <c r="AP504" i="1" a="1"/>
  <c r="AP504" i="1" s="1"/>
  <c r="AP498" i="1" a="1"/>
  <c r="AP498" i="1" s="1"/>
  <c r="AP512" i="1" a="1"/>
  <c r="AP512" i="1" s="1"/>
  <c r="AP508" i="1" a="1"/>
  <c r="AP508" i="1" s="1"/>
  <c r="AR484" i="1"/>
  <c r="AR495" i="1" s="1" a="1"/>
  <c r="AR495" i="1" s="1"/>
  <c r="AN498" i="1" a="1"/>
  <c r="AN498" i="1" s="1"/>
  <c r="AN502" i="1" a="1"/>
  <c r="AN502" i="1" s="1"/>
  <c r="AN496" i="1" a="1"/>
  <c r="AN496" i="1" s="1"/>
  <c r="AN497" i="1" a="1"/>
  <c r="AN497" i="1" s="1"/>
  <c r="AN504" i="1" a="1"/>
  <c r="AN504" i="1" s="1"/>
  <c r="AN510" i="1" a="1"/>
  <c r="AN510" i="1" s="1"/>
  <c r="AN512" i="1" a="1"/>
  <c r="AN512" i="1" s="1"/>
  <c r="AN508" i="1" a="1"/>
  <c r="AN508" i="1" s="1"/>
  <c r="AN485" i="1" a="1"/>
  <c r="AN485" i="1" s="1"/>
  <c r="AN509" i="1" a="1"/>
  <c r="AN509" i="1" s="1"/>
  <c r="AN505" i="1" a="1"/>
  <c r="AN505" i="1" s="1"/>
  <c r="AN511" i="1" a="1"/>
  <c r="AN511" i="1" s="1"/>
  <c r="AN507" i="1" a="1"/>
  <c r="AN507" i="1" s="1"/>
  <c r="AN499" i="1" a="1"/>
  <c r="AN499" i="1" s="1"/>
  <c r="AN500" i="1" a="1"/>
  <c r="AN500" i="1" s="1"/>
  <c r="AN501" i="1" a="1"/>
  <c r="AN501" i="1" s="1"/>
  <c r="AN503" i="1" a="1"/>
  <c r="AN503" i="1" s="1"/>
  <c r="AN506" i="1" a="1"/>
  <c r="AN506" i="1" s="1"/>
  <c r="AN514" i="1" a="1"/>
  <c r="AN514" i="1" s="1"/>
  <c r="AN513" i="1" a="1"/>
  <c r="AN513" i="1" s="1"/>
  <c r="AR434" i="1"/>
  <c r="AR445" i="1" s="1" a="1"/>
  <c r="AR445" i="1" s="1"/>
  <c r="AN446" i="1" a="1"/>
  <c r="AN446" i="1" s="1"/>
  <c r="AN435" i="1" a="1"/>
  <c r="AN435" i="1" s="1"/>
  <c r="AN447" i="1" a="1"/>
  <c r="AN447" i="1" s="1"/>
  <c r="AN450" i="1" a="1"/>
  <c r="AN450" i="1" s="1"/>
  <c r="AN452" i="1" a="1"/>
  <c r="AN452" i="1" s="1"/>
  <c r="AN457" i="1" a="1"/>
  <c r="AN457" i="1" s="1"/>
  <c r="AN460" i="1" a="1"/>
  <c r="AN460" i="1" s="1"/>
  <c r="AN458" i="1" a="1"/>
  <c r="AN458" i="1" s="1"/>
  <c r="AN453" i="1" a="1"/>
  <c r="AN453" i="1" s="1"/>
  <c r="AN459" i="1" a="1"/>
  <c r="AN459" i="1" s="1"/>
  <c r="AN476" i="1" a="1"/>
  <c r="AN476" i="1" s="1"/>
  <c r="AN455" i="1" a="1"/>
  <c r="AN455" i="1" s="1"/>
  <c r="AN464" i="1" a="1"/>
  <c r="AN464" i="1" s="1"/>
  <c r="AN466" i="1" a="1"/>
  <c r="AN466" i="1" s="1"/>
  <c r="AN468" i="1" a="1"/>
  <c r="AN468" i="1" s="1"/>
  <c r="AN470" i="1" a="1"/>
  <c r="AN470" i="1" s="1"/>
  <c r="AN448" i="1" a="1"/>
  <c r="AN448" i="1" s="1"/>
  <c r="AN462" i="1" a="1"/>
  <c r="AN462" i="1" s="1"/>
  <c r="AN473" i="1" a="1"/>
  <c r="AN473" i="1" s="1"/>
  <c r="AN475" i="1" a="1"/>
  <c r="AN475" i="1" s="1"/>
  <c r="AN477" i="1" a="1"/>
  <c r="AN477" i="1" s="1"/>
  <c r="AN449" i="1" a="1"/>
  <c r="AN449" i="1" s="1"/>
  <c r="AN451" i="1" a="1"/>
  <c r="AN451" i="1" s="1"/>
  <c r="AN454" i="1" a="1"/>
  <c r="AN454" i="1" s="1"/>
  <c r="AN461" i="1" a="1"/>
  <c r="AN461" i="1" s="1"/>
  <c r="AN465" i="1" a="1"/>
  <c r="AN465" i="1" s="1"/>
  <c r="AN472" i="1" a="1"/>
  <c r="AN472" i="1" s="1"/>
  <c r="AN463" i="1" a="1"/>
  <c r="AN463" i="1" s="1"/>
  <c r="AN467" i="1" a="1"/>
  <c r="AN467" i="1" s="1"/>
  <c r="AN469" i="1" a="1"/>
  <c r="AN469" i="1" s="1"/>
  <c r="AN471" i="1" a="1"/>
  <c r="AN471" i="1" s="1"/>
  <c r="AN456" i="1" a="1"/>
  <c r="AN456" i="1" s="1"/>
  <c r="AN474" i="1" a="1"/>
  <c r="AN474" i="1" s="1"/>
  <c r="AT434" i="1"/>
  <c r="AT445" i="1" s="1" a="1"/>
  <c r="AT445" i="1" s="1"/>
  <c r="AP447" i="1" a="1"/>
  <c r="AP447" i="1" s="1"/>
  <c r="AP448" i="1" a="1"/>
  <c r="AP448" i="1" s="1"/>
  <c r="AP459" i="1" a="1"/>
  <c r="AP459" i="1" s="1"/>
  <c r="AP435" i="1" a="1"/>
  <c r="AP435" i="1" s="1"/>
  <c r="AP454" i="1" a="1"/>
  <c r="AP454" i="1" s="1"/>
  <c r="AP455" i="1" a="1"/>
  <c r="AP455" i="1" s="1"/>
  <c r="AP453" i="1" a="1"/>
  <c r="AP453" i="1" s="1"/>
  <c r="AP446" i="1" a="1"/>
  <c r="AP446" i="1" s="1"/>
  <c r="AP477" i="1" a="1"/>
  <c r="AP477" i="1" s="1"/>
  <c r="AP467" i="1" a="1"/>
  <c r="AP467" i="1" s="1"/>
  <c r="AP474" i="1" a="1"/>
  <c r="AP474" i="1" s="1"/>
  <c r="AP452" i="1" a="1"/>
  <c r="AP452" i="1" s="1"/>
  <c r="AP460" i="1" a="1"/>
  <c r="AP460" i="1" s="1"/>
  <c r="AP476" i="1" a="1"/>
  <c r="AP476" i="1" s="1"/>
  <c r="AP464" i="1" a="1"/>
  <c r="AP464" i="1" s="1"/>
  <c r="AP466" i="1" a="1"/>
  <c r="AP466" i="1" s="1"/>
  <c r="AP468" i="1" a="1"/>
  <c r="AP468" i="1" s="1"/>
  <c r="AP470" i="1" a="1"/>
  <c r="AP470" i="1" s="1"/>
  <c r="AP457" i="1" a="1"/>
  <c r="AP457" i="1" s="1"/>
  <c r="AP458" i="1" a="1"/>
  <c r="AP458" i="1" s="1"/>
  <c r="AP462" i="1" a="1"/>
  <c r="AP462" i="1" s="1"/>
  <c r="AP461" i="1" a="1"/>
  <c r="AP461" i="1" s="1"/>
  <c r="AP465" i="1" a="1"/>
  <c r="AP465" i="1" s="1"/>
  <c r="AP472" i="1" a="1"/>
  <c r="AP472" i="1" s="1"/>
  <c r="AP456" i="1" a="1"/>
  <c r="AP456" i="1" s="1"/>
  <c r="AP449" i="1" a="1"/>
  <c r="AP449" i="1" s="1"/>
  <c r="AP451" i="1" a="1"/>
  <c r="AP451" i="1" s="1"/>
  <c r="AP473" i="1" a="1"/>
  <c r="AP473" i="1" s="1"/>
  <c r="AP475" i="1" a="1"/>
  <c r="AP475" i="1" s="1"/>
  <c r="AP469" i="1" a="1"/>
  <c r="AP469" i="1" s="1"/>
  <c r="AP471" i="1" a="1"/>
  <c r="AP471" i="1" s="1"/>
  <c r="AP450" i="1" a="1"/>
  <c r="AP450" i="1" s="1"/>
  <c r="AP463" i="1" a="1"/>
  <c r="AP463" i="1" s="1"/>
  <c r="AS484" i="1"/>
  <c r="AS495" i="1" s="1" a="1"/>
  <c r="AS495" i="1" s="1"/>
  <c r="AO485" i="1" a="1"/>
  <c r="AO485" i="1" s="1"/>
  <c r="AO499" i="1" a="1"/>
  <c r="AO499" i="1" s="1"/>
  <c r="AO500" i="1" a="1"/>
  <c r="AO500" i="1" s="1"/>
  <c r="AO497" i="1" a="1"/>
  <c r="AO497" i="1" s="1"/>
  <c r="AO504" i="1" a="1"/>
  <c r="AO504" i="1" s="1"/>
  <c r="AO505" i="1" a="1"/>
  <c r="AO505" i="1" s="1"/>
  <c r="AO502" i="1" a="1"/>
  <c r="AO502" i="1" s="1"/>
  <c r="AO510" i="1" a="1"/>
  <c r="AO510" i="1" s="1"/>
  <c r="AO512" i="1" a="1"/>
  <c r="AO512" i="1" s="1"/>
  <c r="AO511" i="1" a="1"/>
  <c r="AO511" i="1" s="1"/>
  <c r="AO513" i="1" a="1"/>
  <c r="AO513" i="1" s="1"/>
  <c r="AO496" i="1" a="1"/>
  <c r="AO496" i="1" s="1"/>
  <c r="AO498" i="1" a="1"/>
  <c r="AO498" i="1" s="1"/>
  <c r="AO507" i="1" a="1"/>
  <c r="AO507" i="1" s="1"/>
  <c r="AO508" i="1" a="1"/>
  <c r="AO508" i="1" s="1"/>
  <c r="AO501" i="1" a="1"/>
  <c r="AO501" i="1" s="1"/>
  <c r="AO506" i="1" a="1"/>
  <c r="AO506" i="1" s="1"/>
  <c r="AO503" i="1" a="1"/>
  <c r="AO503" i="1" s="1"/>
  <c r="AO509" i="1" a="1"/>
  <c r="AO509" i="1" s="1"/>
  <c r="AO514" i="1" a="1"/>
  <c r="AO514" i="1" s="1"/>
  <c r="SJ77" i="19"/>
  <c r="SJ76" i="19"/>
  <c r="SJ75" i="19"/>
  <c r="SJ71" i="19"/>
  <c r="SJ70" i="19"/>
  <c r="SJ69" i="19"/>
  <c r="AL113" i="18" l="1"/>
  <c r="AO115" i="18"/>
  <c r="AK114" i="18"/>
  <c r="AI112" i="18"/>
  <c r="AJ112" i="18" s="1"/>
  <c r="AS499" i="1" a="1"/>
  <c r="AS499" i="1" s="1"/>
  <c r="AS485" i="1" a="1"/>
  <c r="AS485" i="1" s="1"/>
  <c r="AS498" i="1" a="1"/>
  <c r="AS498" i="1" s="1"/>
  <c r="AS501" i="1" a="1"/>
  <c r="AS501" i="1" s="1"/>
  <c r="AS505" i="1" a="1"/>
  <c r="AS505" i="1" s="1"/>
  <c r="AS503" i="1" a="1"/>
  <c r="AS503" i="1" s="1"/>
  <c r="AS497" i="1" a="1"/>
  <c r="AS497" i="1" s="1"/>
  <c r="AS511" i="1" a="1"/>
  <c r="AS511" i="1" s="1"/>
  <c r="AS500" i="1" a="1"/>
  <c r="AS500" i="1" s="1"/>
  <c r="AS504" i="1" a="1"/>
  <c r="AS504" i="1" s="1"/>
  <c r="AS502" i="1" a="1"/>
  <c r="AS502" i="1" s="1"/>
  <c r="AS506" i="1" a="1"/>
  <c r="AS506" i="1" s="1"/>
  <c r="AS510" i="1" a="1"/>
  <c r="AS510" i="1" s="1"/>
  <c r="AS512" i="1" a="1"/>
  <c r="AS512" i="1" s="1"/>
  <c r="AS509" i="1" a="1"/>
  <c r="AS509" i="1" s="1"/>
  <c r="AS513" i="1" a="1"/>
  <c r="AS513" i="1" s="1"/>
  <c r="AS514" i="1" a="1"/>
  <c r="AS514" i="1" s="1"/>
  <c r="AS496" i="1" a="1"/>
  <c r="AS496" i="1" s="1"/>
  <c r="AS508" i="1" a="1"/>
  <c r="AS508" i="1" s="1"/>
  <c r="AS507" i="1" a="1"/>
  <c r="AS507" i="1" s="1"/>
  <c r="AT496" i="1" a="1"/>
  <c r="AT496" i="1" s="1"/>
  <c r="AT500" i="1" a="1"/>
  <c r="AT500" i="1" s="1"/>
  <c r="AT485" i="1" a="1"/>
  <c r="AT485" i="1" s="1"/>
  <c r="AT502" i="1" a="1"/>
  <c r="AT502" i="1" s="1"/>
  <c r="AT499" i="1" a="1"/>
  <c r="AT499" i="1" s="1"/>
  <c r="AT501" i="1" a="1"/>
  <c r="AT501" i="1" s="1"/>
  <c r="AT505" i="1" a="1"/>
  <c r="AT505" i="1" s="1"/>
  <c r="AT514" i="1" a="1"/>
  <c r="AT514" i="1" s="1"/>
  <c r="AT497" i="1" a="1"/>
  <c r="AT497" i="1" s="1"/>
  <c r="AT498" i="1" a="1"/>
  <c r="AT498" i="1" s="1"/>
  <c r="AT511" i="1" a="1"/>
  <c r="AT511" i="1" s="1"/>
  <c r="AT507" i="1" a="1"/>
  <c r="AT507" i="1" s="1"/>
  <c r="AT508" i="1" a="1"/>
  <c r="AT508" i="1" s="1"/>
  <c r="AT509" i="1" a="1"/>
  <c r="AT509" i="1" s="1"/>
  <c r="AT510" i="1" a="1"/>
  <c r="AT510" i="1" s="1"/>
  <c r="AT513" i="1" a="1"/>
  <c r="AT513" i="1" s="1"/>
  <c r="AT504" i="1" a="1"/>
  <c r="AT504" i="1" s="1"/>
  <c r="AT506" i="1" a="1"/>
  <c r="AT506" i="1" s="1"/>
  <c r="AT512" i="1" a="1"/>
  <c r="AT512" i="1" s="1"/>
  <c r="AT503" i="1" a="1"/>
  <c r="AT503" i="1" s="1"/>
  <c r="AT449" i="1" a="1"/>
  <c r="AT449" i="1" s="1"/>
  <c r="AT455" i="1" a="1"/>
  <c r="AT455" i="1" s="1"/>
  <c r="AT458" i="1" a="1"/>
  <c r="AT458" i="1" s="1"/>
  <c r="AT451" i="1" a="1"/>
  <c r="AT451" i="1" s="1"/>
  <c r="AT456" i="1" a="1"/>
  <c r="AT456" i="1" s="1"/>
  <c r="AT447" i="1" a="1"/>
  <c r="AT447" i="1" s="1"/>
  <c r="AT452" i="1" a="1"/>
  <c r="AT452" i="1" s="1"/>
  <c r="AT457" i="1" a="1"/>
  <c r="AT457" i="1" s="1"/>
  <c r="AT461" i="1" a="1"/>
  <c r="AT461" i="1" s="1"/>
  <c r="AT462" i="1" a="1"/>
  <c r="AT462" i="1" s="1"/>
  <c r="AT446" i="1" a="1"/>
  <c r="AT446" i="1" s="1"/>
  <c r="AT450" i="1" a="1"/>
  <c r="AT450" i="1" s="1"/>
  <c r="AT453" i="1" a="1"/>
  <c r="AT453" i="1" s="1"/>
  <c r="AT473" i="1" a="1"/>
  <c r="AT473" i="1" s="1"/>
  <c r="AT475" i="1" a="1"/>
  <c r="AT475" i="1" s="1"/>
  <c r="AT476" i="1" a="1"/>
  <c r="AT476" i="1" s="1"/>
  <c r="AT459" i="1" a="1"/>
  <c r="AT459" i="1" s="1"/>
  <c r="AT470" i="1" a="1"/>
  <c r="AT470" i="1" s="1"/>
  <c r="AT435" i="1" a="1"/>
  <c r="AT435" i="1" s="1"/>
  <c r="AT463" i="1" a="1"/>
  <c r="AT463" i="1" s="1"/>
  <c r="AT465" i="1" a="1"/>
  <c r="AT465" i="1" s="1"/>
  <c r="AT467" i="1" a="1"/>
  <c r="AT467" i="1" s="1"/>
  <c r="AT469" i="1" a="1"/>
  <c r="AT469" i="1" s="1"/>
  <c r="AT472" i="1" a="1"/>
  <c r="AT472" i="1" s="1"/>
  <c r="AT448" i="1" a="1"/>
  <c r="AT448" i="1" s="1"/>
  <c r="AT471" i="1" a="1"/>
  <c r="AT471" i="1" s="1"/>
  <c r="AT477" i="1" a="1"/>
  <c r="AT477" i="1" s="1"/>
  <c r="AT474" i="1" a="1"/>
  <c r="AT474" i="1" s="1"/>
  <c r="AT464" i="1" a="1"/>
  <c r="AT464" i="1" s="1"/>
  <c r="AT466" i="1" a="1"/>
  <c r="AT466" i="1" s="1"/>
  <c r="AT468" i="1" a="1"/>
  <c r="AT468" i="1" s="1"/>
  <c r="AT454" i="1" a="1"/>
  <c r="AT454" i="1" s="1"/>
  <c r="AT460" i="1" a="1"/>
  <c r="AT460" i="1" s="1"/>
  <c r="AU497" i="1" a="1"/>
  <c r="AU497" i="1" s="1"/>
  <c r="AU498" i="1" a="1"/>
  <c r="AU498" i="1" s="1"/>
  <c r="AU485" i="1" a="1"/>
  <c r="AU485" i="1" s="1"/>
  <c r="AU502" i="1" a="1"/>
  <c r="AU502" i="1" s="1"/>
  <c r="AU496" i="1" a="1"/>
  <c r="AU496" i="1" s="1"/>
  <c r="AU508" i="1" a="1"/>
  <c r="AU508" i="1" s="1"/>
  <c r="AU499" i="1" a="1"/>
  <c r="AU499" i="1" s="1"/>
  <c r="AU514" i="1" a="1"/>
  <c r="AU514" i="1" s="1"/>
  <c r="AU505" i="1" a="1"/>
  <c r="AU505" i="1" s="1"/>
  <c r="AU509" i="1" a="1"/>
  <c r="AU509" i="1" s="1"/>
  <c r="AU507" i="1" a="1"/>
  <c r="AU507" i="1" s="1"/>
  <c r="AU503" i="1" a="1"/>
  <c r="AU503" i="1" s="1"/>
  <c r="AU506" i="1" a="1"/>
  <c r="AU506" i="1" s="1"/>
  <c r="AU512" i="1" a="1"/>
  <c r="AU512" i="1" s="1"/>
  <c r="AU510" i="1" a="1"/>
  <c r="AU510" i="1" s="1"/>
  <c r="AU513" i="1" a="1"/>
  <c r="AU513" i="1" s="1"/>
  <c r="AU500" i="1" a="1"/>
  <c r="AU500" i="1" s="1"/>
  <c r="AU511" i="1" a="1"/>
  <c r="AU511" i="1" s="1"/>
  <c r="AU501" i="1" a="1"/>
  <c r="AU501" i="1" s="1"/>
  <c r="AU504" i="1" a="1"/>
  <c r="AU504" i="1" s="1"/>
  <c r="AR435" i="1" a="1"/>
  <c r="AR435" i="1" s="1"/>
  <c r="AR449" i="1" a="1"/>
  <c r="AR449" i="1" s="1"/>
  <c r="AR453" i="1" a="1"/>
  <c r="AR453" i="1" s="1"/>
  <c r="AR451" i="1" a="1"/>
  <c r="AR451" i="1" s="1"/>
  <c r="AR456" i="1" a="1"/>
  <c r="AR456" i="1" s="1"/>
  <c r="AR461" i="1" a="1"/>
  <c r="AR461" i="1" s="1"/>
  <c r="AR447" i="1" a="1"/>
  <c r="AR447" i="1" s="1"/>
  <c r="AR454" i="1" a="1"/>
  <c r="AR454" i="1" s="1"/>
  <c r="AR446" i="1" a="1"/>
  <c r="AR446" i="1" s="1"/>
  <c r="AR450" i="1" a="1"/>
  <c r="AR450" i="1" s="1"/>
  <c r="AR452" i="1" a="1"/>
  <c r="AR452" i="1" s="1"/>
  <c r="AR457" i="1" a="1"/>
  <c r="AR457" i="1" s="1"/>
  <c r="AR455" i="1" a="1"/>
  <c r="AR455" i="1" s="1"/>
  <c r="AR465" i="1" a="1"/>
  <c r="AR465" i="1" s="1"/>
  <c r="AR472" i="1" a="1"/>
  <c r="AR472" i="1" s="1"/>
  <c r="AR463" i="1" a="1"/>
  <c r="AR463" i="1" s="1"/>
  <c r="AR467" i="1" a="1"/>
  <c r="AR467" i="1" s="1"/>
  <c r="AR469" i="1" a="1"/>
  <c r="AR469" i="1" s="1"/>
  <c r="AR471" i="1" a="1"/>
  <c r="AR471" i="1" s="1"/>
  <c r="AR477" i="1" a="1"/>
  <c r="AR477" i="1" s="1"/>
  <c r="AR448" i="1" a="1"/>
  <c r="AR448" i="1" s="1"/>
  <c r="AR474" i="1" a="1"/>
  <c r="AR474" i="1" s="1"/>
  <c r="AR460" i="1" a="1"/>
  <c r="AR460" i="1" s="1"/>
  <c r="AR476" i="1" a="1"/>
  <c r="AR476" i="1" s="1"/>
  <c r="AR473" i="1" a="1"/>
  <c r="AR473" i="1" s="1"/>
  <c r="AR458" i="1" a="1"/>
  <c r="AR458" i="1" s="1"/>
  <c r="AR464" i="1" a="1"/>
  <c r="AR464" i="1" s="1"/>
  <c r="AR466" i="1" a="1"/>
  <c r="AR466" i="1" s="1"/>
  <c r="AR468" i="1" a="1"/>
  <c r="AR468" i="1" s="1"/>
  <c r="AR470" i="1" a="1"/>
  <c r="AR470" i="1" s="1"/>
  <c r="AR459" i="1" a="1"/>
  <c r="AR459" i="1" s="1"/>
  <c r="AR462" i="1" a="1"/>
  <c r="AR462" i="1" s="1"/>
  <c r="AR475" i="1" a="1"/>
  <c r="AR475" i="1" s="1"/>
  <c r="AS446" i="1" a="1"/>
  <c r="AS446" i="1" s="1"/>
  <c r="AS447" i="1" a="1"/>
  <c r="AS447" i="1" s="1"/>
  <c r="AS435" i="1" a="1"/>
  <c r="AS435" i="1" s="1"/>
  <c r="AS458" i="1" a="1"/>
  <c r="AS458" i="1" s="1"/>
  <c r="AS449" i="1" a="1"/>
  <c r="AS449" i="1" s="1"/>
  <c r="AS453" i="1" a="1"/>
  <c r="AS453" i="1" s="1"/>
  <c r="AS459" i="1" a="1"/>
  <c r="AS459" i="1" s="1"/>
  <c r="AS454" i="1" a="1"/>
  <c r="AS454" i="1" s="1"/>
  <c r="AS448" i="1" a="1"/>
  <c r="AS448" i="1" s="1"/>
  <c r="AS450" i="1" a="1"/>
  <c r="AS450" i="1" s="1"/>
  <c r="AS456" i="1" a="1"/>
  <c r="AS456" i="1" s="1"/>
  <c r="AS473" i="1" a="1"/>
  <c r="AS473" i="1" s="1"/>
  <c r="AS475" i="1" a="1"/>
  <c r="AS475" i="1" s="1"/>
  <c r="AS465" i="1" a="1"/>
  <c r="AS465" i="1" s="1"/>
  <c r="AS472" i="1" a="1"/>
  <c r="AS472" i="1" s="1"/>
  <c r="AS468" i="1" a="1"/>
  <c r="AS468" i="1" s="1"/>
  <c r="AS462" i="1" a="1"/>
  <c r="AS462" i="1" s="1"/>
  <c r="AS463" i="1" a="1"/>
  <c r="AS463" i="1" s="1"/>
  <c r="AS467" i="1" a="1"/>
  <c r="AS467" i="1" s="1"/>
  <c r="AS469" i="1" a="1"/>
  <c r="AS469" i="1" s="1"/>
  <c r="AS461" i="1" a="1"/>
  <c r="AS461" i="1" s="1"/>
  <c r="AS452" i="1" a="1"/>
  <c r="AS452" i="1" s="1"/>
  <c r="AS455" i="1" a="1"/>
  <c r="AS455" i="1" s="1"/>
  <c r="AS471" i="1" a="1"/>
  <c r="AS471" i="1" s="1"/>
  <c r="AS477" i="1" a="1"/>
  <c r="AS477" i="1" s="1"/>
  <c r="AS474" i="1" a="1"/>
  <c r="AS474" i="1" s="1"/>
  <c r="AS466" i="1" a="1"/>
  <c r="AS466" i="1" s="1"/>
  <c r="AS457" i="1" a="1"/>
  <c r="AS457" i="1" s="1"/>
  <c r="AS460" i="1" a="1"/>
  <c r="AS460" i="1" s="1"/>
  <c r="AS476" i="1" a="1"/>
  <c r="AS476" i="1" s="1"/>
  <c r="AS464" i="1" a="1"/>
  <c r="AS464" i="1" s="1"/>
  <c r="AS451" i="1" a="1"/>
  <c r="AS451" i="1" s="1"/>
  <c r="AS470" i="1" a="1"/>
  <c r="AS470" i="1" s="1"/>
  <c r="AR498" i="1" a="1"/>
  <c r="AR498" i="1" s="1"/>
  <c r="AR499" i="1" a="1"/>
  <c r="AR499" i="1" s="1"/>
  <c r="AR503" i="1" a="1"/>
  <c r="AR503" i="1" s="1"/>
  <c r="AR496" i="1" a="1"/>
  <c r="AR496" i="1" s="1"/>
  <c r="AR500" i="1" a="1"/>
  <c r="AR500" i="1" s="1"/>
  <c r="AR504" i="1" a="1"/>
  <c r="AR504" i="1" s="1"/>
  <c r="AR509" i="1" a="1"/>
  <c r="AR509" i="1" s="1"/>
  <c r="AR513" i="1" a="1"/>
  <c r="AR513" i="1" s="1"/>
  <c r="AR502" i="1" a="1"/>
  <c r="AR502" i="1" s="1"/>
  <c r="AR506" i="1" a="1"/>
  <c r="AR506" i="1" s="1"/>
  <c r="AR510" i="1" a="1"/>
  <c r="AR510" i="1" s="1"/>
  <c r="AR512" i="1" a="1"/>
  <c r="AR512" i="1" s="1"/>
  <c r="AR501" i="1" a="1"/>
  <c r="AR501" i="1" s="1"/>
  <c r="AR508" i="1" a="1"/>
  <c r="AR508" i="1" s="1"/>
  <c r="AR514" i="1" a="1"/>
  <c r="AR514" i="1" s="1"/>
  <c r="AR505" i="1" a="1"/>
  <c r="AR505" i="1" s="1"/>
  <c r="AR485" i="1" a="1"/>
  <c r="AR485" i="1" s="1"/>
  <c r="AR497" i="1" a="1"/>
  <c r="AR497" i="1" s="1"/>
  <c r="AR511" i="1" a="1"/>
  <c r="AR511" i="1" s="1"/>
  <c r="AR507" i="1" a="1"/>
  <c r="AR507" i="1" s="1"/>
  <c r="AU448" i="1" a="1"/>
  <c r="AU448" i="1" s="1"/>
  <c r="AU446" i="1" a="1"/>
  <c r="AU446" i="1" s="1"/>
  <c r="AU450" i="1" a="1"/>
  <c r="AU450" i="1" s="1"/>
  <c r="AU460" i="1" a="1"/>
  <c r="AU460" i="1" s="1"/>
  <c r="AU455" i="1" a="1"/>
  <c r="AU455" i="1" s="1"/>
  <c r="AU435" i="1" a="1"/>
  <c r="AU435" i="1" s="1"/>
  <c r="AU453" i="1" a="1"/>
  <c r="AU453" i="1" s="1"/>
  <c r="AU451" i="1" a="1"/>
  <c r="AU451" i="1" s="1"/>
  <c r="AU456" i="1" a="1"/>
  <c r="AU456" i="1" s="1"/>
  <c r="AU454" i="1" a="1"/>
  <c r="AU454" i="1" s="1"/>
  <c r="AU459" i="1" a="1"/>
  <c r="AU459" i="1" s="1"/>
  <c r="AU464" i="1" a="1"/>
  <c r="AU464" i="1" s="1"/>
  <c r="AU468" i="1" a="1"/>
  <c r="AU468" i="1" s="1"/>
  <c r="AU461" i="1" a="1"/>
  <c r="AU461" i="1" s="1"/>
  <c r="AU462" i="1" a="1"/>
  <c r="AU462" i="1" s="1"/>
  <c r="AU466" i="1" a="1"/>
  <c r="AU466" i="1" s="1"/>
  <c r="AU470" i="1" a="1"/>
  <c r="AU470" i="1" s="1"/>
  <c r="AU447" i="1" a="1"/>
  <c r="AU447" i="1" s="1"/>
  <c r="AU473" i="1" a="1"/>
  <c r="AU473" i="1" s="1"/>
  <c r="AU475" i="1" a="1"/>
  <c r="AU475" i="1" s="1"/>
  <c r="AU452" i="1" a="1"/>
  <c r="AU452" i="1" s="1"/>
  <c r="AU463" i="1" a="1"/>
  <c r="AU463" i="1" s="1"/>
  <c r="AU465" i="1" a="1"/>
  <c r="AU465" i="1" s="1"/>
  <c r="AU467" i="1" a="1"/>
  <c r="AU467" i="1" s="1"/>
  <c r="AU469" i="1" a="1"/>
  <c r="AU469" i="1" s="1"/>
  <c r="AU472" i="1" a="1"/>
  <c r="AU472" i="1" s="1"/>
  <c r="AU477" i="1" a="1"/>
  <c r="AU477" i="1" s="1"/>
  <c r="AU471" i="1" a="1"/>
  <c r="AU471" i="1" s="1"/>
  <c r="AU449" i="1" a="1"/>
  <c r="AU449" i="1" s="1"/>
  <c r="AU457" i="1" a="1"/>
  <c r="AU457" i="1" s="1"/>
  <c r="AU458" i="1" a="1"/>
  <c r="AU458" i="1" s="1"/>
  <c r="AU474" i="1" a="1"/>
  <c r="AU474" i="1" s="1"/>
  <c r="AU476" i="1" a="1"/>
  <c r="AU476" i="1" s="1"/>
  <c r="K468" i="9"/>
  <c r="K467" i="9"/>
  <c r="K466" i="9"/>
  <c r="K465" i="9"/>
  <c r="H516" i="1"/>
  <c r="I516" i="1"/>
  <c r="J516" i="1"/>
  <c r="K516" i="1"/>
  <c r="H517" i="1"/>
  <c r="AR517" i="1" s="1" a="1"/>
  <c r="AR517" i="1" s="1"/>
  <c r="I517" i="1"/>
  <c r="AS517" i="1" s="1" a="1"/>
  <c r="AS517" i="1" s="1"/>
  <c r="J517" i="1"/>
  <c r="AT517" i="1" s="1" a="1"/>
  <c r="AT517" i="1" s="1"/>
  <c r="K517" i="1"/>
  <c r="H518" i="1"/>
  <c r="AR518" i="1" s="1" a="1"/>
  <c r="AR518" i="1" s="1"/>
  <c r="I518" i="1"/>
  <c r="J518" i="1"/>
  <c r="K518" i="1"/>
  <c r="AU518" i="1" s="1" a="1"/>
  <c r="AU518" i="1" s="1"/>
  <c r="H519" i="1"/>
  <c r="AR519" i="1" s="1" a="1"/>
  <c r="AR519" i="1" s="1"/>
  <c r="I519" i="1"/>
  <c r="J519" i="1"/>
  <c r="K519" i="1"/>
  <c r="H520" i="1"/>
  <c r="I520" i="1"/>
  <c r="J520" i="1"/>
  <c r="K520" i="1"/>
  <c r="AU520" i="1" s="1" a="1"/>
  <c r="AU520" i="1" s="1"/>
  <c r="H521" i="1"/>
  <c r="AR521" i="1" s="1" a="1"/>
  <c r="AR521" i="1" s="1"/>
  <c r="I521" i="1"/>
  <c r="J521" i="1"/>
  <c r="K521" i="1"/>
  <c r="AU521" i="1" s="1" a="1"/>
  <c r="AU521" i="1" s="1"/>
  <c r="H522" i="1"/>
  <c r="I522" i="1"/>
  <c r="J522" i="1"/>
  <c r="K522" i="1"/>
  <c r="AU522" i="1" s="1" a="1"/>
  <c r="AU522" i="1" s="1"/>
  <c r="H523" i="1"/>
  <c r="AR523" i="1" s="1" a="1"/>
  <c r="AR523" i="1" s="1"/>
  <c r="I523" i="1"/>
  <c r="AS523" i="1" s="1" a="1"/>
  <c r="AS523" i="1" s="1"/>
  <c r="J523" i="1"/>
  <c r="K523" i="1"/>
  <c r="AU523" i="1" s="1" a="1"/>
  <c r="AU523" i="1" s="1"/>
  <c r="H524" i="1"/>
  <c r="I524" i="1"/>
  <c r="J524" i="1"/>
  <c r="K524" i="1"/>
  <c r="AU524" i="1" s="1" a="1"/>
  <c r="AU524" i="1" s="1"/>
  <c r="H525" i="1"/>
  <c r="AR525" i="1" s="1" a="1"/>
  <c r="AR525" i="1" s="1"/>
  <c r="I525" i="1"/>
  <c r="AS525" i="1" s="1" a="1"/>
  <c r="AS525" i="1" s="1"/>
  <c r="J525" i="1"/>
  <c r="AT525" i="1" s="1" a="1"/>
  <c r="AT525" i="1" s="1"/>
  <c r="K525" i="1"/>
  <c r="H526" i="1"/>
  <c r="I526" i="1"/>
  <c r="AS526" i="1" s="1" a="1"/>
  <c r="AS526" i="1" s="1"/>
  <c r="J526" i="1"/>
  <c r="K526" i="1"/>
  <c r="AU526" i="1" s="1" a="1"/>
  <c r="AU526" i="1" s="1"/>
  <c r="H527" i="1"/>
  <c r="AR527" i="1" s="1" a="1"/>
  <c r="AR527" i="1" s="1"/>
  <c r="I527" i="1"/>
  <c r="AS527" i="1" s="1" a="1"/>
  <c r="AS527" i="1" s="1"/>
  <c r="J527" i="1"/>
  <c r="AT527" i="1" s="1" a="1"/>
  <c r="AT527" i="1" s="1"/>
  <c r="K527" i="1"/>
  <c r="I515" i="1"/>
  <c r="AS515" i="1" s="1" a="1"/>
  <c r="AS515" i="1" s="1"/>
  <c r="J515" i="1"/>
  <c r="K515" i="1"/>
  <c r="H515" i="1"/>
  <c r="AR515" i="1" s="1" a="1"/>
  <c r="AR515" i="1" s="1"/>
  <c r="AL114" i="18" l="1"/>
  <c r="AO116" i="18"/>
  <c r="AK115" i="18"/>
  <c r="AI113" i="18"/>
  <c r="AJ113" i="18" s="1"/>
  <c r="O515" i="1" a="1"/>
  <c r="O515" i="1" s="1"/>
  <c r="S515" i="1" a="1"/>
  <c r="S515" i="1" s="1"/>
  <c r="W515" i="1" a="1"/>
  <c r="W515" i="1" s="1"/>
  <c r="AA515" i="1" a="1"/>
  <c r="AA515" i="1" s="1"/>
  <c r="AE515" i="1" a="1"/>
  <c r="AE515" i="1" s="1"/>
  <c r="AI515" i="1" a="1"/>
  <c r="AI515" i="1" s="1"/>
  <c r="AM515" i="1" a="1"/>
  <c r="AM515" i="1" s="1"/>
  <c r="AQ515" i="1" a="1"/>
  <c r="AQ515" i="1" s="1"/>
  <c r="N526" i="1" a="1"/>
  <c r="N526" i="1" s="1"/>
  <c r="R526" i="1" a="1"/>
  <c r="R526" i="1" s="1"/>
  <c r="V526" i="1" a="1"/>
  <c r="V526" i="1" s="1"/>
  <c r="Z526" i="1" a="1"/>
  <c r="Z526" i="1" s="1"/>
  <c r="AD526" i="1" a="1"/>
  <c r="AD526" i="1" s="1"/>
  <c r="AH526" i="1" a="1"/>
  <c r="AH526" i="1" s="1"/>
  <c r="AL526" i="1" a="1"/>
  <c r="AL526" i="1" s="1"/>
  <c r="AP526" i="1" a="1"/>
  <c r="AP526" i="1" s="1"/>
  <c r="N524" i="1" a="1"/>
  <c r="N524" i="1" s="1"/>
  <c r="R524" i="1" a="1"/>
  <c r="R524" i="1" s="1"/>
  <c r="V524" i="1" a="1"/>
  <c r="V524" i="1" s="1"/>
  <c r="Z524" i="1" a="1"/>
  <c r="Z524" i="1" s="1"/>
  <c r="AD524" i="1" a="1"/>
  <c r="AD524" i="1" s="1"/>
  <c r="AH524" i="1" a="1"/>
  <c r="AH524" i="1" s="1"/>
  <c r="AL524" i="1" a="1"/>
  <c r="AL524" i="1" s="1"/>
  <c r="AP524" i="1" a="1"/>
  <c r="AP524" i="1" s="1"/>
  <c r="N522" i="1" a="1"/>
  <c r="N522" i="1" s="1"/>
  <c r="R522" i="1" a="1"/>
  <c r="R522" i="1" s="1"/>
  <c r="V522" i="1" a="1"/>
  <c r="V522" i="1" s="1"/>
  <c r="Z522" i="1" a="1"/>
  <c r="Z522" i="1" s="1"/>
  <c r="AD522" i="1" a="1"/>
  <c r="AD522" i="1" s="1"/>
  <c r="AH522" i="1" a="1"/>
  <c r="AH522" i="1" s="1"/>
  <c r="AL522" i="1" a="1"/>
  <c r="AL522" i="1" s="1"/>
  <c r="AP522" i="1" a="1"/>
  <c r="AP522"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AT518" i="1" a="1"/>
  <c r="AT518" i="1" s="1"/>
  <c r="AT526" i="1" a="1"/>
  <c r="AT526" i="1" s="1"/>
  <c r="O527" i="1" a="1"/>
  <c r="O527" i="1" s="1"/>
  <c r="S527" i="1" a="1"/>
  <c r="S527" i="1" s="1"/>
  <c r="W527" i="1" a="1"/>
  <c r="W527" i="1" s="1"/>
  <c r="AA527" i="1" a="1"/>
  <c r="AA527" i="1" s="1"/>
  <c r="AE527" i="1" a="1"/>
  <c r="AE527" i="1" s="1"/>
  <c r="AI527" i="1" a="1"/>
  <c r="AI527" i="1" s="1"/>
  <c r="AM527" i="1" a="1"/>
  <c r="AM527" i="1" s="1"/>
  <c r="AQ527" i="1" a="1"/>
  <c r="AQ527" i="1" s="1"/>
  <c r="N515" i="1" a="1"/>
  <c r="N515" i="1" s="1"/>
  <c r="R515" i="1" a="1"/>
  <c r="R515" i="1" s="1"/>
  <c r="V515" i="1" a="1"/>
  <c r="V515" i="1" s="1"/>
  <c r="Z515" i="1" a="1"/>
  <c r="Z515" i="1" s="1"/>
  <c r="AD515" i="1" a="1"/>
  <c r="AD515" i="1" s="1"/>
  <c r="AH515" i="1" a="1"/>
  <c r="AH515" i="1" s="1"/>
  <c r="AL515" i="1" a="1"/>
  <c r="AL515" i="1" s="1"/>
  <c r="AP515" i="1" a="1"/>
  <c r="AP515" i="1" s="1"/>
  <c r="M526" i="1" a="1"/>
  <c r="M526" i="1" s="1"/>
  <c r="Q526" i="1" a="1"/>
  <c r="Q526" i="1" s="1"/>
  <c r="U526" i="1" a="1"/>
  <c r="U526" i="1" s="1"/>
  <c r="Y526" i="1" a="1"/>
  <c r="Y526" i="1" s="1"/>
  <c r="AC526" i="1" a="1"/>
  <c r="AC526" i="1" s="1"/>
  <c r="AG526" i="1" a="1"/>
  <c r="AG526" i="1" s="1"/>
  <c r="AK526" i="1" a="1"/>
  <c r="AK526" i="1" s="1"/>
  <c r="AO526" i="1" a="1"/>
  <c r="AO526" i="1" s="1"/>
  <c r="M524" i="1" a="1"/>
  <c r="M524" i="1" s="1"/>
  <c r="Q524" i="1" a="1"/>
  <c r="Q524" i="1" s="1"/>
  <c r="U524" i="1" a="1"/>
  <c r="U524" i="1" s="1"/>
  <c r="Y524" i="1" a="1"/>
  <c r="Y524" i="1" s="1"/>
  <c r="AC524" i="1" a="1"/>
  <c r="AC524" i="1" s="1"/>
  <c r="AG524" i="1" a="1"/>
  <c r="AG524" i="1" s="1"/>
  <c r="AK524" i="1" a="1"/>
  <c r="AK524" i="1" s="1"/>
  <c r="AO524" i="1" a="1"/>
  <c r="AO524" i="1" s="1"/>
  <c r="M522" i="1" a="1"/>
  <c r="M522" i="1" s="1"/>
  <c r="Q522" i="1" a="1"/>
  <c r="Q522" i="1" s="1"/>
  <c r="U522" i="1" a="1"/>
  <c r="U522" i="1" s="1"/>
  <c r="Y522" i="1" a="1"/>
  <c r="Y522" i="1" s="1"/>
  <c r="AC522" i="1" a="1"/>
  <c r="AC522" i="1" s="1"/>
  <c r="AG522" i="1" a="1"/>
  <c r="AG522" i="1" s="1"/>
  <c r="AK522" i="1" a="1"/>
  <c r="AK522" i="1" s="1"/>
  <c r="AO522" i="1" a="1"/>
  <c r="AO522"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AT524" i="1" a="1"/>
  <c r="AT524" i="1" s="1"/>
  <c r="AT515" i="1" a="1"/>
  <c r="AT515" i="1" s="1"/>
  <c r="O525" i="1" a="1"/>
  <c r="O525" i="1" s="1"/>
  <c r="S525" i="1" a="1"/>
  <c r="S525" i="1" s="1"/>
  <c r="W525" i="1" a="1"/>
  <c r="W525" i="1" s="1"/>
  <c r="AA525" i="1" a="1"/>
  <c r="AA525" i="1" s="1"/>
  <c r="AE525" i="1" a="1"/>
  <c r="AE525" i="1" s="1"/>
  <c r="AI525" i="1" a="1"/>
  <c r="AI525" i="1" s="1"/>
  <c r="AM525" i="1" a="1"/>
  <c r="AM525" i="1" s="1"/>
  <c r="AQ525" i="1" a="1"/>
  <c r="AQ525" i="1" s="1"/>
  <c r="M515" i="1" a="1"/>
  <c r="M515" i="1" s="1"/>
  <c r="Q515" i="1" a="1"/>
  <c r="Q515" i="1" s="1"/>
  <c r="U515" i="1" a="1"/>
  <c r="U515" i="1" s="1"/>
  <c r="Y515" i="1" a="1"/>
  <c r="Y515" i="1" s="1"/>
  <c r="AC515" i="1" a="1"/>
  <c r="AC515" i="1" s="1"/>
  <c r="AG515" i="1" a="1"/>
  <c r="AG515" i="1" s="1"/>
  <c r="AK515" i="1" a="1"/>
  <c r="AK515" i="1" s="1"/>
  <c r="AO515" i="1" a="1"/>
  <c r="AO515" i="1" s="1"/>
  <c r="L526" i="1" a="1"/>
  <c r="L526" i="1" s="1"/>
  <c r="P526" i="1" a="1"/>
  <c r="P526" i="1" s="1"/>
  <c r="T526" i="1" a="1"/>
  <c r="T526" i="1" s="1"/>
  <c r="X526" i="1" a="1"/>
  <c r="X526" i="1" s="1"/>
  <c r="AB526" i="1" a="1"/>
  <c r="AB526" i="1" s="1"/>
  <c r="AF526" i="1" a="1"/>
  <c r="AF526" i="1" s="1"/>
  <c r="AJ526" i="1" a="1"/>
  <c r="AJ526" i="1" s="1"/>
  <c r="AN526" i="1" a="1"/>
  <c r="AN526" i="1" s="1"/>
  <c r="L524" i="1" a="1"/>
  <c r="L524" i="1" s="1"/>
  <c r="P524" i="1" a="1"/>
  <c r="P524" i="1" s="1"/>
  <c r="T524" i="1" a="1"/>
  <c r="T524" i="1" s="1"/>
  <c r="X524" i="1" a="1"/>
  <c r="X524" i="1" s="1"/>
  <c r="AB524" i="1" a="1"/>
  <c r="AB524" i="1" s="1"/>
  <c r="AF524" i="1" a="1"/>
  <c r="AF524" i="1" s="1"/>
  <c r="AJ524" i="1" a="1"/>
  <c r="AJ524" i="1" s="1"/>
  <c r="AN524" i="1" a="1"/>
  <c r="AN524" i="1" s="1"/>
  <c r="L522" i="1" a="1"/>
  <c r="L522" i="1" s="1"/>
  <c r="P522" i="1" a="1"/>
  <c r="P522" i="1" s="1"/>
  <c r="T522" i="1" a="1"/>
  <c r="T522" i="1" s="1"/>
  <c r="X522" i="1" a="1"/>
  <c r="X522" i="1" s="1"/>
  <c r="AB522" i="1" a="1"/>
  <c r="AB522" i="1" s="1"/>
  <c r="AF522" i="1" a="1"/>
  <c r="AF522" i="1" s="1"/>
  <c r="AJ522" i="1" a="1"/>
  <c r="AJ522" i="1" s="1"/>
  <c r="AN522" i="1" a="1"/>
  <c r="AN522"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AS524" i="1" a="1"/>
  <c r="AS524" i="1" s="1"/>
  <c r="O523" i="1" a="1"/>
  <c r="O523" i="1" s="1"/>
  <c r="S523" i="1" a="1"/>
  <c r="S523" i="1" s="1"/>
  <c r="W523" i="1" a="1"/>
  <c r="W523" i="1" s="1"/>
  <c r="AA523" i="1" a="1"/>
  <c r="AA523" i="1" s="1"/>
  <c r="AE523" i="1" a="1"/>
  <c r="AE523" i="1" s="1"/>
  <c r="AI523" i="1" a="1"/>
  <c r="AI523" i="1" s="1"/>
  <c r="AM523" i="1" a="1"/>
  <c r="AM523" i="1" s="1"/>
  <c r="AQ523" i="1" a="1"/>
  <c r="AQ523" i="1" s="1"/>
  <c r="O519" i="1" a="1"/>
  <c r="O519" i="1" s="1"/>
  <c r="S519" i="1" a="1"/>
  <c r="S519" i="1" s="1"/>
  <c r="W519" i="1" a="1"/>
  <c r="W519" i="1" s="1"/>
  <c r="AA519" i="1" a="1"/>
  <c r="AA519" i="1" s="1"/>
  <c r="AE519" i="1" a="1"/>
  <c r="AE519" i="1" s="1"/>
  <c r="AI519" i="1" a="1"/>
  <c r="AI519" i="1" s="1"/>
  <c r="AM519" i="1" a="1"/>
  <c r="AM519" i="1" s="1"/>
  <c r="AQ519" i="1" a="1"/>
  <c r="AQ519" i="1" s="1"/>
  <c r="O517" i="1" a="1"/>
  <c r="O517" i="1" s="1"/>
  <c r="S517" i="1" a="1"/>
  <c r="S517" i="1" s="1"/>
  <c r="W517" i="1" a="1"/>
  <c r="W517" i="1" s="1"/>
  <c r="AA517" i="1" a="1"/>
  <c r="AA517" i="1" s="1"/>
  <c r="AE517" i="1" a="1"/>
  <c r="AE517" i="1" s="1"/>
  <c r="AI517" i="1" a="1"/>
  <c r="AI517" i="1" s="1"/>
  <c r="AM517" i="1" a="1"/>
  <c r="AM517" i="1" s="1"/>
  <c r="AQ517" i="1" a="1"/>
  <c r="AQ517" i="1" s="1"/>
  <c r="AU519" i="1" a="1"/>
  <c r="AU519" i="1" s="1"/>
  <c r="AS522" i="1" a="1"/>
  <c r="AS522" i="1" s="1"/>
  <c r="N525" i="1" a="1"/>
  <c r="N525" i="1" s="1"/>
  <c r="R525" i="1" a="1"/>
  <c r="R525" i="1" s="1"/>
  <c r="V525" i="1" a="1"/>
  <c r="V525" i="1" s="1"/>
  <c r="Z525" i="1" a="1"/>
  <c r="Z525" i="1" s="1"/>
  <c r="AD525" i="1" a="1"/>
  <c r="AD525" i="1" s="1"/>
  <c r="AH525" i="1" a="1"/>
  <c r="AH525" i="1" s="1"/>
  <c r="AL525" i="1" a="1"/>
  <c r="AL525" i="1" s="1"/>
  <c r="AP525" i="1" a="1"/>
  <c r="AP525" i="1" s="1"/>
  <c r="N523" i="1" a="1"/>
  <c r="N523" i="1" s="1"/>
  <c r="R523" i="1" a="1"/>
  <c r="R523" i="1" s="1"/>
  <c r="V523" i="1" a="1"/>
  <c r="V523" i="1" s="1"/>
  <c r="Z523" i="1" a="1"/>
  <c r="Z523" i="1" s="1"/>
  <c r="AD523" i="1" a="1"/>
  <c r="AD523" i="1" s="1"/>
  <c r="AH523" i="1" a="1"/>
  <c r="AH523" i="1" s="1"/>
  <c r="AL523" i="1" a="1"/>
  <c r="AL523" i="1" s="1"/>
  <c r="AP523" i="1" a="1"/>
  <c r="AP523" i="1" s="1"/>
  <c r="N521" i="1" a="1"/>
  <c r="N521" i="1" s="1"/>
  <c r="R521" i="1" a="1"/>
  <c r="R521" i="1" s="1"/>
  <c r="V521" i="1" a="1"/>
  <c r="V521" i="1" s="1"/>
  <c r="Z521" i="1" a="1"/>
  <c r="Z521" i="1" s="1"/>
  <c r="AD521" i="1" a="1"/>
  <c r="AD521" i="1" s="1"/>
  <c r="AH521" i="1" a="1"/>
  <c r="AH521" i="1" s="1"/>
  <c r="AL521" i="1" a="1"/>
  <c r="AL521" i="1" s="1"/>
  <c r="AP521" i="1" a="1"/>
  <c r="AP521"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AR516" i="1" a="1"/>
  <c r="AR516" i="1" s="1"/>
  <c r="AU515" i="1" a="1"/>
  <c r="AU515" i="1" s="1"/>
  <c r="AU525" i="1" a="1"/>
  <c r="AU525" i="1" s="1"/>
  <c r="AT523" i="1" a="1"/>
  <c r="AT523" i="1" s="1"/>
  <c r="AS520" i="1" a="1"/>
  <c r="AS520"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7" i="1" a="1"/>
  <c r="M517" i="1" s="1"/>
  <c r="Q517" i="1" a="1"/>
  <c r="Q517" i="1" s="1"/>
  <c r="U517" i="1" a="1"/>
  <c r="U517" i="1" s="1"/>
  <c r="Y517" i="1" a="1"/>
  <c r="Y517" i="1" s="1"/>
  <c r="AC517" i="1" a="1"/>
  <c r="AC517" i="1" s="1"/>
  <c r="AG517" i="1" a="1"/>
  <c r="AG517" i="1" s="1"/>
  <c r="AK517" i="1" a="1"/>
  <c r="AK517" i="1" s="1"/>
  <c r="AO517" i="1" a="1"/>
  <c r="AO517" i="1" s="1"/>
  <c r="AR524" i="1" a="1"/>
  <c r="AR524" i="1" s="1"/>
  <c r="AR526" i="1" a="1"/>
  <c r="AR526" i="1" s="1"/>
  <c r="AU517" i="1" a="1"/>
  <c r="AU517" i="1" s="1"/>
  <c r="AT520" i="1" a="1"/>
  <c r="AT520" i="1" s="1"/>
  <c r="AT521" i="1" a="1"/>
  <c r="AT521" i="1" s="1"/>
  <c r="AS518" i="1" a="1"/>
  <c r="AS518" i="1" s="1"/>
  <c r="AS521" i="1" a="1"/>
  <c r="AS521" i="1" s="1"/>
  <c r="O521" i="1" a="1"/>
  <c r="O521" i="1" s="1"/>
  <c r="S521" i="1" a="1"/>
  <c r="S521" i="1" s="1"/>
  <c r="W521" i="1" a="1"/>
  <c r="W521" i="1" s="1"/>
  <c r="AA521" i="1" a="1"/>
  <c r="AA521" i="1" s="1"/>
  <c r="AE521" i="1" a="1"/>
  <c r="AE521" i="1" s="1"/>
  <c r="AI521" i="1" a="1"/>
  <c r="AI521" i="1" s="1"/>
  <c r="AM521" i="1" a="1"/>
  <c r="AM521" i="1" s="1"/>
  <c r="AQ521" i="1" a="1"/>
  <c r="AQ521" i="1" s="1"/>
  <c r="M523" i="1" a="1"/>
  <c r="M523" i="1" s="1"/>
  <c r="Q523" i="1" a="1"/>
  <c r="Q523" i="1" s="1"/>
  <c r="U523" i="1" a="1"/>
  <c r="U523" i="1" s="1"/>
  <c r="Y523" i="1" a="1"/>
  <c r="Y523" i="1" s="1"/>
  <c r="AC523" i="1" a="1"/>
  <c r="AC523" i="1" s="1"/>
  <c r="AG523" i="1" a="1"/>
  <c r="AG523" i="1" s="1"/>
  <c r="AK523" i="1" a="1"/>
  <c r="AK523" i="1" s="1"/>
  <c r="AO523" i="1" a="1"/>
  <c r="AO523"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23" i="1" a="1"/>
  <c r="L523" i="1" s="1"/>
  <c r="P523" i="1" a="1"/>
  <c r="P523" i="1" s="1"/>
  <c r="T523" i="1" a="1"/>
  <c r="T523" i="1" s="1"/>
  <c r="X523" i="1" a="1"/>
  <c r="X523" i="1" s="1"/>
  <c r="AB523" i="1" a="1"/>
  <c r="AB523" i="1" s="1"/>
  <c r="AF523" i="1" a="1"/>
  <c r="AF523" i="1" s="1"/>
  <c r="AJ523" i="1" a="1"/>
  <c r="AJ523" i="1" s="1"/>
  <c r="AN523" i="1" a="1"/>
  <c r="AN523"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AR522" i="1" a="1"/>
  <c r="AR522" i="1" s="1"/>
  <c r="AU527" i="1" a="1"/>
  <c r="AU527" i="1" s="1"/>
  <c r="AT516" i="1" a="1"/>
  <c r="AT516" i="1" s="1"/>
  <c r="AT519" i="1" a="1"/>
  <c r="AT519" i="1" s="1"/>
  <c r="AS516" i="1" a="1"/>
  <c r="AS516" i="1" s="1"/>
  <c r="AS519" i="1" a="1"/>
  <c r="AS519" i="1" s="1"/>
  <c r="N527" i="1" a="1"/>
  <c r="N527" i="1" s="1"/>
  <c r="R527" i="1" a="1"/>
  <c r="R527" i="1" s="1"/>
  <c r="V527" i="1" a="1"/>
  <c r="V527" i="1" s="1"/>
  <c r="Z527" i="1" a="1"/>
  <c r="Z527" i="1" s="1"/>
  <c r="AD527" i="1" a="1"/>
  <c r="AD527" i="1" s="1"/>
  <c r="AH527" i="1" a="1"/>
  <c r="AH527" i="1" s="1"/>
  <c r="AL527" i="1" a="1"/>
  <c r="AL527" i="1" s="1"/>
  <c r="AP527" i="1" a="1"/>
  <c r="AP527" i="1" s="1"/>
  <c r="L515" i="1" a="1"/>
  <c r="L515" i="1" s="1"/>
  <c r="P515" i="1" a="1"/>
  <c r="P515" i="1" s="1"/>
  <c r="T515" i="1" a="1"/>
  <c r="T515" i="1" s="1"/>
  <c r="X515" i="1" a="1"/>
  <c r="X515" i="1" s="1"/>
  <c r="AB515" i="1" a="1"/>
  <c r="AB515" i="1" s="1"/>
  <c r="AF515" i="1" a="1"/>
  <c r="AF515" i="1" s="1"/>
  <c r="AJ515" i="1" a="1"/>
  <c r="AJ515" i="1" s="1"/>
  <c r="AN515" i="1" a="1"/>
  <c r="AN515" i="1" s="1"/>
  <c r="O526" i="1" a="1"/>
  <c r="O526" i="1" s="1"/>
  <c r="S526" i="1" a="1"/>
  <c r="S526" i="1" s="1"/>
  <c r="W526" i="1" a="1"/>
  <c r="W526" i="1" s="1"/>
  <c r="AA526" i="1" a="1"/>
  <c r="AA526" i="1" s="1"/>
  <c r="AE526" i="1" a="1"/>
  <c r="AE526" i="1" s="1"/>
  <c r="AI526" i="1" a="1"/>
  <c r="AI526" i="1" s="1"/>
  <c r="AM526" i="1" a="1"/>
  <c r="AM526" i="1" s="1"/>
  <c r="AQ526" i="1" a="1"/>
  <c r="AQ526" i="1" s="1"/>
  <c r="O524" i="1" a="1"/>
  <c r="O524" i="1" s="1"/>
  <c r="S524" i="1" a="1"/>
  <c r="S524" i="1" s="1"/>
  <c r="W524" i="1" a="1"/>
  <c r="W524" i="1" s="1"/>
  <c r="AA524" i="1" a="1"/>
  <c r="AA524" i="1" s="1"/>
  <c r="AE524" i="1" a="1"/>
  <c r="AE524" i="1" s="1"/>
  <c r="AI524" i="1" a="1"/>
  <c r="AI524" i="1" s="1"/>
  <c r="AM524" i="1" a="1"/>
  <c r="AM524" i="1" s="1"/>
  <c r="AQ524" i="1" a="1"/>
  <c r="AQ524" i="1" s="1"/>
  <c r="O522" i="1" a="1"/>
  <c r="O522" i="1" s="1"/>
  <c r="S522" i="1" a="1"/>
  <c r="S522" i="1" s="1"/>
  <c r="W522" i="1" a="1"/>
  <c r="W522" i="1" s="1"/>
  <c r="AA522" i="1" a="1"/>
  <c r="AA522" i="1" s="1"/>
  <c r="AE522" i="1" a="1"/>
  <c r="AE522" i="1" s="1"/>
  <c r="AI522" i="1" a="1"/>
  <c r="AI522" i="1" s="1"/>
  <c r="AM522" i="1" a="1"/>
  <c r="AM522" i="1" s="1"/>
  <c r="AQ522" i="1" a="1"/>
  <c r="AQ522"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AR520" i="1" a="1"/>
  <c r="AR520" i="1" s="1"/>
  <c r="AU516" i="1" a="1"/>
  <c r="AU516" i="1" s="1"/>
  <c r="AT522" i="1" a="1"/>
  <c r="AT522" i="1" s="1"/>
  <c r="AL115" i="18" l="1"/>
  <c r="AO117" i="18"/>
  <c r="AK116" i="18"/>
  <c r="AI114" i="18"/>
  <c r="AJ114" i="18" s="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L116" i="18" l="1"/>
  <c r="AO118" i="18"/>
  <c r="AK117" i="18"/>
  <c r="AI115" i="18"/>
  <c r="AJ115" i="18" s="1"/>
  <c r="T320" i="6"/>
  <c r="T321" i="6"/>
  <c r="T322" i="6"/>
  <c r="T323" i="6"/>
  <c r="T324" i="6"/>
  <c r="T325" i="6"/>
  <c r="T319" i="6"/>
  <c r="T310" i="6"/>
  <c r="T311" i="6"/>
  <c r="T312" i="6"/>
  <c r="T313" i="6"/>
  <c r="T314" i="6"/>
  <c r="T315" i="6"/>
  <c r="T316" i="6"/>
  <c r="T317" i="6"/>
  <c r="T309" i="6"/>
  <c r="AL117" i="18" l="1"/>
  <c r="AO119" i="18"/>
  <c r="AK118" i="18"/>
  <c r="AI116" i="18"/>
  <c r="AJ116" i="18" s="1"/>
  <c r="G174" i="6"/>
  <c r="G175" i="6"/>
  <c r="G176" i="6"/>
  <c r="G177" i="6"/>
  <c r="G178" i="6"/>
  <c r="G179" i="6"/>
  <c r="G180" i="6"/>
  <c r="G181" i="6"/>
  <c r="G182" i="6"/>
  <c r="G183" i="6"/>
  <c r="G184" i="6"/>
  <c r="G185" i="6"/>
  <c r="G186" i="6"/>
  <c r="G187" i="6"/>
  <c r="G188" i="6"/>
  <c r="G189" i="6"/>
  <c r="G173" i="6"/>
  <c r="V279" i="1"/>
  <c r="W279" i="1"/>
  <c r="X279" i="1"/>
  <c r="Y279" i="1"/>
  <c r="Z279" i="1"/>
  <c r="AA279" i="1"/>
  <c r="AB279" i="1"/>
  <c r="AC279" i="1"/>
  <c r="AD279" i="1"/>
  <c r="V290" i="1"/>
  <c r="W290" i="1"/>
  <c r="X290" i="1"/>
  <c r="Y290" i="1"/>
  <c r="Z290" i="1"/>
  <c r="AA290" i="1"/>
  <c r="AB290" i="1"/>
  <c r="AC290" i="1"/>
  <c r="AD290"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U290"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279"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8" i="1"/>
  <c r="AL118" i="18" l="1"/>
  <c r="AO120" i="18"/>
  <c r="AK119" i="18"/>
  <c r="AI117" i="18"/>
  <c r="AJ117" i="18" s="1"/>
  <c r="W291" i="1"/>
  <c r="U291" i="1"/>
  <c r="AD291" i="1"/>
  <c r="V291" i="1"/>
  <c r="AC291" i="1"/>
  <c r="J166" i="6"/>
  <c r="J158" i="6"/>
  <c r="AB291" i="1"/>
  <c r="J165" i="6"/>
  <c r="J157" i="6"/>
  <c r="AA291" i="1"/>
  <c r="J164" i="6"/>
  <c r="Z291" i="1"/>
  <c r="Y291" i="1"/>
  <c r="X291"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73" i="1"/>
  <c r="J773" i="1"/>
  <c r="K773" i="1"/>
  <c r="L773" i="1"/>
  <c r="M773" i="1"/>
  <c r="N773" i="1"/>
  <c r="O773" i="1"/>
  <c r="P773" i="1"/>
  <c r="Q773" i="1"/>
  <c r="H773" i="1"/>
  <c r="I767" i="1"/>
  <c r="J767" i="1"/>
  <c r="K767" i="1"/>
  <c r="L767" i="1"/>
  <c r="M767" i="1"/>
  <c r="N767" i="1"/>
  <c r="O767" i="1"/>
  <c r="P767" i="1"/>
  <c r="Q767" i="1"/>
  <c r="H767" i="1"/>
  <c r="I764" i="1"/>
  <c r="J764" i="1"/>
  <c r="K764" i="1"/>
  <c r="L764" i="1"/>
  <c r="M764" i="1"/>
  <c r="N764" i="1"/>
  <c r="O764" i="1"/>
  <c r="P764" i="1"/>
  <c r="Q764" i="1"/>
  <c r="H764" i="1"/>
  <c r="I750" i="1"/>
  <c r="J750" i="1"/>
  <c r="K750" i="1"/>
  <c r="L750" i="1"/>
  <c r="M750" i="1"/>
  <c r="N750" i="1"/>
  <c r="O750" i="1"/>
  <c r="P750" i="1"/>
  <c r="Q750" i="1"/>
  <c r="H750" i="1"/>
  <c r="G742" i="1"/>
  <c r="G744" i="1"/>
  <c r="G745" i="1"/>
  <c r="G746" i="1"/>
  <c r="G747" i="1"/>
  <c r="G748" i="1"/>
  <c r="G749" i="1"/>
  <c r="G750" i="1"/>
  <c r="G751" i="1"/>
  <c r="G752" i="1"/>
  <c r="G753" i="1"/>
  <c r="G754" i="1"/>
  <c r="G755" i="1"/>
  <c r="G756" i="1"/>
  <c r="G758" i="1"/>
  <c r="G759" i="1"/>
  <c r="G760" i="1"/>
  <c r="G762" i="1"/>
  <c r="G763" i="1"/>
  <c r="G764" i="1"/>
  <c r="G765" i="1"/>
  <c r="G766" i="1"/>
  <c r="G767" i="1"/>
  <c r="G768" i="1"/>
  <c r="G769" i="1"/>
  <c r="G770" i="1"/>
  <c r="G771" i="1"/>
  <c r="G772" i="1"/>
  <c r="G773" i="1"/>
  <c r="G774" i="1"/>
  <c r="G775" i="1"/>
  <c r="G776" i="1"/>
  <c r="K713" i="1"/>
  <c r="L713" i="1"/>
  <c r="M713" i="1"/>
  <c r="N713" i="1"/>
  <c r="O713" i="1"/>
  <c r="P713" i="1"/>
  <c r="R713" i="1"/>
  <c r="K716" i="1"/>
  <c r="L716" i="1"/>
  <c r="M716" i="1"/>
  <c r="N716" i="1"/>
  <c r="O716" i="1"/>
  <c r="P716" i="1"/>
  <c r="R716" i="1"/>
  <c r="K722" i="1"/>
  <c r="L722" i="1"/>
  <c r="M722" i="1"/>
  <c r="N722" i="1"/>
  <c r="O722" i="1"/>
  <c r="P722" i="1"/>
  <c r="R722" i="1"/>
  <c r="J722" i="1"/>
  <c r="J716" i="1"/>
  <c r="J713" i="1"/>
  <c r="K699" i="1"/>
  <c r="L699" i="1"/>
  <c r="M699" i="1"/>
  <c r="N699" i="1"/>
  <c r="O699" i="1"/>
  <c r="P699" i="1"/>
  <c r="R699" i="1"/>
  <c r="J699" i="1"/>
  <c r="I699" i="1"/>
  <c r="I700" i="1"/>
  <c r="I701" i="1"/>
  <c r="I702" i="1"/>
  <c r="I703" i="1"/>
  <c r="I704" i="1"/>
  <c r="I705" i="1"/>
  <c r="I706" i="1"/>
  <c r="I707" i="1"/>
  <c r="I708" i="1"/>
  <c r="I709" i="1"/>
  <c r="I711" i="1"/>
  <c r="I712" i="1"/>
  <c r="I713" i="1"/>
  <c r="I714" i="1"/>
  <c r="I715" i="1"/>
  <c r="I716" i="1"/>
  <c r="I717" i="1"/>
  <c r="I718" i="1"/>
  <c r="I719" i="1"/>
  <c r="I720" i="1"/>
  <c r="I721" i="1"/>
  <c r="I722" i="1"/>
  <c r="I723" i="1"/>
  <c r="I724" i="1"/>
  <c r="I725" i="1"/>
  <c r="I691" i="1"/>
  <c r="I693" i="1"/>
  <c r="I694" i="1"/>
  <c r="I695" i="1"/>
  <c r="I696" i="1"/>
  <c r="I697" i="1"/>
  <c r="I698" i="1"/>
  <c r="AL119" i="18" l="1"/>
  <c r="AO121" i="18"/>
  <c r="AK120" i="18"/>
  <c r="AI118" i="18"/>
  <c r="AJ118" i="18" s="1"/>
  <c r="I192" i="1"/>
  <c r="I171" i="1"/>
  <c r="G741" i="1"/>
  <c r="I690" i="1"/>
  <c r="H577" i="1"/>
  <c r="H578" i="1"/>
  <c r="H579" i="1"/>
  <c r="H580" i="1"/>
  <c r="H581" i="1"/>
  <c r="H582" i="1"/>
  <c r="H583" i="1"/>
  <c r="H584" i="1"/>
  <c r="H585" i="1"/>
  <c r="H586" i="1"/>
  <c r="H587" i="1"/>
  <c r="H588" i="1"/>
  <c r="H589" i="1"/>
  <c r="H590" i="1"/>
  <c r="H591" i="1"/>
  <c r="H592" i="1"/>
  <c r="H576" i="1"/>
  <c r="I544" i="1"/>
  <c r="I545" i="1"/>
  <c r="I546" i="1"/>
  <c r="I547" i="1"/>
  <c r="I548" i="1"/>
  <c r="I549" i="1"/>
  <c r="I550" i="1"/>
  <c r="I551" i="1"/>
  <c r="I552" i="1"/>
  <c r="I553" i="1"/>
  <c r="I554" i="1"/>
  <c r="I555" i="1"/>
  <c r="I556" i="1"/>
  <c r="I557" i="1"/>
  <c r="I558" i="1"/>
  <c r="I559" i="1"/>
  <c r="I543"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L120" i="18" l="1"/>
  <c r="AO122" i="18"/>
  <c r="AK121" i="18"/>
  <c r="AI119" i="18"/>
  <c r="AJ119" i="18" s="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L121" i="18" l="1"/>
  <c r="AI121" i="18" s="1"/>
  <c r="AJ121" i="18" s="1"/>
  <c r="AO123" i="18"/>
  <c r="AK122" i="18"/>
  <c r="AI120" i="18"/>
  <c r="AJ120" i="18" s="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AK123" i="18"/>
  <c r="AL122" i="18"/>
  <c r="H44" i="1"/>
  <c r="H45" i="1"/>
  <c r="H46" i="1"/>
  <c r="H47" i="1"/>
  <c r="H48" i="1"/>
  <c r="H49" i="1"/>
  <c r="H50" i="1"/>
  <c r="H51" i="1"/>
  <c r="H52" i="1"/>
  <c r="H53" i="1"/>
  <c r="H54" i="1"/>
  <c r="H55" i="1"/>
  <c r="H56" i="1"/>
  <c r="H57" i="1"/>
  <c r="H58" i="1"/>
  <c r="H59" i="1"/>
  <c r="H43" i="1"/>
  <c r="G54" i="22"/>
  <c r="AI122" i="18" l="1"/>
  <c r="AJ122" i="18" s="1"/>
  <c r="AL123" i="18"/>
  <c r="AO125" i="18"/>
  <c r="AK124" i="18"/>
  <c r="J275" i="6"/>
  <c r="J255" i="6"/>
  <c r="AL124" i="18" l="1"/>
  <c r="AO126" i="18"/>
  <c r="AK125" i="18"/>
  <c r="AI123" i="18"/>
  <c r="AJ123" i="18" s="1"/>
  <c r="I217" i="6"/>
  <c r="J217" i="6" s="1"/>
  <c r="K217" i="6" s="1"/>
  <c r="L217" i="6" s="1"/>
  <c r="M217" i="6" s="1"/>
  <c r="N217" i="6" s="1"/>
  <c r="O217" i="6" s="1"/>
  <c r="P217" i="6" s="1"/>
  <c r="Q217" i="6" s="1"/>
  <c r="AL125" i="18" l="1"/>
  <c r="AO127" i="18"/>
  <c r="AK126" i="18"/>
  <c r="AI124" i="18"/>
  <c r="AJ124" i="18" s="1"/>
  <c r="J259" i="6"/>
  <c r="AO128" i="18" l="1"/>
  <c r="AK127" i="18"/>
  <c r="AL126" i="18"/>
  <c r="AI125" i="18"/>
  <c r="AJ125" i="18" s="1"/>
  <c r="G329" i="6"/>
  <c r="X109" i="22"/>
  <c r="C252" i="18"/>
  <c r="C222" i="18"/>
  <c r="C221" i="18"/>
  <c r="C220" i="18"/>
  <c r="C219" i="18"/>
  <c r="U108" i="22"/>
  <c r="G1020" i="9"/>
  <c r="G848" i="9"/>
  <c r="G728" i="9"/>
  <c r="G589" i="9"/>
  <c r="G476" i="9"/>
  <c r="G450" i="9"/>
  <c r="G190"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I126" i="18" l="1"/>
  <c r="AJ126" i="18" s="1"/>
  <c r="AL127" i="18"/>
  <c r="AI127" i="18" s="1"/>
  <c r="AJ127" i="18" s="1"/>
  <c r="AO129" i="18"/>
  <c r="AK128" i="18"/>
  <c r="N38" i="6"/>
  <c r="X112" i="22"/>
  <c r="Q38" i="6"/>
  <c r="X115" i="22"/>
  <c r="J38" i="6"/>
  <c r="X108" i="22"/>
  <c r="X110" i="22"/>
  <c r="K38" i="6"/>
  <c r="X113" i="22"/>
  <c r="AL128" i="18" l="1"/>
  <c r="AO130" i="18"/>
  <c r="AK129" i="18"/>
  <c r="U109" i="22"/>
  <c r="X114" i="22"/>
  <c r="O38" i="6"/>
  <c r="L38" i="6"/>
  <c r="H33" i="1"/>
  <c r="H34" i="1"/>
  <c r="AL129" i="18" l="1"/>
  <c r="AO131" i="18"/>
  <c r="AK130" i="18"/>
  <c r="AI128" i="18"/>
  <c r="AJ128" i="18" s="1"/>
  <c r="M38" i="6"/>
  <c r="X111" i="22"/>
  <c r="U110" i="22"/>
  <c r="X116" i="22"/>
  <c r="P38" i="6"/>
  <c r="J119" i="22"/>
  <c r="AL130" i="18" l="1"/>
  <c r="AO132" i="18"/>
  <c r="AK131" i="18"/>
  <c r="AI129" i="18"/>
  <c r="AJ129" i="18" s="1"/>
  <c r="U111" i="22"/>
  <c r="L111" i="22" s="1"/>
  <c r="R38" i="6"/>
  <c r="H219" i="18"/>
  <c r="H220" i="18"/>
  <c r="H218" i="18"/>
  <c r="C218" i="18"/>
  <c r="C217" i="18"/>
  <c r="C216" i="18"/>
  <c r="C215" i="18"/>
  <c r="AL131" i="18" l="1"/>
  <c r="AO133" i="18"/>
  <c r="AK132" i="18"/>
  <c r="AI130" i="18"/>
  <c r="AJ130" i="18" s="1"/>
  <c r="S38" i="6"/>
  <c r="X117" i="22"/>
  <c r="U112" i="22"/>
  <c r="V292" i="1"/>
  <c r="W292" i="1"/>
  <c r="X292" i="1"/>
  <c r="Y292" i="1"/>
  <c r="Z292" i="1"/>
  <c r="AA292" i="1"/>
  <c r="AB292" i="1"/>
  <c r="AC292" i="1"/>
  <c r="AD292" i="1"/>
  <c r="U292"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398" i="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320" i="1"/>
  <c r="T320" i="1" s="1"/>
  <c r="G321" i="1"/>
  <c r="T321" i="1" s="1"/>
  <c r="G244" i="1"/>
  <c r="AL132" i="18" l="1"/>
  <c r="AO134" i="18"/>
  <c r="AK133" i="18"/>
  <c r="AI131" i="18"/>
  <c r="AJ131" i="18" s="1"/>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L133" i="18" l="1"/>
  <c r="AO135" i="18"/>
  <c r="AK134" i="18"/>
  <c r="AI132" i="18"/>
  <c r="AJ132" i="18" s="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0" i="1"/>
  <c r="G399" i="1"/>
  <c r="G246" i="1"/>
  <c r="G245" i="1"/>
  <c r="AL134" i="18" l="1"/>
  <c r="AO136" i="18"/>
  <c r="AK135" i="18"/>
  <c r="AI133" i="18"/>
  <c r="AJ133" i="18" s="1"/>
  <c r="U115" i="22"/>
  <c r="L115" i="22" s="1"/>
  <c r="J325" i="23"/>
  <c r="AL135" i="18" l="1"/>
  <c r="AI135" i="18" s="1"/>
  <c r="AJ135" i="18" s="1"/>
  <c r="AO137" i="18"/>
  <c r="AK136" i="18"/>
  <c r="AI134" i="18"/>
  <c r="AJ134" i="18" s="1"/>
  <c r="U117" i="22"/>
  <c r="U116" i="22"/>
  <c r="M24" i="21"/>
  <c r="M23" i="21"/>
  <c r="M22" i="21"/>
  <c r="M21" i="21"/>
  <c r="M20" i="21"/>
  <c r="M19" i="21"/>
  <c r="M18" i="21"/>
  <c r="M17" i="21"/>
  <c r="M16" i="21"/>
  <c r="M15" i="21"/>
  <c r="AL136" i="18" l="1"/>
  <c r="AO138" i="18"/>
  <c r="AK137" i="18"/>
  <c r="D54" i="23"/>
  <c r="D53" i="23"/>
  <c r="AL137" i="18" l="1"/>
  <c r="AO139" i="18"/>
  <c r="AK138" i="18"/>
  <c r="AI136" i="18"/>
  <c r="AJ136" i="18" s="1"/>
  <c r="D66" i="23"/>
  <c r="AL138" i="18" l="1"/>
  <c r="AO140" i="18"/>
  <c r="AK139" i="18"/>
  <c r="AI137" i="18"/>
  <c r="AJ137" i="18" s="1"/>
  <c r="G9" i="23"/>
  <c r="G42" i="23"/>
  <c r="G20" i="23"/>
  <c r="G344" i="23"/>
  <c r="D320" i="23"/>
  <c r="G315" i="23"/>
  <c r="D266" i="23"/>
  <c r="G261" i="23"/>
  <c r="D47" i="23"/>
  <c r="AL139" i="18" l="1"/>
  <c r="AO141" i="18"/>
  <c r="AK140" i="18"/>
  <c r="AI138" i="18"/>
  <c r="AJ138" i="18" s="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AK141" i="18"/>
  <c r="AI139" i="18"/>
  <c r="AJ139" i="18" s="1"/>
  <c r="AL140" i="18"/>
  <c r="AI140" i="18" s="1"/>
  <c r="AJ140" i="18" s="1"/>
  <c r="I243" i="23"/>
  <c r="D67" i="23"/>
  <c r="D318" i="23"/>
  <c r="D321" i="23" s="1"/>
  <c r="F31" i="17"/>
  <c r="U31" i="17" s="1"/>
  <c r="G84" i="22"/>
  <c r="G95" i="22"/>
  <c r="K119" i="22"/>
  <c r="G121" i="22"/>
  <c r="J144" i="22"/>
  <c r="M144" i="22"/>
  <c r="G146" i="22"/>
  <c r="AL141" i="18" l="1"/>
  <c r="AO143" i="18"/>
  <c r="AK142" i="18"/>
  <c r="D45" i="23"/>
  <c r="D48" i="23" s="1"/>
  <c r="D264" i="23"/>
  <c r="D267" i="23" s="1"/>
  <c r="AL142" i="18" l="1"/>
  <c r="AO144" i="18"/>
  <c r="AK143" i="18"/>
  <c r="AI141" i="18"/>
  <c r="AJ141" i="18" s="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L143" i="18" l="1"/>
  <c r="AI142" i="18"/>
  <c r="AJ142" i="18" s="1"/>
  <c r="AO145" i="18"/>
  <c r="AK144" i="18"/>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L144" i="18" l="1"/>
  <c r="AO146" i="18"/>
  <c r="AK145" i="18"/>
  <c r="AI143" i="18"/>
  <c r="AJ143" i="18" s="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L145" i="18" l="1"/>
  <c r="AO147" i="18"/>
  <c r="AK146" i="18"/>
  <c r="AI144" i="18"/>
  <c r="AJ144" i="18" s="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L146" i="18" l="1"/>
  <c r="AO148" i="18"/>
  <c r="AK147" i="18"/>
  <c r="AI145" i="18"/>
  <c r="AJ145" i="18" s="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L147" i="18" l="1"/>
  <c r="AO149" i="18"/>
  <c r="AK148" i="18"/>
  <c r="AI146" i="18"/>
  <c r="AJ146" i="18" s="1"/>
  <c r="J50" i="19"/>
  <c r="C50" i="19"/>
  <c r="C49" i="19"/>
  <c r="C48"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L148" i="18" l="1"/>
  <c r="AO150" i="18"/>
  <c r="AK149" i="18"/>
  <c r="AI147" i="18"/>
  <c r="AJ147" i="18" s="1"/>
  <c r="AD490" i="9"/>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O151" i="18" l="1"/>
  <c r="AK150" i="18"/>
  <c r="AL149" i="18"/>
  <c r="AI148" i="18"/>
  <c r="AJ148" i="18" s="1"/>
  <c r="AD492" i="9"/>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L150" i="18" l="1"/>
  <c r="AI149" i="18"/>
  <c r="AJ149" i="18" s="1"/>
  <c r="AO152" i="18"/>
  <c r="AK151" i="18"/>
  <c r="AD493" i="9"/>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L151" i="18" l="1"/>
  <c r="AI151" i="18" s="1"/>
  <c r="AJ151" i="18" s="1"/>
  <c r="AO153" i="18"/>
  <c r="AK152" i="18"/>
  <c r="AI150" i="18"/>
  <c r="AJ150" i="18" s="1"/>
  <c r="AD494" i="9"/>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O154" i="18" l="1"/>
  <c r="AK153" i="18"/>
  <c r="AL152" i="18"/>
  <c r="AD495" i="9"/>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L153" i="18" l="1"/>
  <c r="AI152" i="18"/>
  <c r="AJ152" i="18" s="1"/>
  <c r="AO155" i="18"/>
  <c r="AK154" i="18"/>
  <c r="AD496" i="9"/>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L154" i="18" l="1"/>
  <c r="AI153" i="18"/>
  <c r="AJ153" i="18" s="1"/>
  <c r="AO156" i="18"/>
  <c r="AK155" i="18"/>
  <c r="AD497" i="9"/>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O157" i="18" l="1"/>
  <c r="AK156" i="18"/>
  <c r="AL155" i="18"/>
  <c r="AI154" i="18"/>
  <c r="AJ154" i="18" s="1"/>
  <c r="AD713" i="9"/>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I155" i="18" l="1"/>
  <c r="AJ155" i="18" s="1"/>
  <c r="AL156" i="18"/>
  <c r="AO158" i="18"/>
  <c r="AK157" i="18"/>
  <c r="AD723" i="9"/>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AL157" i="18" l="1"/>
  <c r="AO159" i="18"/>
  <c r="AK158" i="18"/>
  <c r="AI156" i="18"/>
  <c r="AJ156" i="18" s="1"/>
  <c r="G396" i="1"/>
  <c r="G397"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264" i="1"/>
  <c r="G272" i="1"/>
  <c r="G271" i="1"/>
  <c r="G270" i="1"/>
  <c r="G269" i="1"/>
  <c r="G268" i="1"/>
  <c r="G265" i="1"/>
  <c r="G266" i="1"/>
  <c r="G267" i="1"/>
  <c r="G273" i="1"/>
  <c r="G262" i="1"/>
  <c r="G263" i="1"/>
  <c r="G261" i="1"/>
  <c r="AL158" i="18" l="1"/>
  <c r="AO160" i="18"/>
  <c r="AK159" i="18"/>
  <c r="AI157" i="18"/>
  <c r="AJ157" i="18" s="1"/>
  <c r="N264" i="1"/>
  <c r="N268" i="1"/>
  <c r="N267" i="1"/>
  <c r="N269" i="1"/>
  <c r="N270" i="1"/>
  <c r="N271" i="1"/>
  <c r="N262" i="1"/>
  <c r="N261" i="1"/>
  <c r="N263" i="1"/>
  <c r="N266" i="1"/>
  <c r="N265" i="1"/>
  <c r="G260" i="1"/>
  <c r="N260" i="1" s="1"/>
  <c r="AL159" i="18" l="1"/>
  <c r="AO161" i="18"/>
  <c r="AK160" i="18"/>
  <c r="AI158" i="18"/>
  <c r="AJ158" i="18" s="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AL160" i="18" l="1"/>
  <c r="AO162" i="18"/>
  <c r="AK161" i="18"/>
  <c r="AI159" i="18"/>
  <c r="AJ159" i="18" s="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L161" i="18" l="1"/>
  <c r="AO163" i="18"/>
  <c r="AK162" i="18"/>
  <c r="AI160" i="18"/>
  <c r="AJ160" i="18" s="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L162" i="18" l="1"/>
  <c r="AO164" i="18"/>
  <c r="AK164" i="18" s="1"/>
  <c r="AK163" i="18"/>
  <c r="AI161" i="18"/>
  <c r="AJ161" i="18" s="1"/>
  <c r="S324" i="18"/>
  <c r="O269" i="18"/>
  <c r="S326" i="18" s="1"/>
  <c r="N268" i="18"/>
  <c r="R325" i="18" s="1"/>
  <c r="SI48" i="19" s="1"/>
  <c r="SI49" i="19" s="1"/>
  <c r="P268" i="18"/>
  <c r="T325" i="18" s="1"/>
  <c r="Q268" i="18"/>
  <c r="U325" i="18" s="1"/>
  <c r="AL163" i="18" l="1"/>
  <c r="AI162" i="18"/>
  <c r="AJ162" i="18" s="1"/>
  <c r="AL164" i="18"/>
  <c r="O270" i="18"/>
  <c r="S327" i="18" s="1"/>
  <c r="P269" i="18"/>
  <c r="T326" i="18" s="1"/>
  <c r="N269" i="18"/>
  <c r="R326" i="18" s="1"/>
  <c r="Q269" i="18"/>
  <c r="U326" i="18" s="1"/>
  <c r="AI163" i="18" l="1"/>
  <c r="AJ163" i="18" s="1"/>
  <c r="AI164" i="18"/>
  <c r="AJ164" i="18" s="1"/>
  <c r="O271" i="18"/>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9" i="1" l="1"/>
  <c r="N259" i="1" s="1"/>
  <c r="G258" i="1"/>
  <c r="G252" i="1"/>
  <c r="G253" i="1"/>
  <c r="G254" i="1"/>
  <c r="G255" i="1"/>
  <c r="G256" i="1"/>
  <c r="G257" i="1"/>
  <c r="G242" i="1"/>
  <c r="G243" i="1"/>
  <c r="N233" i="1" s="1"/>
  <c r="G247" i="1"/>
  <c r="G248" i="1"/>
  <c r="G249" i="1"/>
  <c r="G250" i="1"/>
  <c r="N240" i="1" s="1"/>
  <c r="G251" i="1"/>
  <c r="G231" i="1"/>
  <c r="N239" i="1" l="1"/>
  <c r="N238" i="1"/>
  <c r="N234" i="1"/>
  <c r="N235" i="1"/>
  <c r="N236" i="1"/>
  <c r="N237" i="1"/>
  <c r="N241" i="1"/>
  <c r="N232" i="1"/>
  <c r="N244" i="1"/>
  <c r="N246" i="1"/>
  <c r="N245" i="1"/>
  <c r="N257" i="1"/>
  <c r="N258" i="1"/>
  <c r="N255" i="1"/>
  <c r="N254" i="1"/>
  <c r="N256" i="1"/>
  <c r="N250" i="1"/>
  <c r="N249" i="1"/>
  <c r="N252" i="1"/>
  <c r="N253" i="1"/>
  <c r="N247" i="1"/>
  <c r="N243" i="1"/>
  <c r="N248" i="1"/>
  <c r="N242" i="1"/>
  <c r="N251"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S163" i="18" l="1"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K678" i="18" l="1"/>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H80" i="18" l="1"/>
  <c r="Y80" i="18" s="1" a="1"/>
  <c r="Y80" i="18" s="1"/>
  <c r="AH81" i="18"/>
  <c r="X81" i="18" s="1" a="1"/>
  <c r="X81" i="18" s="1"/>
  <c r="AH82" i="18"/>
  <c r="AC82" i="18" s="1" a="1"/>
  <c r="AC82" i="18" s="1"/>
  <c r="AH83" i="18"/>
  <c r="AG83" i="18" s="1" a="1"/>
  <c r="AG83" i="18" s="1"/>
  <c r="AH84" i="18"/>
  <c r="Y84" i="18" s="1" a="1"/>
  <c r="Y84" i="18" s="1"/>
  <c r="AH91" i="18"/>
  <c r="AF91" i="18" s="1" a="1"/>
  <c r="AF91" i="18" s="1"/>
  <c r="AH92" i="18"/>
  <c r="Z92" i="18" s="1" a="1"/>
  <c r="Z92" i="18" s="1"/>
  <c r="AH93" i="18"/>
  <c r="Y93" i="18" s="1" a="1"/>
  <c r="Y93" i="18" s="1"/>
  <c r="AH94" i="18"/>
  <c r="AH100" i="18"/>
  <c r="AH101" i="18"/>
  <c r="AH102" i="18"/>
  <c r="AG102" i="18" s="1" a="1"/>
  <c r="AG102" i="18" s="1"/>
  <c r="AH103" i="18"/>
  <c r="AC103" i="18" s="1" a="1"/>
  <c r="AC103" i="18" s="1"/>
  <c r="AH104" i="18"/>
  <c r="AC104" i="18" s="1" a="1"/>
  <c r="AC104" i="18" s="1"/>
  <c r="AH111" i="18"/>
  <c r="AH112" i="18"/>
  <c r="AD112" i="18" s="1" a="1"/>
  <c r="AD112" i="18" s="1"/>
  <c r="AH113" i="18"/>
  <c r="AC113" i="18" s="1" a="1"/>
  <c r="AC113" i="18" s="1"/>
  <c r="AH114" i="18"/>
  <c r="AD114" i="18" s="1" a="1"/>
  <c r="AD114" i="18" s="1"/>
  <c r="AH121" i="18"/>
  <c r="AH120" i="18"/>
  <c r="AB120" i="18" s="1" a="1"/>
  <c r="AB120" i="18" s="1"/>
  <c r="AH122" i="18"/>
  <c r="Z122" i="18" s="1" a="1"/>
  <c r="Z122" i="18" s="1"/>
  <c r="AH123" i="18"/>
  <c r="AD123" i="18" s="1" a="1"/>
  <c r="AD123" i="18" s="1"/>
  <c r="AH124" i="18"/>
  <c r="Y124" i="18" s="1" a="1"/>
  <c r="Y124" i="18" s="1"/>
  <c r="AH131" i="18"/>
  <c r="Z131" i="18" s="1" a="1"/>
  <c r="Z131" i="18" s="1"/>
  <c r="AH132" i="18"/>
  <c r="AH133" i="18"/>
  <c r="X133" i="18" s="1" a="1"/>
  <c r="X133" i="18" s="1"/>
  <c r="AH134" i="18"/>
  <c r="AH140" i="18"/>
  <c r="AE140" i="18" s="1" a="1"/>
  <c r="AE140" i="18" s="1"/>
  <c r="AH141" i="18"/>
  <c r="X141" i="18" s="1" a="1"/>
  <c r="X141" i="18" s="1"/>
  <c r="AH142" i="18"/>
  <c r="AH143" i="18"/>
  <c r="AH144" i="18"/>
  <c r="AH151" i="18"/>
  <c r="AC151" i="18" s="1" a="1"/>
  <c r="AC151" i="18" s="1"/>
  <c r="AH152" i="18"/>
  <c r="AG152" i="18" s="1" a="1"/>
  <c r="AG152" i="18" s="1"/>
  <c r="AH153" i="18"/>
  <c r="AH154" i="18"/>
  <c r="AB154" i="18" s="1" a="1"/>
  <c r="AB154" i="18" s="1"/>
  <c r="AH161" i="18"/>
  <c r="AH162" i="18"/>
  <c r="AB162" i="18" s="1" a="1"/>
  <c r="AB162" i="18" s="1"/>
  <c r="AH163" i="18"/>
  <c r="AB163" i="18" s="1" a="1"/>
  <c r="AB163" i="18" s="1"/>
  <c r="AH164" i="18"/>
  <c r="X164" i="18" s="1" a="1"/>
  <c r="X164" i="18" s="1"/>
  <c r="AH77" i="18"/>
  <c r="AB77" i="18" s="1" a="1"/>
  <c r="AB77" i="18" s="1"/>
  <c r="AH78" i="18"/>
  <c r="AB78" i="18" s="1" a="1"/>
  <c r="AB78" i="18" s="1"/>
  <c r="AH79" i="18"/>
  <c r="R79" i="18" s="1" a="1"/>
  <c r="R79" i="18" s="1"/>
  <c r="AH87" i="18"/>
  <c r="AH88" i="18"/>
  <c r="AB88" i="18" s="1" a="1"/>
  <c r="AB88" i="18" s="1"/>
  <c r="AH89" i="18"/>
  <c r="AH90" i="18"/>
  <c r="AE90" i="18" s="1" a="1"/>
  <c r="AE90" i="18" s="1"/>
  <c r="AH97" i="18"/>
  <c r="AH98" i="18"/>
  <c r="AE98" i="18" s="1" a="1"/>
  <c r="AE98" i="18" s="1"/>
  <c r="AH99" i="18"/>
  <c r="Y99" i="18" s="1" a="1"/>
  <c r="Y99" i="18" s="1"/>
  <c r="AH107" i="18"/>
  <c r="Y107" i="18" s="1" a="1"/>
  <c r="Y107" i="18" s="1"/>
  <c r="AH108" i="18"/>
  <c r="AE108" i="18" s="1" a="1"/>
  <c r="AE108" i="18" s="1"/>
  <c r="AH109" i="18"/>
  <c r="AG109" i="18" s="1" a="1"/>
  <c r="AG109" i="18" s="1"/>
  <c r="AH110" i="18"/>
  <c r="AF110" i="18" s="1" a="1"/>
  <c r="AF110" i="18" s="1"/>
  <c r="AH117" i="18"/>
  <c r="AE117" i="18" s="1" a="1"/>
  <c r="AE117" i="18" s="1"/>
  <c r="AH118" i="18"/>
  <c r="AH119" i="18"/>
  <c r="AH127" i="18"/>
  <c r="AB127" i="18" s="1" a="1"/>
  <c r="AB127" i="18" s="1"/>
  <c r="AH128" i="18"/>
  <c r="AD128" i="18" s="1" a="1"/>
  <c r="AD128" i="18" s="1"/>
  <c r="AH129" i="18"/>
  <c r="X129" i="18" s="1" a="1"/>
  <c r="X129" i="18" s="1"/>
  <c r="AH130" i="18"/>
  <c r="AH137" i="18"/>
  <c r="O137" i="18" s="1" a="1"/>
  <c r="O137" i="18" s="1"/>
  <c r="AH138" i="18"/>
  <c r="Y138" i="18" s="1" a="1"/>
  <c r="Y138" i="18" s="1"/>
  <c r="AH139" i="18"/>
  <c r="Z139" i="18" s="1" a="1"/>
  <c r="Z139" i="18" s="1"/>
  <c r="AH147" i="18"/>
  <c r="P147" i="18" s="1" a="1"/>
  <c r="P147" i="18" s="1"/>
  <c r="AH148" i="18"/>
  <c r="Z148" i="18" s="1" a="1"/>
  <c r="Z148" i="18" s="1"/>
  <c r="AH149" i="18"/>
  <c r="AE149" i="18" s="1" a="1"/>
  <c r="AE149" i="18" s="1"/>
  <c r="AH150" i="18"/>
  <c r="T150" i="18" s="1" a="1"/>
  <c r="T150" i="18" s="1"/>
  <c r="AH157" i="18"/>
  <c r="AH158" i="18"/>
  <c r="T158" i="18" s="1" a="1"/>
  <c r="T158" i="18" s="1"/>
  <c r="AH159" i="18"/>
  <c r="Y159" i="18" s="1" a="1"/>
  <c r="Y159" i="18" s="1"/>
  <c r="AH160" i="18"/>
  <c r="AD160" i="18" s="1" a="1"/>
  <c r="AD160" i="18" s="1"/>
  <c r="AH75" i="18"/>
  <c r="Q75" i="18" s="1" a="1"/>
  <c r="Q75" i="18" s="1"/>
  <c r="AH76" i="18"/>
  <c r="X76" i="18" s="1" a="1"/>
  <c r="X76" i="18" s="1"/>
  <c r="AH85" i="18"/>
  <c r="AH86" i="18"/>
  <c r="AH95" i="18"/>
  <c r="AH96" i="18"/>
  <c r="AH105" i="18"/>
  <c r="AE105" i="18" s="1" a="1"/>
  <c r="AE105" i="18" s="1"/>
  <c r="AH106" i="18"/>
  <c r="P106" i="18" s="1" a="1"/>
  <c r="P106" i="18" s="1"/>
  <c r="AH115" i="18"/>
  <c r="Y115" i="18" s="1" a="1"/>
  <c r="Y115" i="18" s="1"/>
  <c r="AH116" i="18"/>
  <c r="AD116" i="18" s="1" a="1"/>
  <c r="AD116" i="18" s="1"/>
  <c r="AH125" i="18"/>
  <c r="AH126" i="18"/>
  <c r="R126" i="18" s="1" a="1"/>
  <c r="R126" i="18" s="1"/>
  <c r="AH135" i="18"/>
  <c r="AE135" i="18" s="1" a="1"/>
  <c r="AE135" i="18" s="1"/>
  <c r="AH136" i="18"/>
  <c r="Z136" i="18" s="1" a="1"/>
  <c r="Z136" i="18" s="1"/>
  <c r="AH145" i="18"/>
  <c r="AH146" i="18"/>
  <c r="AH155" i="18"/>
  <c r="AH156" i="18"/>
  <c r="P79" i="18" a="1"/>
  <c r="P79" i="18" s="1"/>
  <c r="U317" i="18"/>
  <c r="K837" i="18"/>
  <c r="R317" i="18"/>
  <c r="SI45" i="19" s="1"/>
  <c r="SI46" i="19" s="1"/>
  <c r="T317" i="18"/>
  <c r="U333" i="18"/>
  <c r="R153" i="18" a="1"/>
  <c r="R153" i="18" s="1"/>
  <c r="K58" i="19"/>
  <c r="L58" i="19" s="1"/>
  <c r="L463" i="18"/>
  <c r="L431" i="18"/>
  <c r="M678" i="18"/>
  <c r="K791" i="18" s="1"/>
  <c r="N261" i="18"/>
  <c r="P261" i="18"/>
  <c r="Q278" i="18"/>
  <c r="U334" i="18"/>
  <c r="U318" i="18"/>
  <c r="Q262" i="18"/>
  <c r="N277" i="18"/>
  <c r="R333" i="18"/>
  <c r="SI51" i="19" s="1"/>
  <c r="SI52" i="19" s="1"/>
  <c r="O277" i="18"/>
  <c r="S333" i="18"/>
  <c r="S317" i="18"/>
  <c r="O261" i="18"/>
  <c r="P277" i="18"/>
  <c r="T333" i="18"/>
  <c r="V79" i="18" l="1" a="1"/>
  <c r="V79" i="18" s="1"/>
  <c r="U79" i="18" a="1"/>
  <c r="U79" i="18" s="1"/>
  <c r="P116" i="18" a="1"/>
  <c r="P116" i="18" s="1"/>
  <c r="Q116" i="18" a="1"/>
  <c r="Q116" i="18" s="1"/>
  <c r="R116" i="18" a="1"/>
  <c r="R116" i="18" s="1"/>
  <c r="T116" i="18" a="1"/>
  <c r="T116" i="18" s="1"/>
  <c r="U116" i="18" a="1"/>
  <c r="U116" i="18" s="1"/>
  <c r="Q79" i="18" a="1"/>
  <c r="Q79" i="18" s="1"/>
  <c r="T79" i="18" a="1"/>
  <c r="T79" i="18" s="1"/>
  <c r="O79" i="18" a="1"/>
  <c r="O79" i="18" s="1"/>
  <c r="V116" i="18" a="1"/>
  <c r="V116" i="18" s="1"/>
  <c r="AG115" i="18" a="1"/>
  <c r="AG115" i="18" s="1"/>
  <c r="AB147" i="18" a="1"/>
  <c r="AB147" i="18" s="1"/>
  <c r="AC115" i="18" a="1"/>
  <c r="AC115" i="18" s="1"/>
  <c r="AA115" i="18" a="1"/>
  <c r="AA115" i="18" s="1"/>
  <c r="AB115" i="18" a="1"/>
  <c r="AB115" i="18" s="1"/>
  <c r="AD115" i="18" a="1"/>
  <c r="AD115" i="18" s="1"/>
  <c r="U150" i="18" a="1"/>
  <c r="U150" i="18" s="1"/>
  <c r="Z115" i="18" a="1"/>
  <c r="Z115" i="18" s="1"/>
  <c r="R150" i="18" a="1"/>
  <c r="R150" i="18" s="1"/>
  <c r="O150" i="18" a="1"/>
  <c r="O150" i="18" s="1"/>
  <c r="V126" i="18" a="1"/>
  <c r="V126" i="18" s="1"/>
  <c r="X115" i="18" a="1"/>
  <c r="X115" i="18" s="1"/>
  <c r="P150" i="18" a="1"/>
  <c r="P150" i="18" s="1"/>
  <c r="Q126" i="18" a="1"/>
  <c r="Q126" i="18" s="1"/>
  <c r="AF126" i="18" a="1"/>
  <c r="AF126" i="18" s="1"/>
  <c r="AE115" i="18" a="1"/>
  <c r="AE115" i="18" s="1"/>
  <c r="O126" i="18" a="1"/>
  <c r="O126" i="18" s="1"/>
  <c r="Z126" i="18" a="1"/>
  <c r="Z126" i="18" s="1"/>
  <c r="AG126" i="18" a="1"/>
  <c r="AG126" i="18" s="1"/>
  <c r="Q150" i="18" a="1"/>
  <c r="Q150" i="18" s="1"/>
  <c r="U126" i="18" a="1"/>
  <c r="U126" i="18" s="1"/>
  <c r="P126" i="18" a="1"/>
  <c r="P126" i="18" s="1"/>
  <c r="AB126" i="18" a="1"/>
  <c r="AB126" i="18" s="1"/>
  <c r="T126" i="18" a="1"/>
  <c r="T126" i="18" s="1"/>
  <c r="V150" i="18" a="1"/>
  <c r="V150" i="18" s="1"/>
  <c r="AD126" i="18" a="1"/>
  <c r="AD126" i="18" s="1"/>
  <c r="AA126" i="18" a="1"/>
  <c r="AA126" i="18" s="1"/>
  <c r="AE126" i="18" a="1"/>
  <c r="AE126" i="18" s="1"/>
  <c r="AC126" i="18" a="1"/>
  <c r="AC126" i="18" s="1"/>
  <c r="Y126" i="18" a="1"/>
  <c r="Y126" i="18" s="1"/>
  <c r="X135" i="18" a="1"/>
  <c r="X135" i="18" s="1"/>
  <c r="X126" i="18" a="1"/>
  <c r="X126" i="18" s="1"/>
  <c r="AF115" i="18" a="1"/>
  <c r="AF115" i="18" s="1"/>
  <c r="AG136" i="18" a="1"/>
  <c r="AG136" i="18" s="1"/>
  <c r="U137" i="18" a="1"/>
  <c r="U137" i="18" s="1"/>
  <c r="Y136" i="18" a="1"/>
  <c r="Y136" i="18" s="1"/>
  <c r="AB135" i="18" a="1"/>
  <c r="AB135" i="18" s="1"/>
  <c r="Z135" i="18" a="1"/>
  <c r="Z135" i="18" s="1"/>
  <c r="Y135" i="18" a="1"/>
  <c r="Y135" i="18" s="1"/>
  <c r="AE136" i="18" a="1"/>
  <c r="AE136" i="18" s="1"/>
  <c r="AA136" i="18" a="1"/>
  <c r="AA136" i="18" s="1"/>
  <c r="AB136" i="18" a="1"/>
  <c r="AB136" i="18" s="1"/>
  <c r="AG135" i="18" a="1"/>
  <c r="AG135" i="18" s="1"/>
  <c r="AF136" i="18" a="1"/>
  <c r="AF136" i="18" s="1"/>
  <c r="P137" i="18" a="1"/>
  <c r="P137" i="18" s="1"/>
  <c r="AD135" i="18" a="1"/>
  <c r="AD135" i="18" s="1"/>
  <c r="AC136" i="18" a="1"/>
  <c r="AC136" i="18" s="1"/>
  <c r="X136" i="18" a="1"/>
  <c r="X136" i="18" s="1"/>
  <c r="AA135" i="18" a="1"/>
  <c r="AA135" i="18" s="1"/>
  <c r="AC135" i="18" a="1"/>
  <c r="AC135" i="18" s="1"/>
  <c r="T137" i="18" a="1"/>
  <c r="T137" i="18" s="1"/>
  <c r="AF135" i="18" a="1"/>
  <c r="AF135" i="18" s="1"/>
  <c r="AD136" i="18" a="1"/>
  <c r="AD136" i="18" s="1"/>
  <c r="AA105" i="18" a="1"/>
  <c r="AA105" i="18" s="1"/>
  <c r="Z105" i="18" a="1"/>
  <c r="Z105" i="18" s="1"/>
  <c r="AD105" i="18" a="1"/>
  <c r="AD105" i="18" s="1"/>
  <c r="AG105" i="18" a="1"/>
  <c r="AG105" i="18" s="1"/>
  <c r="AC105" i="18" a="1"/>
  <c r="AC105" i="18" s="1"/>
  <c r="AB105" i="18" a="1"/>
  <c r="AB105" i="18" s="1"/>
  <c r="AF105" i="18" a="1"/>
  <c r="AF105" i="18" s="1"/>
  <c r="X105" i="18" a="1"/>
  <c r="X105" i="18" s="1"/>
  <c r="Y105" i="18" a="1"/>
  <c r="Y105" i="18" s="1"/>
  <c r="R106" i="18" a="1"/>
  <c r="R106" i="18" s="1"/>
  <c r="AF106" i="18" a="1"/>
  <c r="AF106" i="18" s="1"/>
  <c r="P146" i="18" a="1"/>
  <c r="P146" i="18" s="1"/>
  <c r="AD146" i="18" a="1"/>
  <c r="AD146" i="18" s="1"/>
  <c r="Y146" i="18" a="1"/>
  <c r="Y146" i="18" s="1"/>
  <c r="AC146" i="18" a="1"/>
  <c r="AC146" i="18" s="1"/>
  <c r="AG146" i="18" a="1"/>
  <c r="AG146" i="18" s="1"/>
  <c r="AB146" i="18" a="1"/>
  <c r="AB146" i="18" s="1"/>
  <c r="O146" i="18" a="1"/>
  <c r="O146" i="18" s="1"/>
  <c r="U146" i="18" a="1"/>
  <c r="U146" i="18" s="1"/>
  <c r="AA146" i="18" a="1"/>
  <c r="AA146" i="18" s="1"/>
  <c r="T146" i="18" a="1"/>
  <c r="T146" i="18" s="1"/>
  <c r="Z146" i="18" a="1"/>
  <c r="Z146" i="18" s="1"/>
  <c r="AF146" i="18" a="1"/>
  <c r="AF146" i="18" s="1"/>
  <c r="R146" i="18" a="1"/>
  <c r="R146" i="18" s="1"/>
  <c r="X146" i="18" a="1"/>
  <c r="X146" i="18" s="1"/>
  <c r="Q146" i="18" a="1"/>
  <c r="Q146" i="18" s="1"/>
  <c r="AE146" i="18" a="1"/>
  <c r="AE146" i="18" s="1"/>
  <c r="V146" i="18" a="1"/>
  <c r="V146" i="18" s="1"/>
  <c r="O105" i="18" a="1"/>
  <c r="O105" i="18" s="1"/>
  <c r="V105" i="18" a="1"/>
  <c r="V105" i="18" s="1"/>
  <c r="T105" i="18" a="1"/>
  <c r="T105" i="18" s="1"/>
  <c r="Q105" i="18" a="1"/>
  <c r="Q105" i="18" s="1"/>
  <c r="U105" i="18" a="1"/>
  <c r="U105" i="18" s="1"/>
  <c r="P105" i="18" a="1"/>
  <c r="P105" i="18" s="1"/>
  <c r="R105" i="18" a="1"/>
  <c r="R105" i="18" s="1"/>
  <c r="Q136" i="18" a="1"/>
  <c r="Q136" i="18" s="1"/>
  <c r="O136" i="18" a="1"/>
  <c r="O136" i="18" s="1"/>
  <c r="P136" i="18" a="1"/>
  <c r="P136" i="18" s="1"/>
  <c r="R136" i="18" a="1"/>
  <c r="R136" i="18" s="1"/>
  <c r="V136" i="18" a="1"/>
  <c r="V136" i="18" s="1"/>
  <c r="U136" i="18" a="1"/>
  <c r="U136" i="18" s="1"/>
  <c r="T136" i="18" a="1"/>
  <c r="T136" i="18" s="1"/>
  <c r="R135" i="18" a="1"/>
  <c r="R135" i="18" s="1"/>
  <c r="Q135" i="18" a="1"/>
  <c r="Q135" i="18" s="1"/>
  <c r="O135" i="18" a="1"/>
  <c r="O135" i="18" s="1"/>
  <c r="V135" i="18" a="1"/>
  <c r="V135" i="18" s="1"/>
  <c r="T135" i="18" a="1"/>
  <c r="T135" i="18" s="1"/>
  <c r="P135" i="18" a="1"/>
  <c r="P135" i="18" s="1"/>
  <c r="U135" i="18" a="1"/>
  <c r="U135" i="18" s="1"/>
  <c r="Y125" i="18" a="1"/>
  <c r="Y125" i="18" s="1"/>
  <c r="P125" i="18" a="1"/>
  <c r="P125" i="18" s="1"/>
  <c r="U125" i="18" a="1"/>
  <c r="U125" i="18" s="1"/>
  <c r="R125" i="18" a="1"/>
  <c r="R125" i="18" s="1"/>
  <c r="T125" i="18" a="1"/>
  <c r="T125" i="18" s="1"/>
  <c r="AF125" i="18" a="1"/>
  <c r="AF125" i="18" s="1"/>
  <c r="V125" i="18" a="1"/>
  <c r="V125" i="18" s="1"/>
  <c r="X125" i="18" a="1"/>
  <c r="X125" i="18" s="1"/>
  <c r="Q125" i="18" a="1"/>
  <c r="Q125" i="18" s="1"/>
  <c r="AE125" i="18" a="1"/>
  <c r="AE125" i="18" s="1"/>
  <c r="AD125" i="18" a="1"/>
  <c r="AD125" i="18" s="1"/>
  <c r="AB125" i="18" a="1"/>
  <c r="AB125" i="18" s="1"/>
  <c r="Z125" i="18" a="1"/>
  <c r="Z125" i="18" s="1"/>
  <c r="AA125" i="18" a="1"/>
  <c r="AA125" i="18" s="1"/>
  <c r="AG125" i="18" a="1"/>
  <c r="AG125" i="18" s="1"/>
  <c r="AC125" i="18" a="1"/>
  <c r="AC125" i="18" s="1"/>
  <c r="O125" i="18" a="1"/>
  <c r="O125" i="18" s="1"/>
  <c r="U156" i="18" a="1"/>
  <c r="U156" i="18" s="1"/>
  <c r="X156" i="18" a="1"/>
  <c r="X156" i="18" s="1"/>
  <c r="AE156" i="18" a="1"/>
  <c r="AE156" i="18" s="1"/>
  <c r="V156" i="18" a="1"/>
  <c r="V156" i="18" s="1"/>
  <c r="Q156" i="18" a="1"/>
  <c r="Q156" i="18" s="1"/>
  <c r="AD156" i="18" a="1"/>
  <c r="AD156" i="18" s="1"/>
  <c r="T156" i="18" a="1"/>
  <c r="T156" i="18" s="1"/>
  <c r="AB156" i="18" a="1"/>
  <c r="AB156" i="18" s="1"/>
  <c r="Z156" i="18" a="1"/>
  <c r="Z156" i="18" s="1"/>
  <c r="AA156" i="18" a="1"/>
  <c r="AA156" i="18" s="1"/>
  <c r="R156" i="18" a="1"/>
  <c r="R156" i="18" s="1"/>
  <c r="O156" i="18" a="1"/>
  <c r="O156" i="18" s="1"/>
  <c r="AG156" i="18" a="1"/>
  <c r="AG156" i="18" s="1"/>
  <c r="AC156" i="18" a="1"/>
  <c r="AC156" i="18" s="1"/>
  <c r="Y156" i="18" a="1"/>
  <c r="Y156" i="18" s="1"/>
  <c r="P156" i="18" a="1"/>
  <c r="P156" i="18" s="1"/>
  <c r="AF156" i="18" a="1"/>
  <c r="AF156" i="18" s="1"/>
  <c r="Q115" i="18" a="1"/>
  <c r="Q115" i="18" s="1"/>
  <c r="V115" i="18" a="1"/>
  <c r="V115" i="18" s="1"/>
  <c r="P115" i="18" a="1"/>
  <c r="P115" i="18" s="1"/>
  <c r="U115" i="18" a="1"/>
  <c r="U115" i="18" s="1"/>
  <c r="O115" i="18" a="1"/>
  <c r="O115" i="18" s="1"/>
  <c r="R115" i="18" a="1"/>
  <c r="R115" i="18" s="1"/>
  <c r="T115" i="18" a="1"/>
  <c r="T115" i="18" s="1"/>
  <c r="V147" i="18" a="1"/>
  <c r="V147" i="18" s="1"/>
  <c r="T147" i="18" a="1"/>
  <c r="T147" i="18" s="1"/>
  <c r="Y147" i="18" a="1"/>
  <c r="Y147" i="18" s="1"/>
  <c r="Z137" i="18" a="1"/>
  <c r="Z137" i="18" s="1"/>
  <c r="O147" i="18" a="1"/>
  <c r="O147" i="18" s="1"/>
  <c r="T75" i="18" a="1"/>
  <c r="T75" i="18" s="1"/>
  <c r="Q137" i="18" a="1"/>
  <c r="Q137" i="18" s="1"/>
  <c r="U147" i="18" a="1"/>
  <c r="U147" i="18" s="1"/>
  <c r="V137" i="18" a="1"/>
  <c r="V137" i="18" s="1"/>
  <c r="R137" i="18" a="1"/>
  <c r="R137" i="18" s="1"/>
  <c r="Q147" i="18" a="1"/>
  <c r="Q147" i="18" s="1"/>
  <c r="AD147" i="18" a="1"/>
  <c r="AD147" i="18" s="1"/>
  <c r="AB98" i="18" a="1"/>
  <c r="AB98" i="18" s="1"/>
  <c r="AE158" i="18" a="1"/>
  <c r="AE158" i="18" s="1"/>
  <c r="AD106" i="18" a="1"/>
  <c r="AD106" i="18" s="1"/>
  <c r="X147" i="18" a="1"/>
  <c r="X147" i="18" s="1"/>
  <c r="AD108" i="18" a="1"/>
  <c r="AD108" i="18" s="1"/>
  <c r="AF147" i="18" a="1"/>
  <c r="AF147" i="18" s="1"/>
  <c r="Y150" i="18" a="1"/>
  <c r="Y150" i="18" s="1"/>
  <c r="Y137" i="18" a="1"/>
  <c r="Y137" i="18" s="1"/>
  <c r="AG150" i="18" a="1"/>
  <c r="AG150" i="18" s="1"/>
  <c r="AE150" i="18" a="1"/>
  <c r="AE150" i="18" s="1"/>
  <c r="AC137" i="18" a="1"/>
  <c r="AC137" i="18" s="1"/>
  <c r="X112" i="18" a="1"/>
  <c r="X112" i="18" s="1"/>
  <c r="R147" i="18" a="1"/>
  <c r="R147" i="18" s="1"/>
  <c r="Z153" i="18" a="1"/>
  <c r="Z153" i="18" s="1"/>
  <c r="AC154" i="18" a="1"/>
  <c r="AC154" i="18" s="1"/>
  <c r="AD150" i="18" a="1"/>
  <c r="AD150" i="18" s="1"/>
  <c r="AE137" i="18" a="1"/>
  <c r="AE137" i="18" s="1"/>
  <c r="AB79" i="18" a="1"/>
  <c r="AB79" i="18" s="1"/>
  <c r="AA75" i="18" a="1"/>
  <c r="AA75" i="18" s="1"/>
  <c r="AC79" i="18" a="1"/>
  <c r="AC79" i="18" s="1"/>
  <c r="AD88" i="18" a="1"/>
  <c r="AD88" i="18" s="1"/>
  <c r="AC75" i="18" a="1"/>
  <c r="AC75" i="18" s="1"/>
  <c r="X158" i="18" a="1"/>
  <c r="X158" i="18" s="1"/>
  <c r="AD148" i="18" a="1"/>
  <c r="AD148" i="18" s="1"/>
  <c r="AD137" i="18" a="1"/>
  <c r="AD137" i="18" s="1"/>
  <c r="AC133" i="18" a="1"/>
  <c r="AC133" i="18" s="1"/>
  <c r="Y82" i="18" a="1"/>
  <c r="Y82" i="18" s="1"/>
  <c r="AA106" i="18" a="1"/>
  <c r="AA106" i="18" s="1"/>
  <c r="AA141" i="18" a="1"/>
  <c r="AA141" i="18" s="1"/>
  <c r="AC150" i="18" a="1"/>
  <c r="AC150" i="18" s="1"/>
  <c r="AF137" i="18" a="1"/>
  <c r="AF137" i="18" s="1"/>
  <c r="AE79" i="18" a="1"/>
  <c r="AE79" i="18" s="1"/>
  <c r="AB107" i="18" a="1"/>
  <c r="AB107" i="18" s="1"/>
  <c r="AG139" i="18" a="1"/>
  <c r="AG139" i="18" s="1"/>
  <c r="AG148" i="18" a="1"/>
  <c r="AG148" i="18" s="1"/>
  <c r="X82" i="18" a="1"/>
  <c r="X82" i="18" s="1"/>
  <c r="AG124" i="18" a="1"/>
  <c r="AG124" i="18" s="1"/>
  <c r="Y141" i="18" a="1"/>
  <c r="Y141" i="18" s="1"/>
  <c r="AC116" i="18" a="1"/>
  <c r="AC116" i="18" s="1"/>
  <c r="AD79" i="18" a="1"/>
  <c r="AD79" i="18" s="1"/>
  <c r="AF99" i="18" a="1"/>
  <c r="AF99" i="18" s="1"/>
  <c r="AD82" i="18" a="1"/>
  <c r="AD82" i="18" s="1"/>
  <c r="Z124" i="18" a="1"/>
  <c r="Z124" i="18" s="1"/>
  <c r="Y152" i="18" a="1"/>
  <c r="Y152" i="18" s="1"/>
  <c r="AC83" i="18" a="1"/>
  <c r="AC83" i="18" s="1"/>
  <c r="AG137" i="18" a="1"/>
  <c r="AG137" i="18" s="1"/>
  <c r="AE123" i="18" a="1"/>
  <c r="AE123" i="18" s="1"/>
  <c r="AB116" i="18" a="1"/>
  <c r="AB116" i="18" s="1"/>
  <c r="AA79" i="18" a="1"/>
  <c r="AA79" i="18" s="1"/>
  <c r="AA163" i="18" a="1"/>
  <c r="AA163" i="18" s="1"/>
  <c r="X140" i="18" a="1"/>
  <c r="X140" i="18" s="1"/>
  <c r="AE160" i="18" a="1"/>
  <c r="AE160" i="18" s="1"/>
  <c r="Z83" i="18" a="1"/>
  <c r="Z83" i="18" s="1"/>
  <c r="AG92" i="18" a="1"/>
  <c r="AG92" i="18" s="1"/>
  <c r="AF140" i="18" a="1"/>
  <c r="AF140" i="18" s="1"/>
  <c r="X160" i="18" a="1"/>
  <c r="X160" i="18" s="1"/>
  <c r="AG110" i="18" a="1"/>
  <c r="AG110" i="18" s="1"/>
  <c r="X78" i="18" a="1"/>
  <c r="X78" i="18" s="1"/>
  <c r="AB137" i="18" a="1"/>
  <c r="AB137" i="18" s="1"/>
  <c r="AE76" i="18" a="1"/>
  <c r="AE76" i="18" s="1"/>
  <c r="Q143" i="18" a="1"/>
  <c r="Q143" i="18" s="1"/>
  <c r="Z143" i="18" a="1"/>
  <c r="Z143" i="18" s="1"/>
  <c r="AG143" i="18" a="1"/>
  <c r="AG143" i="18" s="1"/>
  <c r="Y143" i="18" a="1"/>
  <c r="Y143" i="18" s="1"/>
  <c r="AF143" i="18" a="1"/>
  <c r="AF143" i="18" s="1"/>
  <c r="X143" i="18" a="1"/>
  <c r="X143" i="18" s="1"/>
  <c r="AD143" i="18" a="1"/>
  <c r="AD143" i="18" s="1"/>
  <c r="X142" i="18" a="1"/>
  <c r="X142" i="18" s="1"/>
  <c r="AE142" i="18" a="1"/>
  <c r="AE142" i="18" s="1"/>
  <c r="AD142" i="18" a="1"/>
  <c r="AD142" i="18" s="1"/>
  <c r="Y142" i="18" a="1"/>
  <c r="Y142" i="18" s="1"/>
  <c r="AC142" i="18" a="1"/>
  <c r="AC142" i="18" s="1"/>
  <c r="AG142" i="18" a="1"/>
  <c r="AG142" i="18" s="1"/>
  <c r="AB142" i="18" a="1"/>
  <c r="AB142" i="18" s="1"/>
  <c r="AA142" i="18" a="1"/>
  <c r="AA142" i="18" s="1"/>
  <c r="T121" i="18" a="1"/>
  <c r="T121" i="18" s="1"/>
  <c r="AB121" i="18" a="1"/>
  <c r="AB121" i="18" s="1"/>
  <c r="Z121" i="18" a="1"/>
  <c r="Z121" i="18" s="1"/>
  <c r="AA121" i="18" a="1"/>
  <c r="AA121" i="18" s="1"/>
  <c r="AG121" i="18" a="1"/>
  <c r="AG121" i="18" s="1"/>
  <c r="AC121" i="18" a="1"/>
  <c r="AC121" i="18" s="1"/>
  <c r="Y121" i="18" a="1"/>
  <c r="Y121" i="18" s="1"/>
  <c r="AF121" i="18" a="1"/>
  <c r="AF121" i="18" s="1"/>
  <c r="X121" i="18" a="1"/>
  <c r="X121" i="18" s="1"/>
  <c r="V130" i="18" a="1"/>
  <c r="V130" i="18" s="1"/>
  <c r="AF130" i="18" a="1"/>
  <c r="AF130" i="18" s="1"/>
  <c r="Z130" i="18" a="1"/>
  <c r="Z130" i="18" s="1"/>
  <c r="AD130" i="18" a="1"/>
  <c r="AD130" i="18" s="1"/>
  <c r="Y130" i="18" a="1"/>
  <c r="Y130" i="18" s="1"/>
  <c r="AC130" i="18" a="1"/>
  <c r="AC130" i="18" s="1"/>
  <c r="X130" i="18" a="1"/>
  <c r="X130" i="18" s="1"/>
  <c r="AG130" i="18" a="1"/>
  <c r="AG130" i="18" s="1"/>
  <c r="AE130" i="18" a="1"/>
  <c r="AE130" i="18" s="1"/>
  <c r="P75" i="18" a="1"/>
  <c r="P75" i="18" s="1"/>
  <c r="AD75" i="18" a="1"/>
  <c r="AD75" i="18" s="1"/>
  <c r="AB106" i="18" a="1"/>
  <c r="AB106" i="18" s="1"/>
  <c r="T108" i="18" a="1"/>
  <c r="T108" i="18" s="1"/>
  <c r="AC108" i="18" a="1"/>
  <c r="AC108" i="18" s="1"/>
  <c r="AB108" i="18" a="1"/>
  <c r="AB108" i="18" s="1"/>
  <c r="AA108" i="18" a="1"/>
  <c r="AA108" i="18" s="1"/>
  <c r="AG108" i="18" a="1"/>
  <c r="AG108" i="18" s="1"/>
  <c r="Y108" i="18" a="1"/>
  <c r="Y108" i="18" s="1"/>
  <c r="AF108" i="18" a="1"/>
  <c r="AF108" i="18" s="1"/>
  <c r="T119" i="18" a="1"/>
  <c r="T119" i="18" s="1"/>
  <c r="Z119" i="18" a="1"/>
  <c r="Z119" i="18" s="1"/>
  <c r="AF119" i="18" a="1"/>
  <c r="AF119" i="18" s="1"/>
  <c r="X119" i="18" a="1"/>
  <c r="X119" i="18" s="1"/>
  <c r="AE119" i="18" a="1"/>
  <c r="AE119" i="18" s="1"/>
  <c r="AD119" i="18" a="1"/>
  <c r="AD119" i="18" s="1"/>
  <c r="AG119" i="18" a="1"/>
  <c r="AG119" i="18" s="1"/>
  <c r="AC119" i="18" a="1"/>
  <c r="AC119" i="18" s="1"/>
  <c r="Y119" i="18" a="1"/>
  <c r="Y119" i="18" s="1"/>
  <c r="AA103" i="18" a="1"/>
  <c r="AA103" i="18" s="1"/>
  <c r="AG103" i="18" a="1"/>
  <c r="AG103" i="18" s="1"/>
  <c r="Z103" i="18" a="1"/>
  <c r="Z103" i="18" s="1"/>
  <c r="Y103" i="18" a="1"/>
  <c r="Y103" i="18" s="1"/>
  <c r="AB103" i="18" a="1"/>
  <c r="AB103" i="18" s="1"/>
  <c r="AF103" i="18" a="1"/>
  <c r="AF103" i="18" s="1"/>
  <c r="X103" i="18" a="1"/>
  <c r="X103" i="18" s="1"/>
  <c r="AE103" i="18" a="1"/>
  <c r="AE103" i="18" s="1"/>
  <c r="Z161" i="18" a="1"/>
  <c r="Z161" i="18" s="1"/>
  <c r="AG161" i="18" a="1"/>
  <c r="AG161" i="18" s="1"/>
  <c r="AF161" i="18" a="1"/>
  <c r="AF161" i="18" s="1"/>
  <c r="Y161" i="18" a="1"/>
  <c r="Y161" i="18" s="1"/>
  <c r="X161" i="18" a="1"/>
  <c r="X161" i="18" s="1"/>
  <c r="AA161" i="18" a="1"/>
  <c r="AA161" i="18" s="1"/>
  <c r="AE161" i="18" a="1"/>
  <c r="AE161" i="18" s="1"/>
  <c r="AD161" i="18" a="1"/>
  <c r="AD161" i="18" s="1"/>
  <c r="V109" i="18" a="1"/>
  <c r="V109" i="18" s="1"/>
  <c r="AE109" i="18" a="1"/>
  <c r="AE109" i="18" s="1"/>
  <c r="AD109" i="18" a="1"/>
  <c r="AD109" i="18" s="1"/>
  <c r="AC109" i="18" a="1"/>
  <c r="AC109" i="18" s="1"/>
  <c r="AF109" i="18" a="1"/>
  <c r="AF109" i="18" s="1"/>
  <c r="AB109" i="18" a="1"/>
  <c r="AB109" i="18" s="1"/>
  <c r="X109" i="18" a="1"/>
  <c r="X109" i="18" s="1"/>
  <c r="AA109" i="18" a="1"/>
  <c r="AA109" i="18" s="1"/>
  <c r="Z109" i="18" a="1"/>
  <c r="Z109" i="18" s="1"/>
  <c r="T152" i="18" a="1"/>
  <c r="T152" i="18" s="1"/>
  <c r="X152" i="18" a="1"/>
  <c r="X152" i="18" s="1"/>
  <c r="R154" i="18" a="1"/>
  <c r="R154" i="18" s="1"/>
  <c r="Z154" i="18" a="1"/>
  <c r="Z154" i="18" s="1"/>
  <c r="AF154" i="18" a="1"/>
  <c r="AF154" i="18" s="1"/>
  <c r="X154" i="18" a="1"/>
  <c r="X154" i="18" s="1"/>
  <c r="AE154" i="18" a="1"/>
  <c r="AE154" i="18" s="1"/>
  <c r="AD154" i="18" a="1"/>
  <c r="AD154" i="18" s="1"/>
  <c r="AG154" i="18" a="1"/>
  <c r="AG154" i="18" s="1"/>
  <c r="U99" i="18" a="1"/>
  <c r="U99" i="18" s="1"/>
  <c r="AD99" i="18" a="1"/>
  <c r="AD99" i="18" s="1"/>
  <c r="X99" i="18" a="1"/>
  <c r="X99" i="18" s="1"/>
  <c r="AC99" i="18" a="1"/>
  <c r="AC99" i="18" s="1"/>
  <c r="Z99" i="18" a="1"/>
  <c r="Z99" i="18" s="1"/>
  <c r="AB99" i="18" a="1"/>
  <c r="AB99" i="18" s="1"/>
  <c r="AA99" i="18" a="1"/>
  <c r="AA99" i="18" s="1"/>
  <c r="AG99" i="18" a="1"/>
  <c r="AG99" i="18" s="1"/>
  <c r="O106" i="18" a="1"/>
  <c r="O106" i="18" s="1"/>
  <c r="V75" i="18" a="1"/>
  <c r="V75" i="18" s="1"/>
  <c r="AF82" i="18" a="1"/>
  <c r="AF82" i="18" s="1"/>
  <c r="AE82" i="18" a="1"/>
  <c r="AE82" i="18" s="1"/>
  <c r="Y140" i="18" a="1"/>
  <c r="Y140" i="18" s="1"/>
  <c r="AC153" i="18" a="1"/>
  <c r="AC153" i="18" s="1"/>
  <c r="AE75" i="18" a="1"/>
  <c r="AE75" i="18" s="1"/>
  <c r="AE124" i="18" a="1"/>
  <c r="AE124" i="18" s="1"/>
  <c r="AA124" i="18" a="1"/>
  <c r="AA124" i="18" s="1"/>
  <c r="AF160" i="18" a="1"/>
  <c r="AF160" i="18" s="1"/>
  <c r="AF158" i="18" a="1"/>
  <c r="AF158" i="18" s="1"/>
  <c r="AC106" i="18" a="1"/>
  <c r="AC106" i="18" s="1"/>
  <c r="AC152" i="18" a="1"/>
  <c r="AC152" i="18" s="1"/>
  <c r="Z152" i="18" a="1"/>
  <c r="Z152" i="18" s="1"/>
  <c r="X128" i="18" a="1"/>
  <c r="X128" i="18" s="1"/>
  <c r="AG141" i="18" a="1"/>
  <c r="AG141" i="18" s="1"/>
  <c r="AF83" i="18" a="1"/>
  <c r="AF83" i="18" s="1"/>
  <c r="AC98" i="18" a="1"/>
  <c r="AC98" i="18" s="1"/>
  <c r="AD149" i="18" a="1"/>
  <c r="AD149" i="18" s="1"/>
  <c r="X88" i="18" a="1"/>
  <c r="X88" i="18" s="1"/>
  <c r="X93" i="18" a="1"/>
  <c r="X93" i="18" s="1"/>
  <c r="AA78" i="18" a="1"/>
  <c r="AA78" i="18" s="1"/>
  <c r="AD103" i="18" a="1"/>
  <c r="AD103" i="18" s="1"/>
  <c r="AG159" i="18" a="1"/>
  <c r="AG159" i="18" s="1"/>
  <c r="AB104" i="18" a="1"/>
  <c r="AB104" i="18" s="1"/>
  <c r="AA143" i="18" a="1"/>
  <c r="AA143" i="18" s="1"/>
  <c r="AA77" i="18" a="1"/>
  <c r="AA77" i="18" s="1"/>
  <c r="AF107" i="18" a="1"/>
  <c r="AF107" i="18" s="1"/>
  <c r="AE99" i="18" a="1"/>
  <c r="AE99" i="18" s="1"/>
  <c r="AG122" i="18" a="1"/>
  <c r="AG122" i="18" s="1"/>
  <c r="AB161" i="18" a="1"/>
  <c r="AB161" i="18" s="1"/>
  <c r="AA162" i="18" a="1"/>
  <c r="AA162" i="18" s="1"/>
  <c r="U100" i="18" a="1"/>
  <c r="U100" i="18" s="1"/>
  <c r="AG100" i="18" a="1"/>
  <c r="AG100" i="18" s="1"/>
  <c r="Y100" i="18" a="1"/>
  <c r="Y100" i="18" s="1"/>
  <c r="AF100" i="18" a="1"/>
  <c r="AF100" i="18" s="1"/>
  <c r="AC100" i="18" a="1"/>
  <c r="AC100" i="18" s="1"/>
  <c r="AE100" i="18" a="1"/>
  <c r="AE100" i="18" s="1"/>
  <c r="X100" i="18" a="1"/>
  <c r="X100" i="18" s="1"/>
  <c r="AD100" i="18" a="1"/>
  <c r="AD100" i="18" s="1"/>
  <c r="AB100" i="18" a="1"/>
  <c r="AB100" i="18" s="1"/>
  <c r="Q118" i="18" a="1"/>
  <c r="Q118" i="18" s="1"/>
  <c r="AF118" i="18" a="1"/>
  <c r="AF118" i="18" s="1"/>
  <c r="Y118" i="18" a="1"/>
  <c r="Y118" i="18" s="1"/>
  <c r="X118" i="18" a="1"/>
  <c r="X118" i="18" s="1"/>
  <c r="AA118" i="18" a="1"/>
  <c r="AA118" i="18" s="1"/>
  <c r="AE118" i="18" a="1"/>
  <c r="AE118" i="18" s="1"/>
  <c r="AD118" i="18" a="1"/>
  <c r="AD118" i="18" s="1"/>
  <c r="AC118" i="18" a="1"/>
  <c r="AC118" i="18" s="1"/>
  <c r="AB118" i="18" a="1"/>
  <c r="AB118" i="18" s="1"/>
  <c r="AB153" i="18" a="1"/>
  <c r="AB153" i="18" s="1"/>
  <c r="AC128" i="18" a="1"/>
  <c r="AC128" i="18" s="1"/>
  <c r="AC149" i="18" a="1"/>
  <c r="AC149" i="18" s="1"/>
  <c r="V123" i="18" a="1"/>
  <c r="V123" i="18" s="1"/>
  <c r="AC123" i="18" a="1"/>
  <c r="AC123" i="18" s="1"/>
  <c r="Y123" i="18" a="1"/>
  <c r="Y123" i="18" s="1"/>
  <c r="AB123" i="18" a="1"/>
  <c r="AB123" i="18" s="1"/>
  <c r="AA123" i="18" a="1"/>
  <c r="AA123" i="18" s="1"/>
  <c r="Z123" i="18" a="1"/>
  <c r="Z123" i="18" s="1"/>
  <c r="AF123" i="18" a="1"/>
  <c r="AF123" i="18" s="1"/>
  <c r="X123" i="18" a="1"/>
  <c r="X123" i="18" s="1"/>
  <c r="T138" i="18" a="1"/>
  <c r="T138" i="18" s="1"/>
  <c r="AA138" i="18" a="1"/>
  <c r="AA138" i="18" s="1"/>
  <c r="Z138" i="18" a="1"/>
  <c r="Z138" i="18" s="1"/>
  <c r="AF138" i="18" a="1"/>
  <c r="AF138" i="18" s="1"/>
  <c r="X138" i="18" a="1"/>
  <c r="X138" i="18" s="1"/>
  <c r="AE138" i="18" a="1"/>
  <c r="AE138" i="18" s="1"/>
  <c r="AD138" i="18" a="1"/>
  <c r="AD138" i="18" s="1"/>
  <c r="AG138" i="18" a="1"/>
  <c r="AG138" i="18" s="1"/>
  <c r="T112" i="18" a="1"/>
  <c r="T112" i="18" s="1"/>
  <c r="AA112" i="18" a="1"/>
  <c r="AA112" i="18" s="1"/>
  <c r="AC112" i="18" a="1"/>
  <c r="AC112" i="18" s="1"/>
  <c r="AG112" i="18" a="1"/>
  <c r="AG112" i="18" s="1"/>
  <c r="AB112" i="18" a="1"/>
  <c r="AB112" i="18" s="1"/>
  <c r="Z112" i="18" a="1"/>
  <c r="Z112" i="18" s="1"/>
  <c r="AF112" i="18" a="1"/>
  <c r="AF112" i="18" s="1"/>
  <c r="AE112" i="18" a="1"/>
  <c r="AE112" i="18" s="1"/>
  <c r="Y112" i="18" a="1"/>
  <c r="Y112" i="18" s="1"/>
  <c r="U131" i="18" a="1"/>
  <c r="U131" i="18" s="1"/>
  <c r="X131" i="18" a="1"/>
  <c r="X131" i="18" s="1"/>
  <c r="Y131" i="18" a="1"/>
  <c r="Y131" i="18" s="1"/>
  <c r="AC131" i="18" a="1"/>
  <c r="AC131" i="18" s="1"/>
  <c r="AB131" i="18" a="1"/>
  <c r="AB131" i="18" s="1"/>
  <c r="AG131" i="18" a="1"/>
  <c r="AG131" i="18" s="1"/>
  <c r="AF131" i="18" a="1"/>
  <c r="AF131" i="18" s="1"/>
  <c r="AA131" i="18" a="1"/>
  <c r="AA131" i="18" s="1"/>
  <c r="T120" i="18" a="1"/>
  <c r="T120" i="18" s="1"/>
  <c r="AA120" i="18" a="1"/>
  <c r="AA120" i="18" s="1"/>
  <c r="AE120" i="18" a="1"/>
  <c r="AE120" i="18" s="1"/>
  <c r="Z120" i="18" a="1"/>
  <c r="Z120" i="18" s="1"/>
  <c r="AG120" i="18" a="1"/>
  <c r="AG120" i="18" s="1"/>
  <c r="Y120" i="18" a="1"/>
  <c r="Y120" i="18" s="1"/>
  <c r="AF120" i="18" a="1"/>
  <c r="AF120" i="18" s="1"/>
  <c r="X120" i="18" a="1"/>
  <c r="X120" i="18" s="1"/>
  <c r="P94" i="18" a="1"/>
  <c r="P94" i="18" s="1"/>
  <c r="AG94" i="18" a="1"/>
  <c r="AG94" i="18" s="1"/>
  <c r="AA94" i="18" a="1"/>
  <c r="AA94" i="18" s="1"/>
  <c r="Y94" i="18" a="1"/>
  <c r="Y94" i="18" s="1"/>
  <c r="Z94" i="18" a="1"/>
  <c r="Z94" i="18" s="1"/>
  <c r="AF94" i="18" a="1"/>
  <c r="AF94" i="18" s="1"/>
  <c r="X94" i="18" a="1"/>
  <c r="X94" i="18" s="1"/>
  <c r="AB94" i="18" a="1"/>
  <c r="AB94" i="18" s="1"/>
  <c r="AE94" i="18" a="1"/>
  <c r="AE94" i="18" s="1"/>
  <c r="V106" i="18" a="1"/>
  <c r="V106" i="18" s="1"/>
  <c r="AA82" i="18" a="1"/>
  <c r="AA82" i="18" s="1"/>
  <c r="AC140" i="18" a="1"/>
  <c r="AC140" i="18" s="1"/>
  <c r="AG140" i="18" a="1"/>
  <c r="AG140" i="18" s="1"/>
  <c r="AD153" i="18" a="1"/>
  <c r="AD153" i="18" s="1"/>
  <c r="X75" i="18" a="1"/>
  <c r="X75" i="18" s="1"/>
  <c r="AC124" i="18" a="1"/>
  <c r="AC124" i="18" s="1"/>
  <c r="AB124" i="18" a="1"/>
  <c r="AB124" i="18" s="1"/>
  <c r="Y160" i="18" a="1"/>
  <c r="Y160" i="18" s="1"/>
  <c r="Z158" i="18" a="1"/>
  <c r="Z158" i="18" s="1"/>
  <c r="AE106" i="18" a="1"/>
  <c r="AE106" i="18" s="1"/>
  <c r="AA152" i="18" a="1"/>
  <c r="AA152" i="18" s="1"/>
  <c r="Z128" i="18" a="1"/>
  <c r="Z128" i="18" s="1"/>
  <c r="Z141" i="18" a="1"/>
  <c r="Z141" i="18" s="1"/>
  <c r="AD98" i="18" a="1"/>
  <c r="AD98" i="18" s="1"/>
  <c r="X91" i="18" a="1"/>
  <c r="X91" i="18" s="1"/>
  <c r="AE88" i="18" a="1"/>
  <c r="AE88" i="18" s="1"/>
  <c r="AF93" i="18" a="1"/>
  <c r="AF93" i="18" s="1"/>
  <c r="AF78" i="18" a="1"/>
  <c r="AF78" i="18" s="1"/>
  <c r="X114" i="18" a="1"/>
  <c r="X114" i="18" s="1"/>
  <c r="AB143" i="18" a="1"/>
  <c r="AB143" i="18" s="1"/>
  <c r="AB138" i="18" a="1"/>
  <c r="AB138" i="18" s="1"/>
  <c r="AD121" i="18" a="1"/>
  <c r="AD121" i="18" s="1"/>
  <c r="AD102" i="18" a="1"/>
  <c r="AD102" i="18" s="1"/>
  <c r="AE131" i="18" a="1"/>
  <c r="AE131" i="18" s="1"/>
  <c r="AC161" i="18" a="1"/>
  <c r="AC161" i="18" s="1"/>
  <c r="U128" i="18" a="1"/>
  <c r="U128" i="18" s="1"/>
  <c r="AE128" i="18" a="1"/>
  <c r="AE128" i="18" s="1"/>
  <c r="AE143" i="18" a="1"/>
  <c r="AE143" i="18" s="1"/>
  <c r="AA127" i="18" a="1"/>
  <c r="AA127" i="18" s="1"/>
  <c r="AD127" i="18" a="1"/>
  <c r="AD127" i="18" s="1"/>
  <c r="AF127" i="18" a="1"/>
  <c r="AF127" i="18" s="1"/>
  <c r="Z127" i="18" a="1"/>
  <c r="Z127" i="18" s="1"/>
  <c r="Y127" i="18" a="1"/>
  <c r="Y127" i="18" s="1"/>
  <c r="AE127" i="18" a="1"/>
  <c r="AE127" i="18" s="1"/>
  <c r="X127" i="18" a="1"/>
  <c r="X127" i="18" s="1"/>
  <c r="V80" i="18" a="1"/>
  <c r="V80" i="18" s="1"/>
  <c r="X80" i="18" a="1"/>
  <c r="X80" i="18" s="1"/>
  <c r="AD80" i="18" a="1"/>
  <c r="AD80" i="18" s="1"/>
  <c r="AC80" i="18" a="1"/>
  <c r="AC80" i="18" s="1"/>
  <c r="AB80" i="18" a="1"/>
  <c r="AB80" i="18" s="1"/>
  <c r="AG80" i="18" a="1"/>
  <c r="AG80" i="18" s="1"/>
  <c r="AF80" i="18" a="1"/>
  <c r="AF80" i="18" s="1"/>
  <c r="AA80" i="18" a="1"/>
  <c r="AA80" i="18" s="1"/>
  <c r="AC143" i="18" a="1"/>
  <c r="AC143" i="18" s="1"/>
  <c r="V89" i="18" a="1"/>
  <c r="V89" i="18" s="1"/>
  <c r="AE89" i="18" a="1"/>
  <c r="AE89" i="18" s="1"/>
  <c r="AA89" i="18" a="1"/>
  <c r="AA89" i="18" s="1"/>
  <c r="AC89" i="18" a="1"/>
  <c r="AC89" i="18" s="1"/>
  <c r="AD89" i="18" a="1"/>
  <c r="AD89" i="18" s="1"/>
  <c r="AB89" i="18" a="1"/>
  <c r="AB89" i="18" s="1"/>
  <c r="Z89" i="18" a="1"/>
  <c r="Z89" i="18" s="1"/>
  <c r="AG89" i="18" a="1"/>
  <c r="AG89" i="18" s="1"/>
  <c r="Y89" i="18" a="1"/>
  <c r="Y89" i="18" s="1"/>
  <c r="T107" i="18" a="1"/>
  <c r="T107" i="18" s="1"/>
  <c r="X107" i="18" a="1"/>
  <c r="X107" i="18" s="1"/>
  <c r="AE107" i="18" a="1"/>
  <c r="AE107" i="18" s="1"/>
  <c r="AD107" i="18" a="1"/>
  <c r="AD107" i="18" s="1"/>
  <c r="AC107" i="18" a="1"/>
  <c r="AC107" i="18" s="1"/>
  <c r="AA107" i="18" a="1"/>
  <c r="AA107" i="18" s="1"/>
  <c r="AG107" i="18" a="1"/>
  <c r="AG107" i="18" s="1"/>
  <c r="Z107" i="18" a="1"/>
  <c r="Z107" i="18" s="1"/>
  <c r="T83" i="18" a="1"/>
  <c r="T83" i="18" s="1"/>
  <c r="AE83" i="18" a="1"/>
  <c r="AE83" i="18" s="1"/>
  <c r="Y83" i="18" a="1"/>
  <c r="Y83" i="18" s="1"/>
  <c r="X83" i="18" a="1"/>
  <c r="X83" i="18" s="1"/>
  <c r="AD83" i="18" a="1"/>
  <c r="AD83" i="18" s="1"/>
  <c r="Y92" i="18" a="1"/>
  <c r="Y92" i="18" s="1"/>
  <c r="AC92" i="18" a="1"/>
  <c r="AC92" i="18" s="1"/>
  <c r="AE92" i="18" a="1"/>
  <c r="AE92" i="18" s="1"/>
  <c r="AF92" i="18" a="1"/>
  <c r="AF92" i="18" s="1"/>
  <c r="AD92" i="18" a="1"/>
  <c r="AD92" i="18" s="1"/>
  <c r="AB92" i="18" a="1"/>
  <c r="AB92" i="18" s="1"/>
  <c r="AA92" i="18" a="1"/>
  <c r="AA92" i="18" s="1"/>
  <c r="X92" i="18" a="1"/>
  <c r="X92" i="18" s="1"/>
  <c r="T111" i="18" a="1"/>
  <c r="T111" i="18" s="1"/>
  <c r="AF111" i="18" a="1"/>
  <c r="AF111" i="18" s="1"/>
  <c r="Z111" i="18" a="1"/>
  <c r="Z111" i="18" s="1"/>
  <c r="Y111" i="18" a="1"/>
  <c r="Y111" i="18" s="1"/>
  <c r="AE111" i="18" a="1"/>
  <c r="AE111" i="18" s="1"/>
  <c r="AG111" i="18" a="1"/>
  <c r="AG111" i="18" s="1"/>
  <c r="X111" i="18" a="1"/>
  <c r="X111" i="18" s="1"/>
  <c r="AA111" i="18" a="1"/>
  <c r="AA111" i="18" s="1"/>
  <c r="AD111" i="18" a="1"/>
  <c r="AD111" i="18" s="1"/>
  <c r="T144" i="18" a="1"/>
  <c r="T144" i="18" s="1"/>
  <c r="AE144" i="18" a="1"/>
  <c r="AE144" i="18" s="1"/>
  <c r="AD144" i="18" a="1"/>
  <c r="AD144" i="18" s="1"/>
  <c r="AB144" i="18" a="1"/>
  <c r="AB144" i="18" s="1"/>
  <c r="Z144" i="18" a="1"/>
  <c r="Z144" i="18" s="1"/>
  <c r="AA144" i="18" a="1"/>
  <c r="AA144" i="18" s="1"/>
  <c r="AG144" i="18" a="1"/>
  <c r="AG144" i="18" s="1"/>
  <c r="AC144" i="18" a="1"/>
  <c r="AC144" i="18" s="1"/>
  <c r="Y144" i="18" a="1"/>
  <c r="Y144" i="18" s="1"/>
  <c r="Q134" i="18" a="1"/>
  <c r="Q134" i="18" s="1"/>
  <c r="AG134" i="18" a="1"/>
  <c r="AG134" i="18" s="1"/>
  <c r="AF134" i="18" a="1"/>
  <c r="AF134" i="18" s="1"/>
  <c r="AB134" i="18" a="1"/>
  <c r="AB134" i="18" s="1"/>
  <c r="Z134" i="18" a="1"/>
  <c r="Z134" i="18" s="1"/>
  <c r="AA134" i="18" a="1"/>
  <c r="AA134" i="18" s="1"/>
  <c r="AE134" i="18" a="1"/>
  <c r="AE134" i="18" s="1"/>
  <c r="AD134" i="18" a="1"/>
  <c r="AD134" i="18" s="1"/>
  <c r="Y134" i="18" a="1"/>
  <c r="Y134" i="18" s="1"/>
  <c r="Z82" i="18" a="1"/>
  <c r="Z82" i="18" s="1"/>
  <c r="AA140" i="18" a="1"/>
  <c r="AA140" i="18" s="1"/>
  <c r="Z140" i="18" a="1"/>
  <c r="Z140" i="18" s="1"/>
  <c r="AE153" i="18" a="1"/>
  <c r="AE153" i="18" s="1"/>
  <c r="AF75" i="18" a="1"/>
  <c r="AF75" i="18" s="1"/>
  <c r="AD124" i="18" a="1"/>
  <c r="AD124" i="18" s="1"/>
  <c r="AC160" i="18" a="1"/>
  <c r="AC160" i="18" s="1"/>
  <c r="AG160" i="18" a="1"/>
  <c r="AG160" i="18" s="1"/>
  <c r="AA158" i="18" a="1"/>
  <c r="AA158" i="18" s="1"/>
  <c r="X106" i="18" a="1"/>
  <c r="X106" i="18" s="1"/>
  <c r="AB152" i="18" a="1"/>
  <c r="AB152" i="18" s="1"/>
  <c r="AG128" i="18" a="1"/>
  <c r="AG128" i="18" s="1"/>
  <c r="AE141" i="18" a="1"/>
  <c r="AE141" i="18" s="1"/>
  <c r="AA83" i="18" a="1"/>
  <c r="AA83" i="18" s="1"/>
  <c r="AC127" i="18" a="1"/>
  <c r="AC127" i="18" s="1"/>
  <c r="AE164" i="18" a="1"/>
  <c r="AE164" i="18" s="1"/>
  <c r="AA130" i="18" a="1"/>
  <c r="AA130" i="18" s="1"/>
  <c r="AC138" i="18" a="1"/>
  <c r="AC138" i="18" s="1"/>
  <c r="O116" i="18" a="1"/>
  <c r="O116" i="18" s="1"/>
  <c r="AA116" i="18" a="1"/>
  <c r="AA116" i="18" s="1"/>
  <c r="AE116" i="18" a="1"/>
  <c r="AE116" i="18" s="1"/>
  <c r="Z116" i="18" a="1"/>
  <c r="Z116" i="18" s="1"/>
  <c r="AG116" i="18" a="1"/>
  <c r="AG116" i="18" s="1"/>
  <c r="Y116" i="18" a="1"/>
  <c r="Y116" i="18" s="1"/>
  <c r="AF116" i="18" a="1"/>
  <c r="AF116" i="18" s="1"/>
  <c r="X116" i="18" a="1"/>
  <c r="X116" i="18" s="1"/>
  <c r="AE121" i="18" a="1"/>
  <c r="AE121" i="18" s="1"/>
  <c r="X134" i="18" a="1"/>
  <c r="X134" i="18" s="1"/>
  <c r="Z100" i="18" a="1"/>
  <c r="Z100" i="18" s="1"/>
  <c r="AD131" i="18" a="1"/>
  <c r="AD131" i="18" s="1"/>
  <c r="Z113" i="18" a="1"/>
  <c r="Z113" i="18" s="1"/>
  <c r="AF142" i="18" a="1"/>
  <c r="AF142" i="18" s="1"/>
  <c r="R91" i="18" a="1"/>
  <c r="R91" i="18" s="1"/>
  <c r="AA91" i="18" a="1"/>
  <c r="AA91" i="18" s="1"/>
  <c r="Z91" i="18" a="1"/>
  <c r="Z91" i="18" s="1"/>
  <c r="AG91" i="18" a="1"/>
  <c r="AG91" i="18" s="1"/>
  <c r="Y91" i="18" a="1"/>
  <c r="Y91" i="18" s="1"/>
  <c r="AB128" i="18" a="1"/>
  <c r="AB128" i="18" s="1"/>
  <c r="R84" i="18" a="1"/>
  <c r="R84" i="18" s="1"/>
  <c r="AD84" i="18" a="1"/>
  <c r="AD84" i="18" s="1"/>
  <c r="AE84" i="18" a="1"/>
  <c r="AE84" i="18" s="1"/>
  <c r="X84" i="18" a="1"/>
  <c r="X84" i="18" s="1"/>
  <c r="Z84" i="18" a="1"/>
  <c r="Z84" i="18" s="1"/>
  <c r="AC84" i="18" a="1"/>
  <c r="AC84" i="18" s="1"/>
  <c r="AB84" i="18" a="1"/>
  <c r="AB84" i="18" s="1"/>
  <c r="AG84" i="18" a="1"/>
  <c r="AG84" i="18" s="1"/>
  <c r="AA84" i="18" a="1"/>
  <c r="AA84" i="18" s="1"/>
  <c r="P78" i="18" a="1"/>
  <c r="P78" i="18" s="1"/>
  <c r="Z78" i="18" a="1"/>
  <c r="Z78" i="18" s="1"/>
  <c r="AG78" i="18" a="1"/>
  <c r="AG78" i="18" s="1"/>
  <c r="Y78" i="18" a="1"/>
  <c r="Y78" i="18" s="1"/>
  <c r="AE78" i="18" a="1"/>
  <c r="AE78" i="18" s="1"/>
  <c r="AC78" i="18" a="1"/>
  <c r="AC78" i="18" s="1"/>
  <c r="AD78" i="18" a="1"/>
  <c r="AD78" i="18" s="1"/>
  <c r="R163" i="18" a="1"/>
  <c r="R163" i="18" s="1"/>
  <c r="Z163" i="18" a="1"/>
  <c r="Z163" i="18" s="1"/>
  <c r="AG163" i="18" a="1"/>
  <c r="AG163" i="18" s="1"/>
  <c r="Y163" i="18" a="1"/>
  <c r="Y163" i="18" s="1"/>
  <c r="AF163" i="18" a="1"/>
  <c r="AF163" i="18" s="1"/>
  <c r="X163" i="18" a="1"/>
  <c r="X163" i="18" s="1"/>
  <c r="AD163" i="18" a="1"/>
  <c r="AD163" i="18" s="1"/>
  <c r="Z162" i="18" a="1"/>
  <c r="Z162" i="18" s="1"/>
  <c r="AF162" i="18" a="1"/>
  <c r="AF162" i="18" s="1"/>
  <c r="X162" i="18" a="1"/>
  <c r="X162" i="18" s="1"/>
  <c r="AE162" i="18" a="1"/>
  <c r="AE162" i="18" s="1"/>
  <c r="AD162" i="18" a="1"/>
  <c r="AD162" i="18" s="1"/>
  <c r="AG162" i="18" a="1"/>
  <c r="AG162" i="18" s="1"/>
  <c r="AC162" i="18" a="1"/>
  <c r="AC162" i="18" s="1"/>
  <c r="Y162" i="18" a="1"/>
  <c r="Y162" i="18" s="1"/>
  <c r="Q102" i="18" a="1"/>
  <c r="Q102" i="18" s="1"/>
  <c r="Y102" i="18" a="1"/>
  <c r="Y102" i="18" s="1"/>
  <c r="AF102" i="18" a="1"/>
  <c r="AF102" i="18" s="1"/>
  <c r="X102" i="18" a="1"/>
  <c r="X102" i="18" s="1"/>
  <c r="AE102" i="18" a="1"/>
  <c r="AE102" i="18" s="1"/>
  <c r="AC102" i="18" a="1"/>
  <c r="AC102" i="18" s="1"/>
  <c r="AA102" i="18" a="1"/>
  <c r="AA102" i="18" s="1"/>
  <c r="AB102" i="18" a="1"/>
  <c r="AB102" i="18" s="1"/>
  <c r="P81" i="18" a="1"/>
  <c r="P81" i="18" s="1"/>
  <c r="Z81" i="18" a="1"/>
  <c r="Z81" i="18" s="1"/>
  <c r="AE81" i="18" a="1"/>
  <c r="AE81" i="18" s="1"/>
  <c r="Y81" i="18" a="1"/>
  <c r="Y81" i="18" s="1"/>
  <c r="AB81" i="18" a="1"/>
  <c r="AB81" i="18" s="1"/>
  <c r="AD81" i="18" a="1"/>
  <c r="AD81" i="18" s="1"/>
  <c r="AA81" i="18" a="1"/>
  <c r="AA81" i="18" s="1"/>
  <c r="AC81" i="18" a="1"/>
  <c r="AC81" i="18" s="1"/>
  <c r="AG81" i="18" a="1"/>
  <c r="AG81" i="18" s="1"/>
  <c r="T132" i="18" a="1"/>
  <c r="T132" i="18" s="1"/>
  <c r="AB132" i="18" a="1"/>
  <c r="AB132" i="18" s="1"/>
  <c r="AF132" i="18" a="1"/>
  <c r="AF132" i="18" s="1"/>
  <c r="Z132" i="18" a="1"/>
  <c r="Z132" i="18" s="1"/>
  <c r="AD132" i="18" a="1"/>
  <c r="AD132" i="18" s="1"/>
  <c r="AE132" i="18" a="1"/>
  <c r="AE132" i="18" s="1"/>
  <c r="Y132" i="18" a="1"/>
  <c r="Y132" i="18" s="1"/>
  <c r="AA132" i="18" a="1"/>
  <c r="AA132" i="18" s="1"/>
  <c r="AC132" i="18" a="1"/>
  <c r="AC132" i="18" s="1"/>
  <c r="R88" i="18" a="1"/>
  <c r="R88" i="18" s="1"/>
  <c r="AA88" i="18" a="1"/>
  <c r="AA88" i="18" s="1"/>
  <c r="Z88" i="18" a="1"/>
  <c r="Z88" i="18" s="1"/>
  <c r="AF88" i="18" a="1"/>
  <c r="AF88" i="18" s="1"/>
  <c r="AG88" i="18" a="1"/>
  <c r="AG88" i="18" s="1"/>
  <c r="Y88" i="18" a="1"/>
  <c r="Y88" i="18" s="1"/>
  <c r="U133" i="18" a="1"/>
  <c r="U133" i="18" s="1"/>
  <c r="AB133" i="18" a="1"/>
  <c r="AB133" i="18" s="1"/>
  <c r="AF133" i="18" a="1"/>
  <c r="AF133" i="18" s="1"/>
  <c r="AE133" i="18" a="1"/>
  <c r="AE133" i="18" s="1"/>
  <c r="AA133" i="18" a="1"/>
  <c r="AA133" i="18" s="1"/>
  <c r="Z133" i="18" a="1"/>
  <c r="Z133" i="18" s="1"/>
  <c r="AG133" i="18" a="1"/>
  <c r="AG133" i="18" s="1"/>
  <c r="Y133" i="18" a="1"/>
  <c r="Y133" i="18" s="1"/>
  <c r="AD133" i="18" a="1"/>
  <c r="AD133" i="18" s="1"/>
  <c r="Q148" i="18" a="1"/>
  <c r="Q148" i="18" s="1"/>
  <c r="Y148" i="18" a="1"/>
  <c r="Y148" i="18" s="1"/>
  <c r="AF148" i="18" a="1"/>
  <c r="AF148" i="18" s="1"/>
  <c r="X148" i="18" a="1"/>
  <c r="X148" i="18" s="1"/>
  <c r="AE148" i="18" a="1"/>
  <c r="AE148" i="18" s="1"/>
  <c r="U106" i="18" a="1"/>
  <c r="U106" i="18" s="1"/>
  <c r="O75" i="18" a="1"/>
  <c r="O75" i="18" s="1"/>
  <c r="AB82" i="18" a="1"/>
  <c r="AB82" i="18" s="1"/>
  <c r="AB140" i="18" a="1"/>
  <c r="AB140" i="18" s="1"/>
  <c r="AA153" i="18" a="1"/>
  <c r="AA153" i="18" s="1"/>
  <c r="X153" i="18" a="1"/>
  <c r="X153" i="18" s="1"/>
  <c r="Y75" i="18" a="1"/>
  <c r="Y75" i="18" s="1"/>
  <c r="X124" i="18" a="1"/>
  <c r="X124" i="18" s="1"/>
  <c r="AA160" i="18" a="1"/>
  <c r="AA160" i="18" s="1"/>
  <c r="Z160" i="18" a="1"/>
  <c r="Z160" i="18" s="1"/>
  <c r="AB158" i="18" a="1"/>
  <c r="AB158" i="18" s="1"/>
  <c r="AD152" i="18" a="1"/>
  <c r="AD152" i="18" s="1"/>
  <c r="Y128" i="18" a="1"/>
  <c r="Y128" i="18" s="1"/>
  <c r="X110" i="18" a="1"/>
  <c r="X110" i="18" s="1"/>
  <c r="AC148" i="18" a="1"/>
  <c r="AC148" i="18" s="1"/>
  <c r="AB91" i="18" a="1"/>
  <c r="AB91" i="18" s="1"/>
  <c r="AC88" i="18" a="1"/>
  <c r="AC88" i="18" s="1"/>
  <c r="AD90" i="18" a="1"/>
  <c r="AD90" i="18" s="1"/>
  <c r="AG127" i="18" a="1"/>
  <c r="AG127" i="18" s="1"/>
  <c r="AB130" i="18" a="1"/>
  <c r="AB130" i="18" s="1"/>
  <c r="X144" i="18" a="1"/>
  <c r="X144" i="18" s="1"/>
  <c r="AG132" i="18" a="1"/>
  <c r="AG132" i="18" s="1"/>
  <c r="AA119" i="18" a="1"/>
  <c r="AA119" i="18" s="1"/>
  <c r="AC134" i="18" a="1"/>
  <c r="AC134" i="18" s="1"/>
  <c r="AA100" i="18" a="1"/>
  <c r="AA100" i="18" s="1"/>
  <c r="Z102" i="18" a="1"/>
  <c r="Z102" i="18" s="1"/>
  <c r="AF113" i="18" a="1"/>
  <c r="AF113" i="18" s="1"/>
  <c r="AF84" i="18" a="1"/>
  <c r="AF84" i="18" s="1"/>
  <c r="Z142" i="18" a="1"/>
  <c r="Z142" i="18" s="1"/>
  <c r="V149" i="18" a="1"/>
  <c r="V149" i="18" s="1"/>
  <c r="AB149" i="18" a="1"/>
  <c r="AB149" i="18" s="1"/>
  <c r="Z149" i="18" a="1"/>
  <c r="Z149" i="18" s="1"/>
  <c r="AG149" i="18" a="1"/>
  <c r="AG149" i="18" s="1"/>
  <c r="AF149" i="18" a="1"/>
  <c r="AF149" i="18" s="1"/>
  <c r="Y149" i="18" a="1"/>
  <c r="Y149" i="18" s="1"/>
  <c r="X149" i="18" a="1"/>
  <c r="X149" i="18" s="1"/>
  <c r="AA149" i="18" a="1"/>
  <c r="AA149" i="18" s="1"/>
  <c r="P129" i="18" a="1"/>
  <c r="P129" i="18" s="1"/>
  <c r="AG129" i="18" a="1"/>
  <c r="AG129" i="18" s="1"/>
  <c r="AB129" i="18" a="1"/>
  <c r="AB129" i="18" s="1"/>
  <c r="AA129" i="18" a="1"/>
  <c r="AA129" i="18" s="1"/>
  <c r="AC129" i="18" a="1"/>
  <c r="AC129" i="18" s="1"/>
  <c r="AF129" i="18" a="1"/>
  <c r="AF129" i="18" s="1"/>
  <c r="Z129" i="18" a="1"/>
  <c r="Z129" i="18" s="1"/>
  <c r="Y129" i="18" a="1"/>
  <c r="Y129" i="18" s="1"/>
  <c r="AE129" i="18" a="1"/>
  <c r="AE129" i="18" s="1"/>
  <c r="T159" i="18" a="1"/>
  <c r="T159" i="18" s="1"/>
  <c r="AF159" i="18" a="1"/>
  <c r="AF159" i="18" s="1"/>
  <c r="X159" i="18" a="1"/>
  <c r="X159" i="18" s="1"/>
  <c r="AD159" i="18" a="1"/>
  <c r="AD159" i="18" s="1"/>
  <c r="AB159" i="18" a="1"/>
  <c r="AB159" i="18" s="1"/>
  <c r="AC159" i="18" a="1"/>
  <c r="AC159" i="18" s="1"/>
  <c r="AA159" i="18" a="1"/>
  <c r="AA159" i="18" s="1"/>
  <c r="AE159" i="18" a="1"/>
  <c r="AE159" i="18" s="1"/>
  <c r="Z159" i="18" a="1"/>
  <c r="Z159" i="18" s="1"/>
  <c r="T106" i="18" a="1"/>
  <c r="T106" i="18" s="1"/>
  <c r="Z106" i="18" a="1"/>
  <c r="Z106" i="18" s="1"/>
  <c r="P151" i="18" a="1"/>
  <c r="P151" i="18" s="1"/>
  <c r="AA151" i="18" a="1"/>
  <c r="AA151" i="18" s="1"/>
  <c r="AE151" i="18" a="1"/>
  <c r="AE151" i="18" s="1"/>
  <c r="Z151" i="18" a="1"/>
  <c r="Z151" i="18" s="1"/>
  <c r="AG151" i="18" a="1"/>
  <c r="AG151" i="18" s="1"/>
  <c r="Y151" i="18" a="1"/>
  <c r="Y151" i="18" s="1"/>
  <c r="AF151" i="18" a="1"/>
  <c r="AF151" i="18" s="1"/>
  <c r="X151" i="18" a="1"/>
  <c r="X151" i="18" s="1"/>
  <c r="P139" i="18" a="1"/>
  <c r="P139" i="18" s="1"/>
  <c r="Y139" i="18" a="1"/>
  <c r="Y139" i="18" s="1"/>
  <c r="AF139" i="18" a="1"/>
  <c r="AF139" i="18" s="1"/>
  <c r="X139" i="18" a="1"/>
  <c r="X139" i="18" s="1"/>
  <c r="AD139" i="18" a="1"/>
  <c r="AD139" i="18" s="1"/>
  <c r="AB139" i="18" a="1"/>
  <c r="AB139" i="18" s="1"/>
  <c r="AC139" i="18" a="1"/>
  <c r="AC139" i="18" s="1"/>
  <c r="AA139" i="18" a="1"/>
  <c r="AA139" i="18" s="1"/>
  <c r="AE139" i="18" a="1"/>
  <c r="AE139" i="18" s="1"/>
  <c r="R101" i="18" a="1"/>
  <c r="R101" i="18" s="1"/>
  <c r="AF101" i="18" a="1"/>
  <c r="AF101" i="18" s="1"/>
  <c r="Z101" i="18" a="1"/>
  <c r="Z101" i="18" s="1"/>
  <c r="Y101" i="18" a="1"/>
  <c r="Y101" i="18" s="1"/>
  <c r="X101" i="18" a="1"/>
  <c r="X101" i="18" s="1"/>
  <c r="AG101" i="18" a="1"/>
  <c r="AG101" i="18" s="1"/>
  <c r="AC101" i="18" a="1"/>
  <c r="AC101" i="18" s="1"/>
  <c r="AE101" i="18" a="1"/>
  <c r="AE101" i="18" s="1"/>
  <c r="AB101" i="18" a="1"/>
  <c r="AB101" i="18" s="1"/>
  <c r="R114" i="18" a="1"/>
  <c r="R114" i="18" s="1"/>
  <c r="AB114" i="18" a="1"/>
  <c r="AB114" i="18" s="1"/>
  <c r="AG114" i="18" a="1"/>
  <c r="AG114" i="18" s="1"/>
  <c r="AA114" i="18" a="1"/>
  <c r="AA114" i="18" s="1"/>
  <c r="Z114" i="18" a="1"/>
  <c r="Z114" i="18" s="1"/>
  <c r="AC114" i="18" a="1"/>
  <c r="AC114" i="18" s="1"/>
  <c r="AF114" i="18" a="1"/>
  <c r="AF114" i="18" s="1"/>
  <c r="AE114" i="18" a="1"/>
  <c r="AE114" i="18" s="1"/>
  <c r="Y114" i="18" a="1"/>
  <c r="Y114" i="18" s="1"/>
  <c r="AB117" i="18" a="1"/>
  <c r="AB117" i="18" s="1"/>
  <c r="Z117" i="18" a="1"/>
  <c r="Z117" i="18" s="1"/>
  <c r="AA117" i="18" a="1"/>
  <c r="AA117" i="18" s="1"/>
  <c r="AG117" i="18" a="1"/>
  <c r="AG117" i="18" s="1"/>
  <c r="AC117" i="18" a="1"/>
  <c r="AC117" i="18" s="1"/>
  <c r="Y117" i="18" a="1"/>
  <c r="Y117" i="18" s="1"/>
  <c r="AF117" i="18" a="1"/>
  <c r="AF117" i="18" s="1"/>
  <c r="X117" i="18" a="1"/>
  <c r="X117" i="18" s="1"/>
  <c r="Q141" i="18" a="1"/>
  <c r="Q141" i="18" s="1"/>
  <c r="AD141" i="18" a="1"/>
  <c r="AD141" i="18" s="1"/>
  <c r="AC141" i="18" a="1"/>
  <c r="AC141" i="18" s="1"/>
  <c r="AB141" i="18" a="1"/>
  <c r="AB141" i="18" s="1"/>
  <c r="Q164" i="18" a="1"/>
  <c r="Q164" i="18" s="1"/>
  <c r="AD164" i="18" a="1"/>
  <c r="AD164" i="18" s="1"/>
  <c r="AB164" i="18" a="1"/>
  <c r="AB164" i="18" s="1"/>
  <c r="Z164" i="18" a="1"/>
  <c r="Z164" i="18" s="1"/>
  <c r="AA164" i="18" a="1"/>
  <c r="AA164" i="18" s="1"/>
  <c r="AG164" i="18" a="1"/>
  <c r="AG164" i="18" s="1"/>
  <c r="AC164" i="18" a="1"/>
  <c r="AC164" i="18" s="1"/>
  <c r="Y164" i="18" a="1"/>
  <c r="Y164" i="18" s="1"/>
  <c r="AF164" i="18" a="1"/>
  <c r="AF164" i="18" s="1"/>
  <c r="T104" i="18" a="1"/>
  <c r="T104" i="18" s="1"/>
  <c r="AA104" i="18" a="1"/>
  <c r="AA104" i="18" s="1"/>
  <c r="AG104" i="18" a="1"/>
  <c r="AG104" i="18" s="1"/>
  <c r="Y104" i="18" a="1"/>
  <c r="Y104" i="18" s="1"/>
  <c r="AF104" i="18" a="1"/>
  <c r="AF104" i="18" s="1"/>
  <c r="AE104" i="18" a="1"/>
  <c r="AE104" i="18" s="1"/>
  <c r="X104" i="18" a="1"/>
  <c r="X104" i="18" s="1"/>
  <c r="AD104" i="18" a="1"/>
  <c r="AD104" i="18" s="1"/>
  <c r="Z104" i="18" a="1"/>
  <c r="Z104" i="18" s="1"/>
  <c r="Q106" i="18" a="1"/>
  <c r="Q106" i="18" s="1"/>
  <c r="R75" i="18" a="1"/>
  <c r="R75" i="18" s="1"/>
  <c r="AG82" i="18" a="1"/>
  <c r="AG82" i="18" s="1"/>
  <c r="AD140" i="18" a="1"/>
  <c r="AD140" i="18" s="1"/>
  <c r="Y153" i="18" a="1"/>
  <c r="Y153" i="18" s="1"/>
  <c r="AF153" i="18" a="1"/>
  <c r="AF153" i="18" s="1"/>
  <c r="AG75" i="18" a="1"/>
  <c r="AG75" i="18" s="1"/>
  <c r="AF124" i="18" a="1"/>
  <c r="AF124" i="18" s="1"/>
  <c r="AB160" i="18" a="1"/>
  <c r="AB160" i="18" s="1"/>
  <c r="Y158" i="18" a="1"/>
  <c r="Y158" i="18" s="1"/>
  <c r="AC158" i="18" a="1"/>
  <c r="AC158" i="18" s="1"/>
  <c r="Y106" i="18" a="1"/>
  <c r="Y106" i="18" s="1"/>
  <c r="AE152" i="18" a="1"/>
  <c r="AE152" i="18" s="1"/>
  <c r="AF128" i="18" a="1"/>
  <c r="AF128" i="18" s="1"/>
  <c r="AF141" i="18" a="1"/>
  <c r="AF141" i="18" s="1"/>
  <c r="AA148" i="18" a="1"/>
  <c r="AA148" i="18" s="1"/>
  <c r="AC91" i="18" a="1"/>
  <c r="AC91" i="18" s="1"/>
  <c r="Y154" i="18" a="1"/>
  <c r="Y154" i="18" s="1"/>
  <c r="Z80" i="18" a="1"/>
  <c r="Z80" i="18" s="1"/>
  <c r="Z108" i="18" a="1"/>
  <c r="Z108" i="18" s="1"/>
  <c r="AC94" i="18" a="1"/>
  <c r="AC94" i="18" s="1"/>
  <c r="AF144" i="18" a="1"/>
  <c r="AF144" i="18" s="1"/>
  <c r="X132" i="18" a="1"/>
  <c r="X132" i="18" s="1"/>
  <c r="AB119" i="18" a="1"/>
  <c r="AB119" i="18" s="1"/>
  <c r="AD151" i="18" a="1"/>
  <c r="AD151" i="18" s="1"/>
  <c r="AC120" i="18" a="1"/>
  <c r="AC120" i="18" s="1"/>
  <c r="X89" i="18" a="1"/>
  <c r="X89" i="18" s="1"/>
  <c r="AB111" i="18" a="1"/>
  <c r="AB111" i="18" s="1"/>
  <c r="AA101" i="18" a="1"/>
  <c r="AA101" i="18" s="1"/>
  <c r="AE163" i="18" a="1"/>
  <c r="AE163" i="18" s="1"/>
  <c r="AG118" i="18" a="1"/>
  <c r="AG118" i="18" s="1"/>
  <c r="V93" i="18" a="1"/>
  <c r="V93" i="18" s="1"/>
  <c r="AE93" i="18" a="1"/>
  <c r="AE93" i="18" s="1"/>
  <c r="AD93" i="18" a="1"/>
  <c r="AD93" i="18" s="1"/>
  <c r="AA93" i="18" a="1"/>
  <c r="AA93" i="18" s="1"/>
  <c r="AC93" i="18" a="1"/>
  <c r="AC93" i="18" s="1"/>
  <c r="Z93" i="18" a="1"/>
  <c r="Z93" i="18" s="1"/>
  <c r="AB93" i="18" a="1"/>
  <c r="AB93" i="18" s="1"/>
  <c r="AG93" i="18" a="1"/>
  <c r="AG93" i="18" s="1"/>
  <c r="AE91" i="18" a="1"/>
  <c r="AE91" i="18" s="1"/>
  <c r="AC90" i="18" a="1"/>
  <c r="AC90" i="18" s="1"/>
  <c r="AA90" i="18" a="1"/>
  <c r="AA90" i="18" s="1"/>
  <c r="AG90" i="18" a="1"/>
  <c r="AG90" i="18" s="1"/>
  <c r="Z90" i="18" a="1"/>
  <c r="Z90" i="18" s="1"/>
  <c r="Y90" i="18" a="1"/>
  <c r="Y90" i="18" s="1"/>
  <c r="AB90" i="18" a="1"/>
  <c r="AB90" i="18" s="1"/>
  <c r="AF90" i="18" a="1"/>
  <c r="AF90" i="18" s="1"/>
  <c r="X90" i="18" a="1"/>
  <c r="X90" i="18" s="1"/>
  <c r="T122" i="18" a="1"/>
  <c r="T122" i="18" s="1"/>
  <c r="AF122" i="18" a="1"/>
  <c r="AF122" i="18" s="1"/>
  <c r="Y122" i="18" a="1"/>
  <c r="Y122" i="18" s="1"/>
  <c r="X122" i="18" a="1"/>
  <c r="X122" i="18" s="1"/>
  <c r="AA122" i="18" a="1"/>
  <c r="AA122" i="18" s="1"/>
  <c r="AE122" i="18" a="1"/>
  <c r="AE122" i="18" s="1"/>
  <c r="AD122" i="18" a="1"/>
  <c r="AD122" i="18" s="1"/>
  <c r="AC122" i="18" a="1"/>
  <c r="AC122" i="18" s="1"/>
  <c r="AB122" i="18" a="1"/>
  <c r="AB122" i="18" s="1"/>
  <c r="AG77" i="18" a="1"/>
  <c r="AG77" i="18" s="1"/>
  <c r="Y77" i="18" a="1"/>
  <c r="Y77" i="18" s="1"/>
  <c r="Z77" i="18" a="1"/>
  <c r="Z77" i="18" s="1"/>
  <c r="AE77" i="18" a="1"/>
  <c r="AE77" i="18" s="1"/>
  <c r="AF77" i="18" a="1"/>
  <c r="AF77" i="18" s="1"/>
  <c r="AD77" i="18" a="1"/>
  <c r="AD77" i="18" s="1"/>
  <c r="X77" i="18" a="1"/>
  <c r="X77" i="18" s="1"/>
  <c r="AC77" i="18" a="1"/>
  <c r="AC77" i="18" s="1"/>
  <c r="Q110" i="18" a="1"/>
  <c r="Q110" i="18" s="1"/>
  <c r="AE110" i="18" a="1"/>
  <c r="AE110" i="18" s="1"/>
  <c r="AC110" i="18" a="1"/>
  <c r="AC110" i="18" s="1"/>
  <c r="AA110" i="18" a="1"/>
  <c r="AA110" i="18" s="1"/>
  <c r="AB110" i="18" a="1"/>
  <c r="AB110" i="18" s="1"/>
  <c r="Z110" i="18" a="1"/>
  <c r="Z110" i="18" s="1"/>
  <c r="AD110" i="18" a="1"/>
  <c r="AD110" i="18" s="1"/>
  <c r="Q98" i="18" a="1"/>
  <c r="Q98" i="18" s="1"/>
  <c r="AG98" i="18" a="1"/>
  <c r="AG98" i="18" s="1"/>
  <c r="AA98" i="18" a="1"/>
  <c r="AA98" i="18" s="1"/>
  <c r="Y98" i="18" a="1"/>
  <c r="Y98" i="18" s="1"/>
  <c r="Z98" i="18" a="1"/>
  <c r="Z98" i="18" s="1"/>
  <c r="AF98" i="18" a="1"/>
  <c r="AF98" i="18" s="1"/>
  <c r="X98" i="18" a="1"/>
  <c r="X98" i="18" s="1"/>
  <c r="O113" i="18" a="1"/>
  <c r="O113" i="18" s="1"/>
  <c r="AB113" i="18" a="1"/>
  <c r="AB113" i="18" s="1"/>
  <c r="AG113" i="18" a="1"/>
  <c r="AG113" i="18" s="1"/>
  <c r="AA113" i="18" a="1"/>
  <c r="AA113" i="18" s="1"/>
  <c r="Y113" i="18" a="1"/>
  <c r="Y113" i="18" s="1"/>
  <c r="AE113" i="18" a="1"/>
  <c r="AE113" i="18" s="1"/>
  <c r="X113" i="18" a="1"/>
  <c r="X113" i="18" s="1"/>
  <c r="R76" i="18" a="1"/>
  <c r="R76" i="18" s="1"/>
  <c r="AD76" i="18" a="1"/>
  <c r="AD76" i="18" s="1"/>
  <c r="AB76" i="18" a="1"/>
  <c r="AB76" i="18" s="1"/>
  <c r="AC76" i="18" a="1"/>
  <c r="AC76" i="18" s="1"/>
  <c r="AG76" i="18" a="1"/>
  <c r="AG76" i="18" s="1"/>
  <c r="AA76" i="18" a="1"/>
  <c r="AA76" i="18" s="1"/>
  <c r="Y76" i="18" a="1"/>
  <c r="Y76" i="18" s="1"/>
  <c r="Z76" i="18" a="1"/>
  <c r="Z76" i="18" s="1"/>
  <c r="AF76" i="18" a="1"/>
  <c r="AF76" i="18" s="1"/>
  <c r="U75" i="18" a="1"/>
  <c r="U75" i="18" s="1"/>
  <c r="AG153" i="18" a="1"/>
  <c r="AG153" i="18" s="1"/>
  <c r="AB75" i="18" a="1"/>
  <c r="AB75" i="18" s="1"/>
  <c r="Z75" i="18" a="1"/>
  <c r="Z75" i="18" s="1"/>
  <c r="AG158" i="18" a="1"/>
  <c r="AG158" i="18" s="1"/>
  <c r="AD158" i="18" a="1"/>
  <c r="AD158" i="18" s="1"/>
  <c r="AG106" i="18" a="1"/>
  <c r="AG106" i="18" s="1"/>
  <c r="AF152" i="18" a="1"/>
  <c r="AF152" i="18" s="1"/>
  <c r="AA128" i="18" a="1"/>
  <c r="AA128" i="18" s="1"/>
  <c r="AB83" i="18" a="1"/>
  <c r="AB83" i="18" s="1"/>
  <c r="Y110" i="18" a="1"/>
  <c r="Y110" i="18" s="1"/>
  <c r="AB148" i="18" a="1"/>
  <c r="AB148" i="18" s="1"/>
  <c r="AD91" i="18" a="1"/>
  <c r="AD91" i="18" s="1"/>
  <c r="AA154" i="18" a="1"/>
  <c r="AA154" i="18" s="1"/>
  <c r="AD129" i="18" a="1"/>
  <c r="AD129" i="18" s="1"/>
  <c r="AF81" i="18" a="1"/>
  <c r="AF81" i="18" s="1"/>
  <c r="AE80" i="18" a="1"/>
  <c r="AE80" i="18" s="1"/>
  <c r="X108" i="18" a="1"/>
  <c r="X108" i="18" s="1"/>
  <c r="AD94" i="18" a="1"/>
  <c r="AD94" i="18" s="1"/>
  <c r="AG123" i="18" a="1"/>
  <c r="AG123" i="18" s="1"/>
  <c r="AD117" i="18" a="1"/>
  <c r="AD117" i="18" s="1"/>
  <c r="Y109" i="18" a="1"/>
  <c r="Y109" i="18" s="1"/>
  <c r="AB151" i="18" a="1"/>
  <c r="AB151" i="18" s="1"/>
  <c r="AD120" i="18" a="1"/>
  <c r="AD120" i="18" s="1"/>
  <c r="AF89" i="18" a="1"/>
  <c r="AF89" i="18" s="1"/>
  <c r="AC111" i="18" a="1"/>
  <c r="AC111" i="18" s="1"/>
  <c r="AD101" i="18" a="1"/>
  <c r="AD101" i="18" s="1"/>
  <c r="AD113" i="18" a="1"/>
  <c r="AD113" i="18" s="1"/>
  <c r="AC163" i="18" a="1"/>
  <c r="AC163" i="18" s="1"/>
  <c r="Z118" i="18" a="1"/>
  <c r="Z118" i="18" s="1"/>
  <c r="AG147" i="18" a="1"/>
  <c r="AG147" i="18" s="1"/>
  <c r="X150" i="18" a="1"/>
  <c r="X150" i="18" s="1"/>
  <c r="X79" i="18" a="1"/>
  <c r="X79" i="18" s="1"/>
  <c r="Z147" i="18" a="1"/>
  <c r="Z147" i="18" s="1"/>
  <c r="AF150" i="18" a="1"/>
  <c r="AF150" i="18" s="1"/>
  <c r="AA137" i="18" a="1"/>
  <c r="AA137" i="18" s="1"/>
  <c r="X137" i="18" a="1"/>
  <c r="X137" i="18" s="1"/>
  <c r="AF79" i="18" a="1"/>
  <c r="AF79" i="18" s="1"/>
  <c r="AE147" i="18" a="1"/>
  <c r="AE147" i="18" s="1"/>
  <c r="AA147" i="18" a="1"/>
  <c r="AA147" i="18" s="1"/>
  <c r="Z150" i="18" a="1"/>
  <c r="Z150" i="18" s="1"/>
  <c r="Y79" i="18" a="1"/>
  <c r="Y79" i="18" s="1"/>
  <c r="AC147" i="18" a="1"/>
  <c r="AC147" i="18" s="1"/>
  <c r="AA150" i="18" a="1"/>
  <c r="AA150" i="18" s="1"/>
  <c r="AG79" i="18" a="1"/>
  <c r="AG79" i="18" s="1"/>
  <c r="AB150" i="18" a="1"/>
  <c r="AB150"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P140" i="18" a="1"/>
  <c r="P140" i="18" s="1"/>
  <c r="Q140" i="18" a="1"/>
  <c r="Q140" i="18" s="1"/>
  <c r="R128" i="18" a="1"/>
  <c r="R128" i="18" s="1"/>
  <c r="O153" i="18" a="1"/>
  <c r="O153" i="18" s="1"/>
  <c r="R78" i="18" a="1"/>
  <c r="R78" i="18" s="1"/>
  <c r="T102" i="18" a="1"/>
  <c r="T102" i="18" s="1"/>
  <c r="Q114" i="18" a="1"/>
  <c r="Q114" i="18" s="1"/>
  <c r="R133" i="18" a="1"/>
  <c r="R133" i="18" s="1"/>
  <c r="V153" i="18" a="1"/>
  <c r="V153" i="18" s="1"/>
  <c r="R132" i="18" a="1"/>
  <c r="R132" i="18" s="1"/>
  <c r="O89" i="18" a="1"/>
  <c r="O89" i="18" s="1"/>
  <c r="T114" i="18" a="1"/>
  <c r="T114" i="18" s="1"/>
  <c r="T153" i="18" a="1"/>
  <c r="T153" i="18" s="1"/>
  <c r="U81" i="18" a="1"/>
  <c r="U81" i="18" s="1"/>
  <c r="U132" i="18" a="1"/>
  <c r="U132" i="18" s="1"/>
  <c r="V114" i="18" a="1"/>
  <c r="V114" i="18" s="1"/>
  <c r="Q81" i="18" a="1"/>
  <c r="Q81" i="18" s="1"/>
  <c r="T81" i="18" a="1"/>
  <c r="T81" i="18" s="1"/>
  <c r="R131" i="18" a="1"/>
  <c r="R131" i="18" s="1"/>
  <c r="R141" i="18" a="1"/>
  <c r="R141" i="18" s="1"/>
  <c r="V143" i="18" a="1"/>
  <c r="V143" i="18" s="1"/>
  <c r="O78" i="18" a="1"/>
  <c r="O78" i="18" s="1"/>
  <c r="R143" i="18" a="1"/>
  <c r="R143" i="18" s="1"/>
  <c r="V141" i="18" a="1"/>
  <c r="V141" i="18" s="1"/>
  <c r="V144" i="18" a="1"/>
  <c r="V144" i="18" s="1"/>
  <c r="Q144" i="18" a="1"/>
  <c r="Q144" i="18" s="1"/>
  <c r="U89" i="18" a="1"/>
  <c r="U89" i="18" s="1"/>
  <c r="R119" i="18" a="1"/>
  <c r="R119" i="18" s="1"/>
  <c r="P89" i="18" a="1"/>
  <c r="P89" i="18" s="1"/>
  <c r="U78" i="18" a="1"/>
  <c r="U78" i="18" s="1"/>
  <c r="Q78" i="18" a="1"/>
  <c r="Q78" i="18" s="1"/>
  <c r="P101" i="18" a="1"/>
  <c r="P101" i="18" s="1"/>
  <c r="P128" i="18" a="1"/>
  <c r="P128" i="18" s="1"/>
  <c r="R83" i="18" a="1"/>
  <c r="R83" i="18" s="1"/>
  <c r="V98" i="18" a="1"/>
  <c r="V98" i="18" s="1"/>
  <c r="P142" i="18" a="1"/>
  <c r="P142" i="18" s="1"/>
  <c r="T142" i="18" a="1"/>
  <c r="T142" i="18" s="1"/>
  <c r="R142" i="18" a="1"/>
  <c r="R142" i="18" s="1"/>
  <c r="V142" i="18" a="1"/>
  <c r="V142" i="18" s="1"/>
  <c r="U142" i="18" a="1"/>
  <c r="U142" i="18" s="1"/>
  <c r="O103" i="18" a="1"/>
  <c r="O103" i="18" s="1"/>
  <c r="V103" i="18" a="1"/>
  <c r="V103" i="18" s="1"/>
  <c r="P103" i="18" a="1"/>
  <c r="P103" i="18" s="1"/>
  <c r="U103" i="18" a="1"/>
  <c r="U103" i="18" s="1"/>
  <c r="R103" i="18" a="1"/>
  <c r="R103" i="18" s="1"/>
  <c r="Q103" i="18" a="1"/>
  <c r="Q103" i="18" s="1"/>
  <c r="R151" i="18" a="1"/>
  <c r="R151" i="18" s="1"/>
  <c r="U119" i="18" a="1"/>
  <c r="U119" i="18" s="1"/>
  <c r="T123" i="18" a="1"/>
  <c r="T123" i="18" s="1"/>
  <c r="R110" i="18" a="1"/>
  <c r="R110" i="18" s="1"/>
  <c r="O98" i="18" a="1"/>
  <c r="O98" i="18" s="1"/>
  <c r="V131" i="18" a="1"/>
  <c r="V131" i="18" s="1"/>
  <c r="P154" i="18" a="1"/>
  <c r="P154" i="18" s="1"/>
  <c r="V119" i="18" a="1"/>
  <c r="V119" i="18" s="1"/>
  <c r="Q123" i="18" a="1"/>
  <c r="Q123" i="18" s="1"/>
  <c r="Q89" i="18" a="1"/>
  <c r="Q89" i="18" s="1"/>
  <c r="V78" i="18" a="1"/>
  <c r="V78" i="18" s="1"/>
  <c r="U143" i="18" a="1"/>
  <c r="U143" i="18" s="1"/>
  <c r="O119" i="18" a="1"/>
  <c r="O119" i="18" s="1"/>
  <c r="O123" i="18" a="1"/>
  <c r="O123" i="18" s="1"/>
  <c r="P114" i="18" a="1"/>
  <c r="P114" i="18" s="1"/>
  <c r="O128" i="18" a="1"/>
  <c r="O128" i="18" s="1"/>
  <c r="P153" i="18" a="1"/>
  <c r="P153" i="18" s="1"/>
  <c r="V83" i="18" a="1"/>
  <c r="V83" i="18" s="1"/>
  <c r="R81" i="18" a="1"/>
  <c r="R81" i="18" s="1"/>
  <c r="P132" i="18" a="1"/>
  <c r="P132" i="18" s="1"/>
  <c r="O159" i="18" a="1"/>
  <c r="O159" i="18" s="1"/>
  <c r="T113" i="18" a="1"/>
  <c r="T113" i="18" s="1"/>
  <c r="R94" i="18" a="1"/>
  <c r="R94" i="18" s="1"/>
  <c r="R164" i="18" a="1"/>
  <c r="R164" i="18" s="1"/>
  <c r="T154" i="18" a="1"/>
  <c r="T154" i="18" s="1"/>
  <c r="Q128" i="18" a="1"/>
  <c r="Q128" i="18" s="1"/>
  <c r="U113" i="18" a="1"/>
  <c r="U113" i="18" s="1"/>
  <c r="U164" i="18" a="1"/>
  <c r="U164" i="18" s="1"/>
  <c r="V154" i="18" a="1"/>
  <c r="V154" i="18" s="1"/>
  <c r="P113" i="18" a="1"/>
  <c r="P113" i="18" s="1"/>
  <c r="P110" i="18" a="1"/>
  <c r="P110" i="18" s="1"/>
  <c r="U102" i="18" a="1"/>
  <c r="U102" i="18" s="1"/>
  <c r="R140" i="18" a="1"/>
  <c r="R140" i="18" s="1"/>
  <c r="R113" i="18" a="1"/>
  <c r="R113" i="18" s="1"/>
  <c r="U130" i="18" a="1"/>
  <c r="U130" i="18" s="1"/>
  <c r="U163" i="18" a="1"/>
  <c r="U163" i="18" s="1"/>
  <c r="T110" i="18" a="1"/>
  <c r="T110" i="18" s="1"/>
  <c r="U138" i="18" a="1"/>
  <c r="U138" i="18" s="1"/>
  <c r="O102" i="18" a="1"/>
  <c r="O102" i="18" s="1"/>
  <c r="T98" i="18" a="1"/>
  <c r="T98" i="18" s="1"/>
  <c r="O131" i="18" a="1"/>
  <c r="O131" i="18" s="1"/>
  <c r="O140" i="18" a="1"/>
  <c r="O140" i="18" s="1"/>
  <c r="O141" i="18" a="1"/>
  <c r="O141" i="18" s="1"/>
  <c r="P130" i="18" a="1"/>
  <c r="P130" i="18" s="1"/>
  <c r="V134" i="18" a="1"/>
  <c r="V134" i="18" s="1"/>
  <c r="Q99" i="18" a="1"/>
  <c r="Q99" i="18" s="1"/>
  <c r="O139" i="18" a="1"/>
  <c r="O139" i="18" s="1"/>
  <c r="Q139" i="18" a="1"/>
  <c r="Q139" i="18" s="1"/>
  <c r="P119" i="18" a="1"/>
  <c r="P119" i="18" s="1"/>
  <c r="R139" i="18" a="1"/>
  <c r="R139" i="18" s="1"/>
  <c r="R89" i="18" a="1"/>
  <c r="R89" i="18" s="1"/>
  <c r="T78" i="18" a="1"/>
  <c r="T78" i="18" s="1"/>
  <c r="T89" i="18" a="1"/>
  <c r="T89" i="18" s="1"/>
  <c r="Q119" i="18" a="1"/>
  <c r="Q119" i="18" s="1"/>
  <c r="P123" i="18" a="1"/>
  <c r="P123" i="18" s="1"/>
  <c r="U110" i="18" a="1"/>
  <c r="U110" i="18" s="1"/>
  <c r="Q153" i="18" a="1"/>
  <c r="Q153" i="18" s="1"/>
  <c r="P138" i="18" a="1"/>
  <c r="P138" i="18" s="1"/>
  <c r="O81" i="18" a="1"/>
  <c r="O81" i="18" s="1"/>
  <c r="U98" i="18" a="1"/>
  <c r="U98" i="18" s="1"/>
  <c r="P131" i="18" a="1"/>
  <c r="P131" i="18" s="1"/>
  <c r="P133" i="18" a="1"/>
  <c r="P133" i="18" s="1"/>
  <c r="Q130" i="18" a="1"/>
  <c r="Q130" i="18" s="1"/>
  <c r="P160" i="18" a="1"/>
  <c r="P160" i="18" s="1"/>
  <c r="U160" i="18" a="1"/>
  <c r="U160" i="18" s="1"/>
  <c r="T160" i="18" a="1"/>
  <c r="T160" i="18" s="1"/>
  <c r="Q160" i="18" a="1"/>
  <c r="Q160" i="18" s="1"/>
  <c r="O160" i="18" a="1"/>
  <c r="O160" i="18" s="1"/>
  <c r="V160" i="18" a="1"/>
  <c r="V160" i="18" s="1"/>
  <c r="R160" i="18" a="1"/>
  <c r="R160" i="18" s="1"/>
  <c r="U77" i="18" a="1"/>
  <c r="U77" i="18" s="1"/>
  <c r="T77" i="18" a="1"/>
  <c r="T77" i="18" s="1"/>
  <c r="R77" i="18" a="1"/>
  <c r="R77" i="18" s="1"/>
  <c r="Q77" i="18" a="1"/>
  <c r="Q77" i="18" s="1"/>
  <c r="P77" i="18" a="1"/>
  <c r="P77" i="18" s="1"/>
  <c r="O77" i="18" a="1"/>
  <c r="O77" i="18" s="1"/>
  <c r="V77" i="18" a="1"/>
  <c r="V77" i="18" s="1"/>
  <c r="T161" i="18" a="1"/>
  <c r="T161" i="18" s="1"/>
  <c r="R161" i="18" a="1"/>
  <c r="R161" i="18" s="1"/>
  <c r="Q161" i="18" a="1"/>
  <c r="Q161" i="18" s="1"/>
  <c r="V161" i="18" a="1"/>
  <c r="V161" i="18" s="1"/>
  <c r="P161" i="18" a="1"/>
  <c r="P161" i="18" s="1"/>
  <c r="O161" i="18" a="1"/>
  <c r="O161" i="18" s="1"/>
  <c r="U161" i="18" a="1"/>
  <c r="U161" i="18" s="1"/>
  <c r="U117" i="18" a="1"/>
  <c r="U117" i="18" s="1"/>
  <c r="T117" i="18" a="1"/>
  <c r="T117" i="18" s="1"/>
  <c r="R117" i="18" a="1"/>
  <c r="R117" i="18" s="1"/>
  <c r="Q117" i="18" a="1"/>
  <c r="Q117" i="18" s="1"/>
  <c r="P117" i="18" a="1"/>
  <c r="P117" i="18" s="1"/>
  <c r="V117" i="18" a="1"/>
  <c r="V117" i="18" s="1"/>
  <c r="O117" i="18" a="1"/>
  <c r="O117" i="18" s="1"/>
  <c r="R82" i="18" a="1"/>
  <c r="R82" i="18" s="1"/>
  <c r="Q82" i="18" a="1"/>
  <c r="Q82" i="18" s="1"/>
  <c r="V82" i="18" a="1"/>
  <c r="V82" i="18" s="1"/>
  <c r="P82" i="18" a="1"/>
  <c r="P82" i="18" s="1"/>
  <c r="U82" i="18" a="1"/>
  <c r="U82" i="18" s="1"/>
  <c r="T82" i="18" a="1"/>
  <c r="T82" i="18" s="1"/>
  <c r="O82" i="18" a="1"/>
  <c r="O82" i="18" s="1"/>
  <c r="R124" i="18" a="1"/>
  <c r="R124" i="18" s="1"/>
  <c r="Q124" i="18" a="1"/>
  <c r="Q124" i="18" s="1"/>
  <c r="O124" i="18" a="1"/>
  <c r="O124" i="18" s="1"/>
  <c r="P124" i="18" a="1"/>
  <c r="P124" i="18" s="1"/>
  <c r="V124" i="18" a="1"/>
  <c r="V124" i="18" s="1"/>
  <c r="U124" i="18" a="1"/>
  <c r="U124" i="18" s="1"/>
  <c r="T124" i="18" a="1"/>
  <c r="T124" i="18" s="1"/>
  <c r="V90" i="18" a="1"/>
  <c r="V90" i="18" s="1"/>
  <c r="P90" i="18" a="1"/>
  <c r="P90" i="18" s="1"/>
  <c r="U90" i="18" a="1"/>
  <c r="U90" i="18" s="1"/>
  <c r="R90" i="18" a="1"/>
  <c r="R90" i="18" s="1"/>
  <c r="Q90" i="18" a="1"/>
  <c r="Q90" i="18" s="1"/>
  <c r="T90" i="18" a="1"/>
  <c r="T90" i="18" s="1"/>
  <c r="O90" i="18" a="1"/>
  <c r="O90" i="18" s="1"/>
  <c r="U127" i="18" a="1"/>
  <c r="U127" i="18" s="1"/>
  <c r="R127" i="18" a="1"/>
  <c r="R127" i="18" s="1"/>
  <c r="P127" i="18" a="1"/>
  <c r="P127" i="18" s="1"/>
  <c r="Q127" i="18" a="1"/>
  <c r="Q127" i="18" s="1"/>
  <c r="V127" i="18" a="1"/>
  <c r="V127" i="18" s="1"/>
  <c r="O127" i="18" a="1"/>
  <c r="O127" i="18" s="1"/>
  <c r="T127" i="18" a="1"/>
  <c r="T127" i="18" s="1"/>
  <c r="T92" i="18" a="1"/>
  <c r="T92" i="18" s="1"/>
  <c r="O92" i="18" a="1"/>
  <c r="O92" i="18" s="1"/>
  <c r="V92" i="18" a="1"/>
  <c r="V92" i="18" s="1"/>
  <c r="U92" i="18" a="1"/>
  <c r="U92" i="18" s="1"/>
  <c r="R92" i="18" a="1"/>
  <c r="R92" i="18" s="1"/>
  <c r="P92" i="18" a="1"/>
  <c r="P92" i="18" s="1"/>
  <c r="Q92" i="18" a="1"/>
  <c r="Q92" i="18" s="1"/>
  <c r="O162" i="18" a="1"/>
  <c r="O162" i="18" s="1"/>
  <c r="V162" i="18" a="1"/>
  <c r="V162" i="18" s="1"/>
  <c r="Q162" i="18" a="1"/>
  <c r="Q162" i="18" s="1"/>
  <c r="P162" i="18" a="1"/>
  <c r="P162" i="18" s="1"/>
  <c r="R162" i="18" a="1"/>
  <c r="R162" i="18" s="1"/>
  <c r="U162" i="18" a="1"/>
  <c r="U162" i="18" s="1"/>
  <c r="T162" i="18" a="1"/>
  <c r="T162" i="18" s="1"/>
  <c r="U108" i="18" a="1"/>
  <c r="U108" i="18" s="1"/>
  <c r="P158" i="18" a="1"/>
  <c r="P158" i="18" s="1"/>
  <c r="R122" i="18" a="1"/>
  <c r="R122" i="18" s="1"/>
  <c r="U151" i="18" a="1"/>
  <c r="U151" i="18" s="1"/>
  <c r="P107" i="18" a="1"/>
  <c r="P107" i="18" s="1"/>
  <c r="T139" i="18" a="1"/>
  <c r="T139" i="18" s="1"/>
  <c r="U122" i="18" a="1"/>
  <c r="U122" i="18" s="1"/>
  <c r="R100" i="18" a="1"/>
  <c r="R100" i="18" s="1"/>
  <c r="R121" i="18" a="1"/>
  <c r="R121" i="18" s="1"/>
  <c r="Q108" i="18" a="1"/>
  <c r="Q108" i="18" s="1"/>
  <c r="T143" i="18" a="1"/>
  <c r="T143" i="18" s="1"/>
  <c r="R123" i="18" a="1"/>
  <c r="R123" i="18" s="1"/>
  <c r="O107" i="18" a="1"/>
  <c r="O107" i="18" s="1"/>
  <c r="Q163" i="18" a="1"/>
  <c r="Q163" i="18" s="1"/>
  <c r="T101" i="18" a="1"/>
  <c r="T101" i="18" s="1"/>
  <c r="Q149" i="18" a="1"/>
  <c r="Q149" i="18" s="1"/>
  <c r="T103" i="18" a="1"/>
  <c r="T103" i="18" s="1"/>
  <c r="U114" i="18" a="1"/>
  <c r="U114" i="18" s="1"/>
  <c r="V110" i="18" a="1"/>
  <c r="V110" i="18" s="1"/>
  <c r="T128" i="18" a="1"/>
  <c r="T128" i="18" s="1"/>
  <c r="U153" i="18" a="1"/>
  <c r="U153" i="18" s="1"/>
  <c r="R138" i="18" a="1"/>
  <c r="R138" i="18" s="1"/>
  <c r="U83" i="18" a="1"/>
  <c r="U83" i="18" s="1"/>
  <c r="V102" i="18" a="1"/>
  <c r="V102" i="18" s="1"/>
  <c r="Q91" i="18" a="1"/>
  <c r="Q91" i="18" s="1"/>
  <c r="U84" i="18" a="1"/>
  <c r="U84" i="18" s="1"/>
  <c r="Q109" i="18" a="1"/>
  <c r="Q109" i="18" s="1"/>
  <c r="P112" i="18" a="1"/>
  <c r="P112" i="18" s="1"/>
  <c r="R98" i="18" a="1"/>
  <c r="R98" i="18" s="1"/>
  <c r="Q131" i="18" a="1"/>
  <c r="Q131" i="18" s="1"/>
  <c r="T140" i="18" a="1"/>
  <c r="T140" i="18" s="1"/>
  <c r="V132" i="18" a="1"/>
  <c r="V132" i="18" s="1"/>
  <c r="P141" i="18" a="1"/>
  <c r="P141" i="18" s="1"/>
  <c r="U93" i="18" a="1"/>
  <c r="U93" i="18" s="1"/>
  <c r="R159" i="18" a="1"/>
  <c r="R159" i="18" s="1"/>
  <c r="O152" i="18" a="1"/>
  <c r="O152" i="18" s="1"/>
  <c r="U120" i="18" a="1"/>
  <c r="U120" i="18" s="1"/>
  <c r="U111" i="18" a="1"/>
  <c r="U111" i="18" s="1"/>
  <c r="T88" i="18" a="1"/>
  <c r="T88" i="18" s="1"/>
  <c r="O118" i="18" a="1"/>
  <c r="O118" i="18" s="1"/>
  <c r="T94" i="18" a="1"/>
  <c r="T94" i="18" s="1"/>
  <c r="O144" i="18" a="1"/>
  <c r="O144" i="18" s="1"/>
  <c r="O133" i="18" a="1"/>
  <c r="O133" i="18" s="1"/>
  <c r="O164" i="18" a="1"/>
  <c r="O164" i="18" s="1"/>
  <c r="O142" i="18" a="1"/>
  <c r="O142" i="18" s="1"/>
  <c r="R130" i="18" a="1"/>
  <c r="R130" i="18" s="1"/>
  <c r="U154" i="18" a="1"/>
  <c r="U154" i="18" s="1"/>
  <c r="R134" i="18" a="1"/>
  <c r="R134" i="18" s="1"/>
  <c r="P148" i="18" a="1"/>
  <c r="P148" i="18" s="1"/>
  <c r="R104" i="18" a="1"/>
  <c r="R104" i="18" s="1"/>
  <c r="T76" i="18" a="1"/>
  <c r="T76" i="18" s="1"/>
  <c r="V129" i="18" a="1"/>
  <c r="V129" i="18" s="1"/>
  <c r="Q80" i="18" a="1"/>
  <c r="Q80" i="18" s="1"/>
  <c r="V99" i="18" a="1"/>
  <c r="V99" i="18" s="1"/>
  <c r="U158" i="18" a="1"/>
  <c r="U158" i="18" s="1"/>
  <c r="V122" i="18" a="1"/>
  <c r="V122" i="18" s="1"/>
  <c r="U139" i="18" a="1"/>
  <c r="U139" i="18" s="1"/>
  <c r="P122" i="18" a="1"/>
  <c r="P122" i="18" s="1"/>
  <c r="T100" i="18" a="1"/>
  <c r="T100" i="18" s="1"/>
  <c r="U121" i="18" a="1"/>
  <c r="U121" i="18" s="1"/>
  <c r="O108" i="18" a="1"/>
  <c r="O108" i="18" s="1"/>
  <c r="O151" i="18" a="1"/>
  <c r="O151" i="18" s="1"/>
  <c r="O143" i="18" a="1"/>
  <c r="O143" i="18" s="1"/>
  <c r="U123" i="18" a="1"/>
  <c r="U123" i="18" s="1"/>
  <c r="R107" i="18" a="1"/>
  <c r="R107" i="18" s="1"/>
  <c r="T163" i="18" a="1"/>
  <c r="T163" i="18" s="1"/>
  <c r="U101" i="18" a="1"/>
  <c r="U101" i="18" s="1"/>
  <c r="U149" i="18" a="1"/>
  <c r="U149" i="18" s="1"/>
  <c r="O114" i="18" a="1"/>
  <c r="O114" i="18" s="1"/>
  <c r="O110" i="18" a="1"/>
  <c r="O110" i="18" s="1"/>
  <c r="V128" i="18" a="1"/>
  <c r="V128" i="18" s="1"/>
  <c r="O138" i="18" a="1"/>
  <c r="O138" i="18" s="1"/>
  <c r="O83" i="18" a="1"/>
  <c r="O83" i="18" s="1"/>
  <c r="R102" i="18" a="1"/>
  <c r="R102" i="18" s="1"/>
  <c r="O91" i="18" a="1"/>
  <c r="O91" i="18" s="1"/>
  <c r="V84" i="18" a="1"/>
  <c r="V84" i="18" s="1"/>
  <c r="R109" i="18" a="1"/>
  <c r="R109" i="18" s="1"/>
  <c r="R112" i="18" a="1"/>
  <c r="R112" i="18" s="1"/>
  <c r="T131" i="18" a="1"/>
  <c r="T131" i="18" s="1"/>
  <c r="V140" i="18" a="1"/>
  <c r="V140" i="18" s="1"/>
  <c r="O132" i="18" a="1"/>
  <c r="O132" i="18" s="1"/>
  <c r="T141" i="18" a="1"/>
  <c r="T141" i="18" s="1"/>
  <c r="Q93" i="18" a="1"/>
  <c r="Q93" i="18" s="1"/>
  <c r="U159" i="18" a="1"/>
  <c r="U159" i="18" s="1"/>
  <c r="U152" i="18" a="1"/>
  <c r="U152" i="18" s="1"/>
  <c r="P120" i="18" a="1"/>
  <c r="P120" i="18" s="1"/>
  <c r="V111" i="18" a="1"/>
  <c r="V111" i="18" s="1"/>
  <c r="P88" i="18" a="1"/>
  <c r="P88" i="18" s="1"/>
  <c r="Q113" i="18" a="1"/>
  <c r="Q113" i="18" s="1"/>
  <c r="R118" i="18" a="1"/>
  <c r="R118" i="18" s="1"/>
  <c r="Q94" i="18" a="1"/>
  <c r="Q94" i="18" s="1"/>
  <c r="U144" i="18" a="1"/>
  <c r="U144" i="18" s="1"/>
  <c r="V133" i="18" a="1"/>
  <c r="V133" i="18" s="1"/>
  <c r="V164" i="18" a="1"/>
  <c r="V164" i="18" s="1"/>
  <c r="Q142" i="18" a="1"/>
  <c r="Q142" i="18" s="1"/>
  <c r="T130" i="18" a="1"/>
  <c r="T130" i="18" s="1"/>
  <c r="O154" i="18" a="1"/>
  <c r="O154" i="18" s="1"/>
  <c r="O134" i="18" a="1"/>
  <c r="O134" i="18" s="1"/>
  <c r="R148" i="18" a="1"/>
  <c r="R148" i="18" s="1"/>
  <c r="P104" i="18" a="1"/>
  <c r="P104" i="18" s="1"/>
  <c r="Q76" i="18" a="1"/>
  <c r="Q76" i="18" s="1"/>
  <c r="U129" i="18" a="1"/>
  <c r="U129" i="18" s="1"/>
  <c r="R80" i="18" a="1"/>
  <c r="R80" i="18" s="1"/>
  <c r="P99" i="18" a="1"/>
  <c r="P99" i="18" s="1"/>
  <c r="O158" i="18" a="1"/>
  <c r="O158" i="18" s="1"/>
  <c r="Q100" i="18" a="1"/>
  <c r="Q100" i="18" s="1"/>
  <c r="V139" i="18" a="1"/>
  <c r="V139" i="18" s="1"/>
  <c r="V100" i="18" a="1"/>
  <c r="V100" i="18" s="1"/>
  <c r="Q151" i="18" a="1"/>
  <c r="Q151" i="18" s="1"/>
  <c r="O163" i="18" a="1"/>
  <c r="O163" i="18" s="1"/>
  <c r="V138" i="18" a="1"/>
  <c r="V138" i="18" s="1"/>
  <c r="P83" i="18" a="1"/>
  <c r="P83" i="18" s="1"/>
  <c r="T91" i="18" a="1"/>
  <c r="T91" i="18" s="1"/>
  <c r="O84" i="18" a="1"/>
  <c r="O84" i="18" s="1"/>
  <c r="T109" i="18" a="1"/>
  <c r="T109" i="18" s="1"/>
  <c r="U112" i="18" a="1"/>
  <c r="U112" i="18" s="1"/>
  <c r="O93" i="18" a="1"/>
  <c r="O93" i="18" s="1"/>
  <c r="V159" i="18" a="1"/>
  <c r="V159" i="18" s="1"/>
  <c r="P152" i="18" a="1"/>
  <c r="P152" i="18" s="1"/>
  <c r="R120" i="18" a="1"/>
  <c r="R120" i="18" s="1"/>
  <c r="R111" i="18" a="1"/>
  <c r="R111" i="18" s="1"/>
  <c r="Q88" i="18" a="1"/>
  <c r="Q88" i="18" s="1"/>
  <c r="T118" i="18" a="1"/>
  <c r="T118" i="18" s="1"/>
  <c r="P134" i="18" a="1"/>
  <c r="P134" i="18" s="1"/>
  <c r="V148" i="18" a="1"/>
  <c r="V148" i="18" s="1"/>
  <c r="U104" i="18" a="1"/>
  <c r="U104" i="18" s="1"/>
  <c r="U76" i="18" a="1"/>
  <c r="U76" i="18" s="1"/>
  <c r="O129" i="18" a="1"/>
  <c r="O129" i="18" s="1"/>
  <c r="P80" i="18" a="1"/>
  <c r="P80" i="18" s="1"/>
  <c r="O99" i="18" a="1"/>
  <c r="O99" i="18" s="1"/>
  <c r="V158" i="18" a="1"/>
  <c r="V158" i="18" s="1"/>
  <c r="P100" i="18" a="1"/>
  <c r="P100" i="18" s="1"/>
  <c r="P108" i="18" a="1"/>
  <c r="P108" i="18" s="1"/>
  <c r="P121" i="18" a="1"/>
  <c r="P121" i="18" s="1"/>
  <c r="V151" i="18" a="1"/>
  <c r="V151" i="18" s="1"/>
  <c r="O122" i="18" a="1"/>
  <c r="O122" i="18" s="1"/>
  <c r="V121" i="18" a="1"/>
  <c r="V121" i="18" s="1"/>
  <c r="R108" i="18" a="1"/>
  <c r="R108" i="18" s="1"/>
  <c r="V107" i="18" a="1"/>
  <c r="V107" i="18" s="1"/>
  <c r="Q101" i="18" a="1"/>
  <c r="Q101" i="18" s="1"/>
  <c r="O149" i="18" a="1"/>
  <c r="O149" i="18" s="1"/>
  <c r="Q122" i="18" a="1"/>
  <c r="Q122" i="18" s="1"/>
  <c r="O100" i="18" a="1"/>
  <c r="O100" i="18" s="1"/>
  <c r="O121" i="18" a="1"/>
  <c r="O121" i="18" s="1"/>
  <c r="V108" i="18" a="1"/>
  <c r="V108" i="18" s="1"/>
  <c r="T151" i="18" a="1"/>
  <c r="T151" i="18" s="1"/>
  <c r="P143" i="18" a="1"/>
  <c r="P143" i="18" s="1"/>
  <c r="U107" i="18" a="1"/>
  <c r="U107" i="18" s="1"/>
  <c r="V163" i="18" a="1"/>
  <c r="V163" i="18" s="1"/>
  <c r="O101" i="18" a="1"/>
  <c r="O101" i="18" s="1"/>
  <c r="R149" i="18" a="1"/>
  <c r="R149" i="18" s="1"/>
  <c r="Q138" i="18" a="1"/>
  <c r="Q138" i="18" s="1"/>
  <c r="Q83" i="18" a="1"/>
  <c r="Q83" i="18" s="1"/>
  <c r="P102" i="18" a="1"/>
  <c r="P102" i="18" s="1"/>
  <c r="U91" i="18" a="1"/>
  <c r="U91" i="18" s="1"/>
  <c r="Q84" i="18" a="1"/>
  <c r="Q84" i="18" s="1"/>
  <c r="U109" i="18" a="1"/>
  <c r="U109" i="18" s="1"/>
  <c r="O112" i="18" a="1"/>
  <c r="O112" i="18" s="1"/>
  <c r="V81" i="18" a="1"/>
  <c r="V81" i="18" s="1"/>
  <c r="P98" i="18" a="1"/>
  <c r="P98" i="18" s="1"/>
  <c r="U140" i="18" a="1"/>
  <c r="U140" i="18" s="1"/>
  <c r="Q132" i="18" a="1"/>
  <c r="Q132" i="18" s="1"/>
  <c r="U141" i="18" a="1"/>
  <c r="U141" i="18" s="1"/>
  <c r="R93" i="18" a="1"/>
  <c r="R93" i="18" s="1"/>
  <c r="P159" i="18" a="1"/>
  <c r="P159" i="18" s="1"/>
  <c r="V152" i="18" a="1"/>
  <c r="V152" i="18" s="1"/>
  <c r="V120" i="18" a="1"/>
  <c r="V120" i="18" s="1"/>
  <c r="O111" i="18" a="1"/>
  <c r="O111" i="18" s="1"/>
  <c r="U88" i="18" a="1"/>
  <c r="U88" i="18" s="1"/>
  <c r="V113" i="18" a="1"/>
  <c r="V113" i="18" s="1"/>
  <c r="U118" i="18" a="1"/>
  <c r="U118" i="18" s="1"/>
  <c r="U94" i="18" a="1"/>
  <c r="U94" i="18" s="1"/>
  <c r="P144" i="18" a="1"/>
  <c r="P144" i="18" s="1"/>
  <c r="Q133" i="18" a="1"/>
  <c r="Q133" i="18" s="1"/>
  <c r="T164" i="18" a="1"/>
  <c r="T164" i="18" s="1"/>
  <c r="O130" i="18" a="1"/>
  <c r="O130" i="18" s="1"/>
  <c r="Q154" i="18" a="1"/>
  <c r="Q154" i="18" s="1"/>
  <c r="T134" i="18" a="1"/>
  <c r="T134" i="18" s="1"/>
  <c r="T148" i="18" a="1"/>
  <c r="T148" i="18" s="1"/>
  <c r="O104" i="18" a="1"/>
  <c r="O104" i="18" s="1"/>
  <c r="O76" i="18" a="1"/>
  <c r="O76" i="18" s="1"/>
  <c r="Q129" i="18" a="1"/>
  <c r="Q129" i="18" s="1"/>
  <c r="T80" i="18" a="1"/>
  <c r="T80" i="18" s="1"/>
  <c r="R99" i="18" a="1"/>
  <c r="R99" i="18" s="1"/>
  <c r="Q158" i="18" a="1"/>
  <c r="Q158" i="18" s="1"/>
  <c r="Q121" i="18" a="1"/>
  <c r="Q121" i="18" s="1"/>
  <c r="Q107" i="18" a="1"/>
  <c r="Q107" i="18" s="1"/>
  <c r="P163" i="18" a="1"/>
  <c r="P163" i="18" s="1"/>
  <c r="V101" i="18" a="1"/>
  <c r="V101" i="18" s="1"/>
  <c r="T149" i="18" a="1"/>
  <c r="T149" i="18" s="1"/>
  <c r="P91" i="18" a="1"/>
  <c r="P91" i="18" s="1"/>
  <c r="T84" i="18" a="1"/>
  <c r="T84" i="18" s="1"/>
  <c r="P109" i="18" a="1"/>
  <c r="P109" i="18" s="1"/>
  <c r="V112" i="18" a="1"/>
  <c r="V112" i="18" s="1"/>
  <c r="T93" i="18" a="1"/>
  <c r="T93" i="18" s="1"/>
  <c r="Q159" i="18" a="1"/>
  <c r="Q159" i="18" s="1"/>
  <c r="Q152" i="18" a="1"/>
  <c r="Q152" i="18" s="1"/>
  <c r="O120" i="18" a="1"/>
  <c r="O120" i="18" s="1"/>
  <c r="Q111" i="18" a="1"/>
  <c r="Q111" i="18" s="1"/>
  <c r="O88" i="18" a="1"/>
  <c r="O88" i="18" s="1"/>
  <c r="V118" i="18" a="1"/>
  <c r="V118" i="18" s="1"/>
  <c r="V94" i="18" a="1"/>
  <c r="V94" i="18" s="1"/>
  <c r="R144" i="18" a="1"/>
  <c r="R144" i="18" s="1"/>
  <c r="T133" i="18" a="1"/>
  <c r="T133" i="18" s="1"/>
  <c r="P164" i="18" a="1"/>
  <c r="P164" i="18" s="1"/>
  <c r="U134" i="18" a="1"/>
  <c r="U134" i="18" s="1"/>
  <c r="O148" i="18" a="1"/>
  <c r="O148" i="18" s="1"/>
  <c r="V104" i="18" a="1"/>
  <c r="V104" i="18" s="1"/>
  <c r="V76" i="18" a="1"/>
  <c r="V76" i="18" s="1"/>
  <c r="R129" i="18" a="1"/>
  <c r="R129" i="18" s="1"/>
  <c r="U80" i="18" a="1"/>
  <c r="U80" i="18" s="1"/>
  <c r="T99" i="18" a="1"/>
  <c r="T99" i="18" s="1"/>
  <c r="R158" i="18" a="1"/>
  <c r="R158" i="18" s="1"/>
  <c r="P149" i="18" a="1"/>
  <c r="P149" i="18" s="1"/>
  <c r="V91" i="18" a="1"/>
  <c r="V91" i="18" s="1"/>
  <c r="P84" i="18" a="1"/>
  <c r="P84" i="18" s="1"/>
  <c r="O109" i="18" a="1"/>
  <c r="O109" i="18" s="1"/>
  <c r="Q112" i="18" a="1"/>
  <c r="Q112" i="18" s="1"/>
  <c r="P93" i="18" a="1"/>
  <c r="P93" i="18" s="1"/>
  <c r="R152" i="18" a="1"/>
  <c r="R152" i="18" s="1"/>
  <c r="Q120" i="18" a="1"/>
  <c r="Q120" i="18" s="1"/>
  <c r="P111" i="18" a="1"/>
  <c r="P111" i="18" s="1"/>
  <c r="V88" i="18" a="1"/>
  <c r="V88" i="18" s="1"/>
  <c r="P118" i="18" a="1"/>
  <c r="P118" i="18" s="1"/>
  <c r="O94" i="18" a="1"/>
  <c r="O94" i="18" s="1"/>
  <c r="U148" i="18" a="1"/>
  <c r="U148" i="18" s="1"/>
  <c r="Q104" i="18" a="1"/>
  <c r="Q104" i="18" s="1"/>
  <c r="P76" i="18" a="1"/>
  <c r="P76" i="18" s="1"/>
  <c r="T129" i="18" a="1"/>
  <c r="T129" i="18" s="1"/>
  <c r="O80" i="18" a="1"/>
  <c r="O80" i="18" s="1"/>
  <c r="R318" i="18"/>
  <c r="T318" i="18"/>
  <c r="Q279" i="18"/>
  <c r="U335" i="18"/>
  <c r="T334" i="18"/>
  <c r="P278" i="18"/>
  <c r="N278" i="18"/>
  <c r="R334" i="18"/>
  <c r="Q263" i="18"/>
  <c r="U319" i="18"/>
  <c r="O262" i="18"/>
  <c r="S318" i="18"/>
  <c r="O278" i="18"/>
  <c r="S334" i="18"/>
  <c r="M807" i="18" l="1"/>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M293" i="9"/>
  <c r="L293" i="9"/>
  <c r="K293" i="9"/>
  <c r="M283" i="9"/>
  <c r="L283" i="9"/>
  <c r="K283" i="9"/>
  <c r="M273" i="9"/>
  <c r="L273" i="9"/>
  <c r="K273" i="9"/>
  <c r="M263" i="9"/>
  <c r="L263" i="9"/>
  <c r="K263" i="9"/>
  <c r="M253" i="9"/>
  <c r="L253" i="9"/>
  <c r="K253" i="9"/>
  <c r="M243" i="9"/>
  <c r="L243" i="9"/>
  <c r="K243" i="9"/>
  <c r="M233" i="9"/>
  <c r="L233" i="9"/>
  <c r="K233" i="9"/>
  <c r="M223" i="9"/>
  <c r="L223" i="9"/>
  <c r="K223" i="9"/>
  <c r="M213" i="9"/>
  <c r="L213" i="9"/>
  <c r="K213" i="9"/>
  <c r="N416" i="9"/>
  <c r="M416" i="9"/>
  <c r="L416" i="9"/>
  <c r="K416" i="9"/>
  <c r="K302" i="9" s="1"/>
  <c r="N415" i="9"/>
  <c r="M415" i="9"/>
  <c r="L415" i="9"/>
  <c r="K415" i="9"/>
  <c r="K301" i="9" s="1"/>
  <c r="N414" i="9"/>
  <c r="M414" i="9"/>
  <c r="L414" i="9"/>
  <c r="K414" i="9"/>
  <c r="K300" i="9" s="1"/>
  <c r="N413" i="9"/>
  <c r="M413" i="9"/>
  <c r="L413" i="9"/>
  <c r="K413" i="9"/>
  <c r="V413" i="9" s="1"/>
  <c r="V299" i="9" s="1"/>
  <c r="N412" i="9"/>
  <c r="M412" i="9"/>
  <c r="L412" i="9"/>
  <c r="K412" i="9"/>
  <c r="K298" i="9" s="1"/>
  <c r="N411" i="9"/>
  <c r="M411" i="9"/>
  <c r="L411" i="9"/>
  <c r="K411" i="9"/>
  <c r="N410" i="9"/>
  <c r="M410" i="9"/>
  <c r="L410" i="9"/>
  <c r="K410" i="9"/>
  <c r="N409" i="9"/>
  <c r="M409" i="9"/>
  <c r="L409" i="9"/>
  <c r="K409" i="9"/>
  <c r="K295" i="9" s="1"/>
  <c r="N408" i="9"/>
  <c r="M408" i="9"/>
  <c r="L408" i="9"/>
  <c r="K408" i="9"/>
  <c r="K294" i="9" s="1"/>
  <c r="X407" i="9"/>
  <c r="W407" i="9"/>
  <c r="V407" i="9"/>
  <c r="V293" i="9" s="1"/>
  <c r="N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X397" i="9"/>
  <c r="W397" i="9"/>
  <c r="V397" i="9"/>
  <c r="V283" i="9" s="1"/>
  <c r="N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X387" i="9"/>
  <c r="W387" i="9"/>
  <c r="V387" i="9"/>
  <c r="V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X377" i="9"/>
  <c r="W377" i="9"/>
  <c r="V377" i="9"/>
  <c r="V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X367" i="9"/>
  <c r="W367" i="9"/>
  <c r="V367" i="9"/>
  <c r="V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X357" i="9"/>
  <c r="W357" i="9"/>
  <c r="V357" i="9"/>
  <c r="V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X347" i="9"/>
  <c r="W347" i="9"/>
  <c r="V347" i="9"/>
  <c r="V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X337" i="9"/>
  <c r="W337" i="9"/>
  <c r="V337" i="9"/>
  <c r="V223" i="9" s="1"/>
  <c r="N337" i="9"/>
  <c r="M333" i="9"/>
  <c r="N336" i="9"/>
  <c r="M336" i="9"/>
  <c r="L336" i="9"/>
  <c r="K336" i="9"/>
  <c r="N335" i="9"/>
  <c r="M335" i="9"/>
  <c r="L335" i="9"/>
  <c r="K335" i="9"/>
  <c r="N334" i="9"/>
  <c r="M334" i="9"/>
  <c r="L334" i="9"/>
  <c r="K334" i="9"/>
  <c r="N333" i="9"/>
  <c r="L333" i="9"/>
  <c r="K333" i="9"/>
  <c r="V333" i="9" s="1"/>
  <c r="V219" i="9" s="1"/>
  <c r="N332" i="9"/>
  <c r="M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X327" i="9"/>
  <c r="W327" i="9"/>
  <c r="V327" i="9"/>
  <c r="V213" i="9" s="1"/>
  <c r="N327" i="9"/>
  <c r="J141" i="9" a="1"/>
  <c r="N601" i="9" l="1"/>
  <c r="V601" i="9"/>
  <c r="O601" i="9"/>
  <c r="Q601" i="9"/>
  <c r="S601" i="9"/>
  <c r="T601" i="9"/>
  <c r="U601" i="9"/>
  <c r="R601" i="9"/>
  <c r="P601" i="9"/>
  <c r="V860" i="9"/>
  <c r="M860" i="9"/>
  <c r="AC860" i="9"/>
  <c r="U860" i="9"/>
  <c r="L860" i="9"/>
  <c r="AB860" i="9"/>
  <c r="K860" i="9"/>
  <c r="AA860" i="9"/>
  <c r="R860" i="9"/>
  <c r="J860" i="9"/>
  <c r="N860" i="9"/>
  <c r="Z860" i="9"/>
  <c r="Q860" i="9"/>
  <c r="O860" i="9"/>
  <c r="W860" i="9"/>
  <c r="Y860" i="9"/>
  <c r="P860" i="9"/>
  <c r="X860" i="9"/>
  <c r="W223" i="9"/>
  <c r="W253" i="9"/>
  <c r="W263" i="9"/>
  <c r="W273" i="9"/>
  <c r="W283" i="9"/>
  <c r="W293" i="9"/>
  <c r="W233" i="9"/>
  <c r="X223" i="9"/>
  <c r="X233" i="9"/>
  <c r="X243" i="9"/>
  <c r="X253" i="9"/>
  <c r="X263" i="9"/>
  <c r="X273" i="9"/>
  <c r="X283" i="9"/>
  <c r="X293" i="9"/>
  <c r="W243" i="9"/>
  <c r="W213" i="9"/>
  <c r="X213" i="9"/>
  <c r="X329" i="9"/>
  <c r="Y333" i="9"/>
  <c r="M229" i="9"/>
  <c r="M239" i="9"/>
  <c r="M295" i="9"/>
  <c r="X411" i="9"/>
  <c r="M299" i="9"/>
  <c r="M30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N29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M294" i="9"/>
  <c r="M302" i="9"/>
  <c r="Y330" i="9"/>
  <c r="Y344" i="9"/>
  <c r="Y348" i="9"/>
  <c r="Y364" i="9"/>
  <c r="Y372" i="9"/>
  <c r="Y376" i="9"/>
  <c r="Y380" i="9"/>
  <c r="N270" i="9"/>
  <c r="Y388" i="9"/>
  <c r="Y392" i="9"/>
  <c r="Y396" i="9"/>
  <c r="Y400" i="9"/>
  <c r="Y404" i="9"/>
  <c r="Y406" i="9"/>
  <c r="N294" i="9"/>
  <c r="N296" i="9"/>
  <c r="Y412" i="9"/>
  <c r="N300" i="9"/>
  <c r="Y416" i="9"/>
  <c r="Y336" i="9"/>
  <c r="Y328" i="9"/>
  <c r="Y332" i="9"/>
  <c r="M219" i="9"/>
  <c r="Y340" i="9"/>
  <c r="Y352" i="9"/>
  <c r="Y356" i="9"/>
  <c r="Y360" i="9"/>
  <c r="Y368" i="9"/>
  <c r="N213" i="9"/>
  <c r="N223"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N233" i="9"/>
  <c r="Y408" i="9"/>
  <c r="V416" i="9"/>
  <c r="V302" i="9" s="1"/>
  <c r="N274" i="9"/>
  <c r="N226" i="9"/>
  <c r="N269" i="9"/>
  <c r="V415" i="9"/>
  <c r="V301" i="9" s="1"/>
  <c r="L250" i="9"/>
  <c r="L256" i="9"/>
  <c r="L260" i="9"/>
  <c r="L300" i="9"/>
  <c r="N302" i="9"/>
  <c r="X408" i="9"/>
  <c r="Y409" i="9"/>
  <c r="N241" i="9"/>
  <c r="N265" i="9"/>
  <c r="N289" i="9"/>
  <c r="L294" i="9"/>
  <c r="L302" i="9"/>
  <c r="X416" i="9"/>
  <c r="L266" i="9"/>
  <c r="N278" i="9"/>
  <c r="N287" i="9"/>
  <c r="N290" i="9"/>
  <c r="N297" i="9"/>
  <c r="N222" i="9"/>
  <c r="L224" i="9"/>
  <c r="L227" i="9"/>
  <c r="N230" i="9"/>
  <c r="L248" i="9"/>
  <c r="N275" i="9"/>
  <c r="N282" i="9"/>
  <c r="Y410" i="9"/>
  <c r="X415" i="9"/>
  <c r="L240" i="9"/>
  <c r="N298" i="9"/>
  <c r="V409" i="9"/>
  <c r="V295" i="9" s="1"/>
  <c r="N285" i="9"/>
  <c r="N291" i="9"/>
  <c r="N221" i="9"/>
  <c r="X409" i="9"/>
  <c r="V414" i="9"/>
  <c r="V300" i="9" s="1"/>
  <c r="L228" i="9"/>
  <c r="L246" i="9"/>
  <c r="L296" i="9"/>
  <c r="X334" i="9"/>
  <c r="M220" i="9"/>
  <c r="X336" i="9"/>
  <c r="M222" i="9"/>
  <c r="V338" i="9"/>
  <c r="V224" i="9" s="1"/>
  <c r="K224" i="9"/>
  <c r="V340" i="9"/>
  <c r="V226" i="9" s="1"/>
  <c r="K226" i="9"/>
  <c r="V342" i="9"/>
  <c r="V228" i="9" s="1"/>
  <c r="K228" i="9"/>
  <c r="X343" i="9"/>
  <c r="X355" i="9"/>
  <c r="M241" i="9"/>
  <c r="W359" i="9"/>
  <c r="L245" i="9"/>
  <c r="W363" i="9"/>
  <c r="L249" i="9"/>
  <c r="W371" i="9"/>
  <c r="L257" i="9"/>
  <c r="W375" i="9"/>
  <c r="L261" i="9"/>
  <c r="V379" i="9"/>
  <c r="V265" i="9" s="1"/>
  <c r="K265" i="9"/>
  <c r="V381" i="9"/>
  <c r="V267" i="9" s="1"/>
  <c r="K267" i="9"/>
  <c r="V383" i="9"/>
  <c r="V269" i="9" s="1"/>
  <c r="K269" i="9"/>
  <c r="X386" i="9"/>
  <c r="M272" i="9"/>
  <c r="X388" i="9"/>
  <c r="M274" i="9"/>
  <c r="X390" i="9"/>
  <c r="M276" i="9"/>
  <c r="X392" i="9"/>
  <c r="M278" i="9"/>
  <c r="X394" i="9"/>
  <c r="M280" i="9"/>
  <c r="X396" i="9"/>
  <c r="M282" i="9"/>
  <c r="X398" i="9"/>
  <c r="M284" i="9"/>
  <c r="X400" i="9"/>
  <c r="M286" i="9"/>
  <c r="X402" i="9"/>
  <c r="M288" i="9"/>
  <c r="X404" i="9"/>
  <c r="M290" i="9"/>
  <c r="N225" i="9"/>
  <c r="L234" i="9"/>
  <c r="L242" i="9"/>
  <c r="N243" i="9"/>
  <c r="N251" i="9"/>
  <c r="N257" i="9"/>
  <c r="N266" i="9"/>
  <c r="L271" i="9"/>
  <c r="L280" i="9"/>
  <c r="L286" i="9"/>
  <c r="L295" i="9"/>
  <c r="Y334" i="9"/>
  <c r="N220" i="9"/>
  <c r="V344" i="9"/>
  <c r="V230" i="9" s="1"/>
  <c r="K230" i="9"/>
  <c r="V346" i="9"/>
  <c r="V232" i="9" s="1"/>
  <c r="K232" i="9"/>
  <c r="V348" i="9"/>
  <c r="V234" i="9" s="1"/>
  <c r="K234" i="9"/>
  <c r="V350" i="9"/>
  <c r="V236" i="9" s="1"/>
  <c r="K236" i="9"/>
  <c r="V352" i="9"/>
  <c r="V238" i="9" s="1"/>
  <c r="K238" i="9"/>
  <c r="X353" i="9"/>
  <c r="X359" i="9"/>
  <c r="M245" i="9"/>
  <c r="X361" i="9"/>
  <c r="M247" i="9"/>
  <c r="X363" i="9"/>
  <c r="M249" i="9"/>
  <c r="X365" i="9"/>
  <c r="M251" i="9"/>
  <c r="X369" i="9"/>
  <c r="M255" i="9"/>
  <c r="X371" i="9"/>
  <c r="M257" i="9"/>
  <c r="X373" i="9"/>
  <c r="M259" i="9"/>
  <c r="X375" i="9"/>
  <c r="M261" i="9"/>
  <c r="W379" i="9"/>
  <c r="L265" i="9"/>
  <c r="W383" i="9"/>
  <c r="L269" i="9"/>
  <c r="Y384" i="9"/>
  <c r="Y386" i="9"/>
  <c r="N272" i="9"/>
  <c r="Y390" i="9"/>
  <c r="N276" i="9"/>
  <c r="Y394" i="9"/>
  <c r="N280" i="9"/>
  <c r="Y398" i="9"/>
  <c r="N284" i="9"/>
  <c r="Y402" i="9"/>
  <c r="N288" i="9"/>
  <c r="K297" i="9"/>
  <c r="V411" i="9"/>
  <c r="V297" i="9" s="1"/>
  <c r="V412" i="9"/>
  <c r="V298" i="9" s="1"/>
  <c r="M300" i="9"/>
  <c r="X414" i="9"/>
  <c r="L230" i="9"/>
  <c r="N234" i="9"/>
  <c r="L239" i="9"/>
  <c r="N242" i="9"/>
  <c r="N245" i="9"/>
  <c r="L254" i="9"/>
  <c r="L262" i="9"/>
  <c r="N263" i="9"/>
  <c r="L268" i="9"/>
  <c r="N271" i="9"/>
  <c r="N277" i="9"/>
  <c r="N286" i="9"/>
  <c r="L291" i="9"/>
  <c r="X338" i="9"/>
  <c r="M224" i="9"/>
  <c r="V356" i="9"/>
  <c r="V242" i="9" s="1"/>
  <c r="K242" i="9"/>
  <c r="X379" i="9"/>
  <c r="M265" i="9"/>
  <c r="X383" i="9"/>
  <c r="M269" i="9"/>
  <c r="V389" i="9"/>
  <c r="V275" i="9" s="1"/>
  <c r="K275" i="9"/>
  <c r="V393" i="9"/>
  <c r="V279" i="9" s="1"/>
  <c r="K279" i="9"/>
  <c r="V399" i="9"/>
  <c r="V285" i="9" s="1"/>
  <c r="K285" i="9"/>
  <c r="V405" i="9"/>
  <c r="V291" i="9" s="1"/>
  <c r="K291" i="9"/>
  <c r="N254" i="9"/>
  <c r="L259" i="9"/>
  <c r="N262" i="9"/>
  <c r="L274" i="9"/>
  <c r="L282" i="9"/>
  <c r="N283" i="9"/>
  <c r="L288" i="9"/>
  <c r="X340" i="9"/>
  <c r="M226" i="9"/>
  <c r="V354" i="9"/>
  <c r="V240" i="9" s="1"/>
  <c r="K240" i="9"/>
  <c r="V385" i="9"/>
  <c r="V271" i="9" s="1"/>
  <c r="K271" i="9"/>
  <c r="V401" i="9"/>
  <c r="V287" i="9" s="1"/>
  <c r="K287" i="9"/>
  <c r="V408" i="9"/>
  <c r="V294" i="9" s="1"/>
  <c r="W411" i="9"/>
  <c r="L297" i="9"/>
  <c r="N239" i="9"/>
  <c r="Y342" i="9"/>
  <c r="N228" i="9"/>
  <c r="V364" i="9"/>
  <c r="V250" i="9" s="1"/>
  <c r="K250" i="9"/>
  <c r="W399" i="9"/>
  <c r="L285" i="9"/>
  <c r="N259" i="9"/>
  <c r="L270" i="9"/>
  <c r="V336" i="9"/>
  <c r="V222" i="9" s="1"/>
  <c r="K222" i="9"/>
  <c r="X341" i="9"/>
  <c r="M227" i="9"/>
  <c r="W351" i="9"/>
  <c r="L237" i="9"/>
  <c r="V335" i="9"/>
  <c r="V221" i="9" s="1"/>
  <c r="K221" i="9"/>
  <c r="X342" i="9"/>
  <c r="M228" i="9"/>
  <c r="X381" i="9"/>
  <c r="M267" i="9"/>
  <c r="V391" i="9"/>
  <c r="V277" i="9" s="1"/>
  <c r="K277" i="9"/>
  <c r="W335" i="9"/>
  <c r="L221" i="9"/>
  <c r="Y338" i="9"/>
  <c r="N224" i="9"/>
  <c r="X344" i="9"/>
  <c r="M230" i="9"/>
  <c r="X348" i="9"/>
  <c r="M234" i="9"/>
  <c r="V360" i="9"/>
  <c r="V246" i="9" s="1"/>
  <c r="K246" i="9"/>
  <c r="V362" i="9"/>
  <c r="V248" i="9" s="1"/>
  <c r="K248" i="9"/>
  <c r="V366" i="9"/>
  <c r="V252" i="9" s="1"/>
  <c r="K252" i="9"/>
  <c r="V370" i="9"/>
  <c r="V256" i="9" s="1"/>
  <c r="K256" i="9"/>
  <c r="V372" i="9"/>
  <c r="V258" i="9" s="1"/>
  <c r="K258" i="9"/>
  <c r="V374" i="9"/>
  <c r="V260" i="9" s="1"/>
  <c r="K260" i="9"/>
  <c r="V376" i="9"/>
  <c r="V262" i="9" s="1"/>
  <c r="K262" i="9"/>
  <c r="W403" i="9"/>
  <c r="L289" i="9"/>
  <c r="N227" i="9"/>
  <c r="N250" i="9"/>
  <c r="X335" i="9"/>
  <c r="M221" i="9"/>
  <c r="V339" i="9"/>
  <c r="V225" i="9" s="1"/>
  <c r="K225" i="9"/>
  <c r="V341" i="9"/>
  <c r="V227" i="9" s="1"/>
  <c r="K227" i="9"/>
  <c r="V343" i="9"/>
  <c r="V229" i="9" s="1"/>
  <c r="K229" i="9"/>
  <c r="Y346" i="9"/>
  <c r="N232" i="9"/>
  <c r="Y350" i="9"/>
  <c r="N236" i="9"/>
  <c r="X354" i="9"/>
  <c r="M240" i="9"/>
  <c r="X356" i="9"/>
  <c r="M242" i="9"/>
  <c r="V378" i="9"/>
  <c r="V264" i="9" s="1"/>
  <c r="K264" i="9"/>
  <c r="V380" i="9"/>
  <c r="V266" i="9" s="1"/>
  <c r="K266" i="9"/>
  <c r="V382" i="9"/>
  <c r="V268" i="9" s="1"/>
  <c r="K268" i="9"/>
  <c r="X385" i="9"/>
  <c r="M271" i="9"/>
  <c r="X389" i="9"/>
  <c r="M275" i="9"/>
  <c r="X391" i="9"/>
  <c r="M277" i="9"/>
  <c r="X393" i="9"/>
  <c r="M279" i="9"/>
  <c r="X395" i="9"/>
  <c r="M281" i="9"/>
  <c r="X399" i="9"/>
  <c r="M285" i="9"/>
  <c r="X401" i="9"/>
  <c r="M287" i="9"/>
  <c r="X403" i="9"/>
  <c r="M289" i="9"/>
  <c r="X405" i="9"/>
  <c r="M291" i="9"/>
  <c r="V410" i="9"/>
  <c r="V296" i="9" s="1"/>
  <c r="K296" i="9"/>
  <c r="Y414" i="9"/>
  <c r="N229" i="9"/>
  <c r="L238" i="9"/>
  <c r="L244" i="9"/>
  <c r="N247" i="9"/>
  <c r="L252" i="9"/>
  <c r="N253" i="9"/>
  <c r="N261" i="9"/>
  <c r="L267" i="9"/>
  <c r="L276" i="9"/>
  <c r="N279" i="9"/>
  <c r="L290" i="9"/>
  <c r="L299" i="9"/>
  <c r="X339" i="9"/>
  <c r="M225" i="9"/>
  <c r="V355" i="9"/>
  <c r="V241" i="9" s="1"/>
  <c r="K241" i="9"/>
  <c r="V395" i="9"/>
  <c r="V281" i="9" s="1"/>
  <c r="K281" i="9"/>
  <c r="V403" i="9"/>
  <c r="V289" i="9" s="1"/>
  <c r="K289" i="9"/>
  <c r="L236" i="9"/>
  <c r="X346" i="9"/>
  <c r="M232" i="9"/>
  <c r="X350" i="9"/>
  <c r="M236" i="9"/>
  <c r="X352" i="9"/>
  <c r="M238" i="9"/>
  <c r="V358" i="9"/>
  <c r="V244" i="9" s="1"/>
  <c r="K244" i="9"/>
  <c r="V368" i="9"/>
  <c r="V254" i="9" s="1"/>
  <c r="K254" i="9"/>
  <c r="W391" i="9"/>
  <c r="L277" i="9"/>
  <c r="W395" i="9"/>
  <c r="L281" i="9"/>
  <c r="L232" i="9"/>
  <c r="L247" i="9"/>
  <c r="L279" i="9"/>
  <c r="Y327" i="9"/>
  <c r="X333" i="9"/>
  <c r="W339" i="9"/>
  <c r="L225" i="9"/>
  <c r="W343" i="9"/>
  <c r="L229" i="9"/>
  <c r="V345" i="9"/>
  <c r="V231" i="9" s="1"/>
  <c r="K231" i="9"/>
  <c r="V349" i="9"/>
  <c r="V235" i="9" s="1"/>
  <c r="K235" i="9"/>
  <c r="V351" i="9"/>
  <c r="V237" i="9" s="1"/>
  <c r="K237" i="9"/>
  <c r="V353" i="9"/>
  <c r="V239" i="9" s="1"/>
  <c r="K239" i="9"/>
  <c r="Y354" i="9"/>
  <c r="N240" i="9"/>
  <c r="X358" i="9"/>
  <c r="M244" i="9"/>
  <c r="X360" i="9"/>
  <c r="M246" i="9"/>
  <c r="X362" i="9"/>
  <c r="M248" i="9"/>
  <c r="X364" i="9"/>
  <c r="M250" i="9"/>
  <c r="X366" i="9"/>
  <c r="M252" i="9"/>
  <c r="X368" i="9"/>
  <c r="M254" i="9"/>
  <c r="X370" i="9"/>
  <c r="M256" i="9"/>
  <c r="X372" i="9"/>
  <c r="M258" i="9"/>
  <c r="X374" i="9"/>
  <c r="M260" i="9"/>
  <c r="X376" i="9"/>
  <c r="M262" i="9"/>
  <c r="V384" i="9"/>
  <c r="V270" i="9" s="1"/>
  <c r="K270" i="9"/>
  <c r="L220" i="9"/>
  <c r="L226" i="9"/>
  <c r="L235" i="9"/>
  <c r="N238" i="9"/>
  <c r="N249" i="9"/>
  <c r="L258" i="9"/>
  <c r="L264" i="9"/>
  <c r="N267" i="9"/>
  <c r="L272" i="9"/>
  <c r="N273" i="9"/>
  <c r="N281" i="9"/>
  <c r="L287" i="9"/>
  <c r="N299" i="9"/>
  <c r="J141" i="9"/>
  <c r="V334" i="9"/>
  <c r="V220" i="9" s="1"/>
  <c r="K220" i="9"/>
  <c r="Y358" i="9"/>
  <c r="N244" i="9"/>
  <c r="Y362" i="9"/>
  <c r="N248" i="9"/>
  <c r="Y366" i="9"/>
  <c r="N252" i="9"/>
  <c r="Y370" i="9"/>
  <c r="N256" i="9"/>
  <c r="Y374" i="9"/>
  <c r="N260" i="9"/>
  <c r="X378" i="9"/>
  <c r="M264" i="9"/>
  <c r="X380" i="9"/>
  <c r="M266" i="9"/>
  <c r="X382" i="9"/>
  <c r="M268" i="9"/>
  <c r="V386" i="9"/>
  <c r="V272" i="9" s="1"/>
  <c r="K272" i="9"/>
  <c r="V388" i="9"/>
  <c r="V274" i="9" s="1"/>
  <c r="K274"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M296" i="9"/>
  <c r="X410" i="9"/>
  <c r="L231" i="9"/>
  <c r="N235" i="9"/>
  <c r="L255" i="9"/>
  <c r="N258" i="9"/>
  <c r="L278" i="9"/>
  <c r="L284" i="9"/>
  <c r="L292" i="9"/>
  <c r="N293" i="9"/>
  <c r="N301" i="9"/>
  <c r="X345" i="9"/>
  <c r="M231" i="9"/>
  <c r="X349" i="9"/>
  <c r="M235" i="9"/>
  <c r="X351" i="9"/>
  <c r="M237" i="9"/>
  <c r="W355" i="9"/>
  <c r="L241" i="9"/>
  <c r="V359" i="9"/>
  <c r="V245" i="9" s="1"/>
  <c r="K245" i="9"/>
  <c r="V361" i="9"/>
  <c r="V247" i="9" s="1"/>
  <c r="K247" i="9"/>
  <c r="V363" i="9"/>
  <c r="V249" i="9" s="1"/>
  <c r="K249" i="9"/>
  <c r="V365" i="9"/>
  <c r="V251" i="9" s="1"/>
  <c r="K251" i="9"/>
  <c r="V369" i="9"/>
  <c r="V255" i="9" s="1"/>
  <c r="K255" i="9"/>
  <c r="V371" i="9"/>
  <c r="V257" i="9" s="1"/>
  <c r="K257" i="9"/>
  <c r="V373" i="9"/>
  <c r="V259" i="9" s="1"/>
  <c r="K259" i="9"/>
  <c r="V375" i="9"/>
  <c r="V261" i="9" s="1"/>
  <c r="K261" i="9"/>
  <c r="Y378" i="9"/>
  <c r="N264" i="9"/>
  <c r="Y382" i="9"/>
  <c r="N268" i="9"/>
  <c r="X384" i="9"/>
  <c r="M270" i="9"/>
  <c r="X412" i="9"/>
  <c r="M298" i="9"/>
  <c r="L222" i="9"/>
  <c r="N231" i="9"/>
  <c r="N237" i="9"/>
  <c r="N246" i="9"/>
  <c r="L251" i="9"/>
  <c r="N255" i="9"/>
  <c r="L275" i="9"/>
  <c r="L298" i="9"/>
  <c r="M297" i="9"/>
  <c r="K299" i="9"/>
  <c r="M292" i="9"/>
  <c r="N292" i="9"/>
  <c r="L301" i="9"/>
  <c r="M214" i="9"/>
  <c r="N219" i="9"/>
  <c r="N214" i="9"/>
  <c r="M218" i="9"/>
  <c r="N218" i="9"/>
  <c r="K215" i="9"/>
  <c r="L215" i="9"/>
  <c r="L219" i="9"/>
  <c r="M215" i="9"/>
  <c r="K216" i="9"/>
  <c r="N215" i="9"/>
  <c r="L216" i="9"/>
  <c r="K219" i="9"/>
  <c r="M216" i="9"/>
  <c r="K217" i="9"/>
  <c r="N216" i="9"/>
  <c r="L217" i="9"/>
  <c r="K214" i="9"/>
  <c r="M217" i="9"/>
  <c r="K218" i="9"/>
  <c r="L214" i="9"/>
  <c r="N217" i="9"/>
  <c r="L218" i="9"/>
  <c r="M601" i="9" l="1"/>
  <c r="T462" i="9"/>
  <c r="T860" i="9"/>
  <c r="I860" i="9"/>
  <c r="X270" i="9"/>
  <c r="Y268" i="9"/>
  <c r="X264" i="9"/>
  <c r="Y248" i="9"/>
  <c r="X260" i="9"/>
  <c r="X252" i="9"/>
  <c r="X244" i="9"/>
  <c r="Y213" i="9"/>
  <c r="X265" i="9"/>
  <c r="Y288" i="9"/>
  <c r="Y272" i="9"/>
  <c r="X301" i="9"/>
  <c r="Y294" i="9"/>
  <c r="X231" i="9"/>
  <c r="X232" i="9"/>
  <c r="X285" i="9"/>
  <c r="X275" i="9"/>
  <c r="Y232" i="9"/>
  <c r="X221" i="9"/>
  <c r="Y224" i="9"/>
  <c r="X228" i="9"/>
  <c r="Y228" i="9"/>
  <c r="Y270" i="9"/>
  <c r="X259" i="9"/>
  <c r="X249" i="9"/>
  <c r="X288" i="9"/>
  <c r="X280" i="9"/>
  <c r="X272" i="9"/>
  <c r="W261" i="9"/>
  <c r="X241" i="9"/>
  <c r="X295" i="9"/>
  <c r="Y296" i="9"/>
  <c r="W295" i="9"/>
  <c r="W275" i="9"/>
  <c r="W255" i="9"/>
  <c r="W235" i="9"/>
  <c r="W217" i="9"/>
  <c r="Y273" i="9"/>
  <c r="Y233" i="9"/>
  <c r="Y246" i="9"/>
  <c r="Y302" i="9"/>
  <c r="Y282" i="9"/>
  <c r="Y266" i="9"/>
  <c r="Y234" i="9"/>
  <c r="W300" i="9"/>
  <c r="W292" i="9"/>
  <c r="W284" i="9"/>
  <c r="W276" i="9"/>
  <c r="W268" i="9"/>
  <c r="W260" i="9"/>
  <c r="W252" i="9"/>
  <c r="W244" i="9"/>
  <c r="W236" i="9"/>
  <c r="W228" i="9"/>
  <c r="W216" i="9"/>
  <c r="X216" i="9"/>
  <c r="Y299" i="9"/>
  <c r="Y289" i="9"/>
  <c r="Y279" i="9"/>
  <c r="Y269" i="9"/>
  <c r="Y259" i="9"/>
  <c r="Y249" i="9"/>
  <c r="Y239" i="9"/>
  <c r="Y227" i="9"/>
  <c r="X217" i="9"/>
  <c r="X297" i="9"/>
  <c r="Y219" i="9"/>
  <c r="Y260" i="9"/>
  <c r="Y244" i="9"/>
  <c r="X258" i="9"/>
  <c r="X250" i="9"/>
  <c r="Y240" i="9"/>
  <c r="X225" i="9"/>
  <c r="X300" i="9"/>
  <c r="Y284" i="9"/>
  <c r="Y220" i="9"/>
  <c r="X229" i="9"/>
  <c r="X222" i="9"/>
  <c r="X299" i="9"/>
  <c r="Y264" i="9"/>
  <c r="W241" i="9"/>
  <c r="X296" i="9"/>
  <c r="X291" i="9"/>
  <c r="X281" i="9"/>
  <c r="X271" i="9"/>
  <c r="X242" i="9"/>
  <c r="W221" i="9"/>
  <c r="W269" i="9"/>
  <c r="X257" i="9"/>
  <c r="X247" i="9"/>
  <c r="X286" i="9"/>
  <c r="X278" i="9"/>
  <c r="W257" i="9"/>
  <c r="Y223" i="9"/>
  <c r="W291" i="9"/>
  <c r="W271" i="9"/>
  <c r="W251" i="9"/>
  <c r="W231" i="9"/>
  <c r="W215" i="9"/>
  <c r="Y263" i="9"/>
  <c r="Y242" i="9"/>
  <c r="Y218" i="9"/>
  <c r="Y292" i="9"/>
  <c r="Y278" i="9"/>
  <c r="Y262" i="9"/>
  <c r="Y230" i="9"/>
  <c r="X292" i="9"/>
  <c r="W298" i="9"/>
  <c r="W290" i="9"/>
  <c r="W282" i="9"/>
  <c r="W274" i="9"/>
  <c r="W266" i="9"/>
  <c r="W258" i="9"/>
  <c r="W250" i="9"/>
  <c r="W242" i="9"/>
  <c r="W234" i="9"/>
  <c r="W226" i="9"/>
  <c r="W214" i="9"/>
  <c r="W222" i="9"/>
  <c r="Y297" i="9"/>
  <c r="Y287" i="9"/>
  <c r="Y277" i="9"/>
  <c r="Y267" i="9"/>
  <c r="Y257" i="9"/>
  <c r="Y247" i="9"/>
  <c r="Y237" i="9"/>
  <c r="Y225" i="9"/>
  <c r="X214" i="9"/>
  <c r="X215" i="9"/>
  <c r="X298" i="9"/>
  <c r="X268" i="9"/>
  <c r="Y256" i="9"/>
  <c r="X256" i="9"/>
  <c r="X248" i="9"/>
  <c r="W229" i="9"/>
  <c r="W297" i="9"/>
  <c r="X224" i="9"/>
  <c r="Y280" i="9"/>
  <c r="X220" i="9"/>
  <c r="Y295" i="9"/>
  <c r="W281" i="9"/>
  <c r="X238" i="9"/>
  <c r="X289" i="9"/>
  <c r="X279" i="9"/>
  <c r="X240" i="9"/>
  <c r="W289" i="9"/>
  <c r="X234" i="9"/>
  <c r="W237" i="9"/>
  <c r="W285" i="9"/>
  <c r="X226" i="9"/>
  <c r="W265" i="9"/>
  <c r="X255" i="9"/>
  <c r="X245" i="9"/>
  <c r="X284" i="9"/>
  <c r="X276" i="9"/>
  <c r="W249" i="9"/>
  <c r="X294" i="9"/>
  <c r="W301" i="9"/>
  <c r="W287" i="9"/>
  <c r="W267" i="9"/>
  <c r="W247" i="9"/>
  <c r="W227" i="9"/>
  <c r="Y293" i="9"/>
  <c r="Y253" i="9"/>
  <c r="Y238" i="9"/>
  <c r="Y214" i="9"/>
  <c r="Y298" i="9"/>
  <c r="Y290" i="9"/>
  <c r="Y274" i="9"/>
  <c r="Y258" i="9"/>
  <c r="Y216" i="9"/>
  <c r="X218" i="9"/>
  <c r="W296" i="9"/>
  <c r="W288" i="9"/>
  <c r="W280" i="9"/>
  <c r="W272" i="9"/>
  <c r="W264" i="9"/>
  <c r="W256" i="9"/>
  <c r="W248" i="9"/>
  <c r="W240" i="9"/>
  <c r="W232" i="9"/>
  <c r="W224" i="9"/>
  <c r="Y229" i="9"/>
  <c r="W220" i="9"/>
  <c r="Y285" i="9"/>
  <c r="Y275" i="9"/>
  <c r="Y265" i="9"/>
  <c r="Y255" i="9"/>
  <c r="Y245" i="9"/>
  <c r="Y235" i="9"/>
  <c r="Y217" i="9"/>
  <c r="X266" i="9"/>
  <c r="Y252" i="9"/>
  <c r="X262" i="9"/>
  <c r="X254" i="9"/>
  <c r="X246" i="9"/>
  <c r="W225" i="9"/>
  <c r="X269" i="9"/>
  <c r="Y276" i="9"/>
  <c r="X239" i="9"/>
  <c r="X302" i="9"/>
  <c r="X237" i="9"/>
  <c r="X235" i="9"/>
  <c r="X219" i="9"/>
  <c r="W277" i="9"/>
  <c r="X236" i="9"/>
  <c r="Y300" i="9"/>
  <c r="X287" i="9"/>
  <c r="X277" i="9"/>
  <c r="Y236" i="9"/>
  <c r="X230" i="9"/>
  <c r="X267" i="9"/>
  <c r="X227" i="9"/>
  <c r="X261" i="9"/>
  <c r="X251" i="9"/>
  <c r="X290" i="9"/>
  <c r="X282" i="9"/>
  <c r="X274" i="9"/>
  <c r="W245" i="9"/>
  <c r="W299" i="9"/>
  <c r="W279" i="9"/>
  <c r="W259" i="9"/>
  <c r="W239" i="9"/>
  <c r="W219" i="9"/>
  <c r="Y283" i="9"/>
  <c r="Y243" i="9"/>
  <c r="Y254" i="9"/>
  <c r="Y226" i="9"/>
  <c r="Y222" i="9"/>
  <c r="Y286" i="9"/>
  <c r="Y250" i="9"/>
  <c r="W302" i="9"/>
  <c r="W294" i="9"/>
  <c r="W286" i="9"/>
  <c r="W278" i="9"/>
  <c r="W270" i="9"/>
  <c r="W262" i="9"/>
  <c r="W254" i="9"/>
  <c r="W246" i="9"/>
  <c r="W238" i="9"/>
  <c r="W230" i="9"/>
  <c r="W218" i="9"/>
  <c r="Y221" i="9"/>
  <c r="Y301" i="9"/>
  <c r="Y291" i="9"/>
  <c r="Y281" i="9"/>
  <c r="Y271" i="9"/>
  <c r="Y261" i="9"/>
  <c r="Y251" i="9"/>
  <c r="Y241" i="9"/>
  <c r="Y231" i="9"/>
  <c r="Y215" i="9"/>
  <c r="G385" i="1" l="1"/>
  <c r="G435" i="1"/>
  <c r="G485" i="1"/>
  <c r="G279" i="1"/>
  <c r="N272" i="1" l="1"/>
  <c r="N274" i="1" s="1"/>
  <c r="T279"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Y107" i="17" l="1"/>
  <c r="J108" i="17"/>
  <c r="AA107" i="17"/>
  <c r="L108" i="17"/>
  <c r="X107" i="17"/>
  <c r="I108" i="17"/>
  <c r="O108" i="17"/>
  <c r="AD107" i="17"/>
  <c r="M108" i="17"/>
  <c r="AB107" i="17"/>
  <c r="N108" i="17"/>
  <c r="AC107" i="17"/>
  <c r="W107" i="17"/>
  <c r="H108" i="17"/>
  <c r="Z107" i="17"/>
  <c r="K108" i="17"/>
  <c r="V107" i="17"/>
  <c r="G108" i="17"/>
  <c r="AE95" i="18" a="1"/>
  <c r="AE95" i="18" s="1"/>
  <c r="L104" i="18"/>
  <c r="Y95" i="18" l="1" a="1"/>
  <c r="Y95" i="18" s="1"/>
  <c r="AG95" i="18" a="1"/>
  <c r="AG95" i="18" s="1"/>
  <c r="AB95" i="18" a="1"/>
  <c r="AB95" i="18" s="1"/>
  <c r="AA95" i="18" a="1"/>
  <c r="AA95" i="18" s="1"/>
  <c r="AC95" i="18" a="1"/>
  <c r="AC95" i="18" s="1"/>
  <c r="AD95" i="18" a="1"/>
  <c r="AD95" i="18" s="1"/>
  <c r="Z95" i="18" a="1"/>
  <c r="Z95" i="18" s="1"/>
  <c r="X95" i="18" a="1"/>
  <c r="X95" i="18" s="1"/>
  <c r="AF95" i="18" a="1"/>
  <c r="AF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95" i="18" a="1"/>
  <c r="T95" i="18" s="1"/>
  <c r="U95" i="18" a="1"/>
  <c r="U95" i="18" s="1"/>
  <c r="P95" i="18" a="1"/>
  <c r="P95" i="18" s="1"/>
  <c r="O95" i="18" a="1"/>
  <c r="O95" i="18" s="1"/>
  <c r="V95" i="18" a="1"/>
  <c r="V95" i="18" s="1"/>
  <c r="R95" i="18" a="1"/>
  <c r="R95" i="18" s="1"/>
  <c r="Q95" i="18" a="1"/>
  <c r="Q95" i="18" s="1"/>
  <c r="K96" i="18"/>
  <c r="K97" i="18"/>
  <c r="K86" i="18"/>
  <c r="T96" i="18" l="1" a="1"/>
  <c r="T96" i="18" s="1"/>
  <c r="V86" i="18" a="1"/>
  <c r="V86" i="18" s="1"/>
  <c r="R97" i="18" a="1"/>
  <c r="R97" i="18" s="1"/>
  <c r="L95" i="18"/>
  <c r="L105" i="18"/>
  <c r="K85" i="18"/>
  <c r="K87" i="18"/>
  <c r="L97" i="18"/>
  <c r="L96" i="18"/>
  <c r="K145" i="18"/>
  <c r="K155" i="18"/>
  <c r="G59" i="17"/>
  <c r="E69" i="17"/>
  <c r="E35" i="17"/>
  <c r="E116" i="17"/>
  <c r="X97" i="18" l="1" a="1"/>
  <c r="X97" i="18" s="1"/>
  <c r="AF86" i="18" a="1"/>
  <c r="AF86" i="18" s="1"/>
  <c r="AF97" i="18" a="1"/>
  <c r="AF97" i="18" s="1"/>
  <c r="Y96" i="18" a="1"/>
  <c r="Y96" i="18" s="1"/>
  <c r="AG86" i="18" a="1"/>
  <c r="AG86" i="18" s="1"/>
  <c r="AG97" i="18" a="1"/>
  <c r="AG97" i="18" s="1"/>
  <c r="Z96" i="18" a="1"/>
  <c r="Z96" i="18" s="1"/>
  <c r="AC86" i="18" a="1"/>
  <c r="AC86" i="18" s="1"/>
  <c r="AB97" i="18" a="1"/>
  <c r="AB97" i="18" s="1"/>
  <c r="Z97" i="18" a="1"/>
  <c r="Z97" i="18" s="1"/>
  <c r="AA96" i="18" a="1"/>
  <c r="AA96" i="18" s="1"/>
  <c r="Z86" i="18" a="1"/>
  <c r="Z86" i="18" s="1"/>
  <c r="AG96" i="18" a="1"/>
  <c r="AG96" i="18" s="1"/>
  <c r="AD86" i="18" a="1"/>
  <c r="AD86" i="18" s="1"/>
  <c r="AD97" i="18" a="1"/>
  <c r="AD97" i="18" s="1"/>
  <c r="AA97" i="18" a="1"/>
  <c r="AA97" i="18" s="1"/>
  <c r="AB96" i="18" a="1"/>
  <c r="AB96" i="18" s="1"/>
  <c r="X86" i="18" a="1"/>
  <c r="X86" i="18" s="1"/>
  <c r="AE96" i="18" a="1"/>
  <c r="AE96" i="18" s="1"/>
  <c r="Y86" i="18" a="1"/>
  <c r="Y86" i="18" s="1"/>
  <c r="Y97" i="18" a="1"/>
  <c r="Y97" i="18" s="1"/>
  <c r="AA86" i="18" a="1"/>
  <c r="AA86" i="18" s="1"/>
  <c r="AE86" i="18" a="1"/>
  <c r="AE86" i="18" s="1"/>
  <c r="AC97" i="18" a="1"/>
  <c r="AC97" i="18" s="1"/>
  <c r="X96" i="18" a="1"/>
  <c r="X96" i="18" s="1"/>
  <c r="AF96" i="18" a="1"/>
  <c r="AF96" i="18" s="1"/>
  <c r="AB86" i="18" a="1"/>
  <c r="AB86" i="18" s="1"/>
  <c r="AE97" i="18" a="1"/>
  <c r="AE97" i="18" s="1"/>
  <c r="AD96" i="18" a="1"/>
  <c r="AD96" i="18" s="1"/>
  <c r="AC96" i="18" a="1"/>
  <c r="AC96" i="18" s="1"/>
  <c r="G60" i="17"/>
  <c r="F107" i="17"/>
  <c r="T145" i="18" a="1"/>
  <c r="T145" i="18" s="1"/>
  <c r="T97" i="18" a="1"/>
  <c r="T97" i="18" s="1"/>
  <c r="P96" i="18" a="1"/>
  <c r="P96" i="18" s="1"/>
  <c r="Q97" i="18" a="1"/>
  <c r="Q97" i="18" s="1"/>
  <c r="U86" i="18" a="1"/>
  <c r="U86" i="18" s="1"/>
  <c r="R96" i="18" a="1"/>
  <c r="R96" i="18" s="1"/>
  <c r="Z87" i="18" a="1"/>
  <c r="Z87" i="18" s="1"/>
  <c r="V97" i="18" a="1"/>
  <c r="V97" i="18" s="1"/>
  <c r="O86" i="18" a="1"/>
  <c r="O86" i="18" s="1"/>
  <c r="U96" i="18" a="1"/>
  <c r="U96" i="18" s="1"/>
  <c r="O97" i="18" a="1"/>
  <c r="O97" i="18" s="1"/>
  <c r="R86" i="18" a="1"/>
  <c r="R86" i="18" s="1"/>
  <c r="O96" i="18" a="1"/>
  <c r="O96" i="18" s="1"/>
  <c r="L84" i="18"/>
  <c r="U97" i="18" a="1"/>
  <c r="U97" i="18" s="1"/>
  <c r="T86" i="18" a="1"/>
  <c r="T86" i="18" s="1"/>
  <c r="V96" i="18" a="1"/>
  <c r="V96" i="18" s="1"/>
  <c r="Q155" i="18" a="1"/>
  <c r="Q155" i="18" s="1"/>
  <c r="P97" i="18" a="1"/>
  <c r="P97" i="18" s="1"/>
  <c r="P86" i="18" a="1"/>
  <c r="P86" i="18" s="1"/>
  <c r="Q96" i="18" a="1"/>
  <c r="Q96" i="18" s="1"/>
  <c r="Q86" i="18" a="1"/>
  <c r="Q86" i="18" s="1"/>
  <c r="L85" i="18"/>
  <c r="L86" i="18"/>
  <c r="L87" i="18"/>
  <c r="L155" i="18"/>
  <c r="L164" i="18"/>
  <c r="L154" i="18"/>
  <c r="L94" i="18"/>
  <c r="L145" i="18"/>
  <c r="L144" i="18"/>
  <c r="AB87" i="18" l="1" a="1"/>
  <c r="AB87" i="18" s="1"/>
  <c r="AB155" i="18" a="1"/>
  <c r="AB155" i="18" s="1"/>
  <c r="AC155" i="18" a="1"/>
  <c r="AC155" i="18" s="1"/>
  <c r="AD155" i="18" a="1"/>
  <c r="AD155" i="18" s="1"/>
  <c r="AA87" i="18" a="1"/>
  <c r="AA87" i="18" s="1"/>
  <c r="AF145" i="18" a="1"/>
  <c r="AF145" i="18" s="1"/>
  <c r="X155" i="18" a="1"/>
  <c r="X155" i="18" s="1"/>
  <c r="AG145" i="18" a="1"/>
  <c r="AG145" i="18" s="1"/>
  <c r="AC87" i="18" a="1"/>
  <c r="AC87" i="18" s="1"/>
  <c r="AA145" i="18" a="1"/>
  <c r="AA145" i="18" s="1"/>
  <c r="AF155" i="18" a="1"/>
  <c r="AF155" i="18" s="1"/>
  <c r="Z145" i="18" a="1"/>
  <c r="Z145" i="18" s="1"/>
  <c r="X87" i="18" a="1"/>
  <c r="X87" i="18" s="1"/>
  <c r="AD87" i="18" a="1"/>
  <c r="AD87" i="18" s="1"/>
  <c r="X145" i="18" a="1"/>
  <c r="X145" i="18" s="1"/>
  <c r="Y145" i="18" a="1"/>
  <c r="Y145" i="18" s="1"/>
  <c r="Y155" i="18" a="1"/>
  <c r="Y155" i="18" s="1"/>
  <c r="AB145" i="18" a="1"/>
  <c r="AB145" i="18" s="1"/>
  <c r="AF87" i="18" a="1"/>
  <c r="AF87" i="18" s="1"/>
  <c r="AE87" i="18" a="1"/>
  <c r="AE87" i="18" s="1"/>
  <c r="AG155" i="18" a="1"/>
  <c r="AG155" i="18" s="1"/>
  <c r="AC145" i="18" a="1"/>
  <c r="AC145" i="18" s="1"/>
  <c r="Y87" i="18" a="1"/>
  <c r="Y87" i="18" s="1"/>
  <c r="Z155" i="18" a="1"/>
  <c r="Z155" i="18" s="1"/>
  <c r="AD145" i="18" a="1"/>
  <c r="AD145" i="18" s="1"/>
  <c r="AG87" i="18" a="1"/>
  <c r="AG87" i="18" s="1"/>
  <c r="AE155" i="18" a="1"/>
  <c r="AE155" i="18" s="1"/>
  <c r="AA155" i="18" a="1"/>
  <c r="AA155" i="18" s="1"/>
  <c r="AE145" i="18" a="1"/>
  <c r="AE145" i="18" s="1"/>
  <c r="F108" i="17"/>
  <c r="U107" i="17"/>
  <c r="P87" i="18" a="1"/>
  <c r="P87" i="18" s="1"/>
  <c r="Q87" i="18" a="1"/>
  <c r="Q87" i="18" s="1"/>
  <c r="O87" i="18" a="1"/>
  <c r="O87" i="18" s="1"/>
  <c r="R87" i="18" a="1"/>
  <c r="R87" i="18" s="1"/>
  <c r="O155" i="18" a="1"/>
  <c r="O155" i="18" s="1"/>
  <c r="T87" i="18" a="1"/>
  <c r="T87" i="18" s="1"/>
  <c r="R155" i="18" a="1"/>
  <c r="R155" i="18" s="1"/>
  <c r="T155" i="18" a="1"/>
  <c r="T155" i="18" s="1"/>
  <c r="U87" i="18" a="1"/>
  <c r="U87" i="18" s="1"/>
  <c r="U155" i="18" a="1"/>
  <c r="U155" i="18" s="1"/>
  <c r="V155" i="18" a="1"/>
  <c r="V155" i="18" s="1"/>
  <c r="V87" i="18" a="1"/>
  <c r="V87" i="18" s="1"/>
  <c r="R145" i="18" a="1"/>
  <c r="R145" i="18" s="1"/>
  <c r="U145" i="18" a="1"/>
  <c r="U145" i="18" s="1"/>
  <c r="O145" i="18" a="1"/>
  <c r="O145" i="18" s="1"/>
  <c r="P145" i="18" a="1"/>
  <c r="P145" i="18" s="1"/>
  <c r="P155" i="18" a="1"/>
  <c r="P155" i="18" s="1"/>
  <c r="V145" i="18" a="1"/>
  <c r="V145" i="18" s="1"/>
  <c r="Q145" i="18" a="1"/>
  <c r="Q145" i="18" s="1"/>
  <c r="K168" i="18"/>
  <c r="AA85" i="18" l="1" a="1"/>
  <c r="AA85" i="18" s="1"/>
  <c r="AC85" i="18" a="1"/>
  <c r="AC85" i="18" s="1"/>
  <c r="AD85" i="18" a="1"/>
  <c r="AD85" i="18" s="1"/>
  <c r="AB85" i="18" a="1"/>
  <c r="AB85" i="18" s="1"/>
  <c r="X85" i="18" a="1"/>
  <c r="X85" i="18" s="1"/>
  <c r="Z85" i="18" a="1"/>
  <c r="Z85" i="18" s="1"/>
  <c r="AE85" i="18" a="1"/>
  <c r="AE85" i="18" s="1"/>
  <c r="AG85" i="18" a="1"/>
  <c r="AG85" i="18" s="1"/>
  <c r="Y85" i="18" a="1"/>
  <c r="Y85" i="18" s="1"/>
  <c r="AF85" i="18" a="1"/>
  <c r="AF85" i="18" s="1"/>
  <c r="F109" i="17"/>
  <c r="U109" i="17" s="1"/>
  <c r="U108" i="17"/>
  <c r="R85" i="18" a="1"/>
  <c r="R85" i="18" s="1"/>
  <c r="O85" i="18" a="1"/>
  <c r="O85" i="18" s="1"/>
  <c r="U85" i="18" a="1"/>
  <c r="U85" i="18" s="1"/>
  <c r="T85" i="18" a="1"/>
  <c r="T85" i="18" s="1"/>
  <c r="Q85" i="18" a="1"/>
  <c r="Q85" i="18" s="1"/>
  <c r="P85" i="18" a="1"/>
  <c r="P85" i="18" s="1"/>
  <c r="V85" i="18" a="1"/>
  <c r="V85" i="18" s="1"/>
  <c r="P633" i="9"/>
  <c r="P632" i="9"/>
  <c r="P631" i="9"/>
  <c r="P630" i="9"/>
  <c r="P629" i="9"/>
  <c r="P628" i="9"/>
  <c r="P627" i="9"/>
  <c r="P626" i="9"/>
  <c r="P625" i="9"/>
  <c r="P624" i="9"/>
  <c r="N633" i="9"/>
  <c r="N632" i="9"/>
  <c r="N631" i="9"/>
  <c r="N630" i="9"/>
  <c r="N629" i="9"/>
  <c r="N628" i="9"/>
  <c r="N627" i="9"/>
  <c r="N626" i="9"/>
  <c r="N625" i="9"/>
  <c r="N624" i="9"/>
  <c r="Q157" i="18" l="1"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8" i="9"/>
  <c r="G304"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30" i="1"/>
  <c r="G88" i="1" l="1"/>
  <c r="G617"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9" i="1" l="1"/>
  <c r="G677" i="1" l="1"/>
  <c r="G78" i="6" l="1"/>
  <c r="G105" i="1" l="1"/>
  <c r="G806" i="1"/>
  <c r="G595" i="1"/>
  <c r="G728" i="1"/>
  <c r="G658" i="1"/>
  <c r="G642" i="1"/>
  <c r="G563" i="1"/>
  <c r="AC462" i="9" s="1"/>
  <c r="AB462" i="9" s="1"/>
  <c r="Z462" i="9" s="1"/>
  <c r="Y462" i="9" s="1"/>
  <c r="AA462" i="9" s="1"/>
  <c r="X462" i="9" s="1"/>
  <c r="W462" i="9" s="1"/>
  <c r="V462" i="9" s="1"/>
  <c r="U462"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Q795" i="18" l="1"/>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S141" i="27"/>
  <c r="R141" i="27"/>
  <c r="Q141" i="27"/>
  <c r="P141" i="27"/>
  <c r="O141" i="27"/>
  <c r="N141" i="27"/>
  <c r="M141" i="27"/>
  <c r="L141" i="27"/>
  <c r="K141" i="27"/>
  <c r="S141" i="9"/>
  <c r="R141" i="9"/>
  <c r="Q141" i="9"/>
  <c r="P141" i="9"/>
  <c r="O141" i="9"/>
  <c r="N141" i="9"/>
  <c r="M141" i="9"/>
  <c r="L141" i="9"/>
  <c r="K141" i="9"/>
  <c r="I674" i="1"/>
  <c r="I673" i="1"/>
  <c r="I67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S16" authorId="0" shapeId="0" xr:uid="{E0D0DCC3-F29A-43FA-A260-67CBC4A7226D}">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6"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2"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50"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60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0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5" authorId="0" shapeId="0" xr:uid="{D3F3B3C9-466A-4594-A382-33020F4688C2}">
      <text>
        <r>
          <rPr>
            <b/>
            <sz val="9"/>
            <color indexed="81"/>
            <rFont val="Tahoma"/>
            <family val="2"/>
          </rPr>
          <t>Michael Young:</t>
        </r>
        <r>
          <rPr>
            <sz val="9"/>
            <color indexed="81"/>
            <rFont val="Tahoma"/>
            <family val="2"/>
          </rPr>
          <t xml:space="preserve">
fert density t/m3</t>
        </r>
      </text>
    </comment>
    <comment ref="K605" authorId="1" shapeId="0" xr:uid="{2AAC3D26-832D-4A88-9579-0566C8F9D5F0}">
      <text>
        <r>
          <rPr>
            <b/>
            <sz val="9"/>
            <color indexed="81"/>
            <rFont val="Tahoma"/>
            <family val="2"/>
          </rPr>
          <t>Michael Young (21512438):</t>
        </r>
        <r>
          <rPr>
            <sz val="9"/>
            <color indexed="81"/>
            <rFont val="Tahoma"/>
            <family val="2"/>
          </rPr>
          <t xml:space="preserve">
day of yr</t>
        </r>
      </text>
    </comment>
    <comment ref="L60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05"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7" authorId="0" shapeId="0" xr:uid="{065CEC54-D263-4BFF-A205-26F9334713D6}">
      <text>
        <r>
          <rPr>
            <b/>
            <sz val="9"/>
            <color indexed="81"/>
            <rFont val="Tahoma"/>
            <family val="2"/>
          </rPr>
          <t>Michael Young:</t>
        </r>
        <r>
          <rPr>
            <sz val="9"/>
            <color indexed="81"/>
            <rFont val="Tahoma"/>
            <family val="2"/>
          </rPr>
          <t xml:space="preserve">
60% urea, 40% mop</t>
        </r>
      </text>
    </comment>
    <comment ref="H610"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14"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70" authorId="1" shapeId="0" xr:uid="{5F13E59E-C72D-4A88-B7DC-AEC33E613BF9}">
      <text>
        <r>
          <rPr>
            <b/>
            <sz val="9"/>
            <color indexed="81"/>
            <rFont val="Tahoma"/>
            <family val="2"/>
          </rPr>
          <t>Michael Young (21512438):</t>
        </r>
        <r>
          <rPr>
            <sz val="9"/>
            <color indexed="81"/>
            <rFont val="Tahoma"/>
            <family val="2"/>
          </rPr>
          <t xml:space="preserve">
day of yr</t>
        </r>
      </text>
    </comment>
    <comment ref="L67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70"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4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3E4BEE3C-7A30-49C0-A83C-97E686341264}">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1" authorId="1" shapeId="0" xr:uid="{FCEFD61D-CB89-4B67-917A-B460217E8878}">
      <text>
        <r>
          <rPr>
            <b/>
            <sz val="9"/>
            <color indexed="81"/>
            <rFont val="Tahoma"/>
            <charset val="1"/>
          </rPr>
          <t>Michael Young (21512438):</t>
        </r>
        <r>
          <rPr>
            <sz val="9"/>
            <color indexed="81"/>
            <rFont val="Tahoma"/>
            <charset val="1"/>
          </rPr>
          <t xml:space="preserve">
All spraytopped annuals</t>
        </r>
      </text>
    </comment>
    <comment ref="K182" authorId="1" shapeId="0" xr:uid="{C8A2AF3B-C103-43B1-B750-D7C1008B156E}">
      <text>
        <r>
          <rPr>
            <b/>
            <sz val="9"/>
            <color indexed="81"/>
            <rFont val="Tahoma"/>
            <charset val="1"/>
          </rPr>
          <t>Michael Young (21512438):</t>
        </r>
        <r>
          <rPr>
            <sz val="9"/>
            <color indexed="81"/>
            <rFont val="Tahoma"/>
            <charset val="1"/>
          </rPr>
          <t xml:space="preserve">
All annuals</t>
        </r>
      </text>
    </comment>
    <comment ref="L187"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2"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B6491CAE-3731-4C41-9053-55737EB0BC86}">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<sst xmlns="http://schemas.openxmlformats.org/spreadsheetml/2006/main" count="7474" uniqueCount="1246">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</sst>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8">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322</xdr:row>
      <xdr:rowOff>59532</xdr:rowOff>
    </xdr:from>
    <xdr:to>
      <xdr:col>15</xdr:col>
      <xdr:colOff>431799</xdr:colOff>
      <xdr:row>326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S16" sqref="S16:S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1107</v>
      </c>
      <c r="H4" s="707"/>
      <c r="I4" s="707" t="s">
        <v>332</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1108</v>
      </c>
      <c r="I6" s="373" t="s">
        <v>1109</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1067</v>
      </c>
      <c r="H14" s="250"/>
      <c r="I14" s="700" t="s">
        <v>1070</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1216</v>
      </c>
      <c r="O15" s="250"/>
      <c r="P15" s="250"/>
      <c r="Q15" s="250"/>
      <c r="R15" s="700" t="s">
        <v>1217</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1061</v>
      </c>
      <c r="J16" s="686" t="s">
        <v>1068</v>
      </c>
      <c r="K16" s="250"/>
      <c r="L16" s="686" t="s">
        <v>1062</v>
      </c>
      <c r="M16" s="250"/>
      <c r="N16" s="250" t="s">
        <v>996</v>
      </c>
      <c r="O16" s="250" t="s">
        <v>997</v>
      </c>
      <c r="P16" s="250" t="s">
        <v>950</v>
      </c>
      <c r="Q16" s="250"/>
      <c r="R16" s="250" t="s">
        <v>996</v>
      </c>
      <c r="S16" s="250" t="s">
        <v>997</v>
      </c>
      <c r="T16" s="250" t="s">
        <v>950</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0</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984</v>
      </c>
      <c r="J18" s="922" t="s">
        <v>75</v>
      </c>
      <c r="K18" s="250"/>
      <c r="L18" s="787" t="s">
        <v>75</v>
      </c>
      <c r="M18" s="250"/>
      <c r="N18" s="323" t="b">
        <v>1</v>
      </c>
      <c r="O18" s="323" t="b">
        <v>1</v>
      </c>
      <c r="P18" s="323" t="b">
        <v>0</v>
      </c>
      <c r="Q18" s="250"/>
      <c r="R18" s="323" t="b">
        <v>1</v>
      </c>
      <c r="S18" s="323" t="b">
        <v>0</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853</v>
      </c>
      <c r="K19" s="250"/>
      <c r="L19" s="787" t="s">
        <v>853</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359</v>
      </c>
      <c r="K20" s="250"/>
      <c r="L20" s="787" t="s">
        <v>71</v>
      </c>
      <c r="M20" s="250"/>
      <c r="N20" s="323" t="b">
        <v>1</v>
      </c>
      <c r="O20" s="323" t="b">
        <v>1</v>
      </c>
      <c r="P20" s="323" t="b">
        <v>0</v>
      </c>
      <c r="Q20" s="250"/>
      <c r="R20" s="323" t="b">
        <v>1</v>
      </c>
      <c r="S20" s="323" t="b">
        <v>0</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360</v>
      </c>
      <c r="K21" s="250"/>
      <c r="L21" s="787" t="s">
        <v>984</v>
      </c>
      <c r="M21" s="250"/>
      <c r="N21" s="323" t="b">
        <v>1</v>
      </c>
      <c r="O21" s="323" t="b">
        <v>1</v>
      </c>
      <c r="P21" s="323" t="b">
        <v>0</v>
      </c>
      <c r="Q21" s="250"/>
      <c r="R21" s="323" t="b">
        <v>1</v>
      </c>
      <c r="S21" s="323" t="b">
        <v>0</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1063</v>
      </c>
      <c r="K22" s="250"/>
      <c r="L22" s="787" t="s">
        <v>69</v>
      </c>
      <c r="M22" s="250"/>
      <c r="N22" s="323" t="b">
        <v>1</v>
      </c>
      <c r="O22" s="323" t="b">
        <v>1</v>
      </c>
      <c r="P22" s="323" t="b">
        <v>0</v>
      </c>
      <c r="Q22" s="250"/>
      <c r="R22" s="323" t="b">
        <v>1</v>
      </c>
      <c r="S22" s="323" t="b">
        <v>0</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241</v>
      </c>
      <c r="K23" s="250"/>
      <c r="L23" s="787" t="s">
        <v>73</v>
      </c>
      <c r="M23" s="250"/>
      <c r="N23" s="323" t="b">
        <v>1</v>
      </c>
      <c r="O23" s="323" t="b">
        <v>1</v>
      </c>
      <c r="P23" s="323" t="b">
        <v>0</v>
      </c>
      <c r="Q23" s="250"/>
      <c r="R23" s="323" t="b">
        <v>1</v>
      </c>
      <c r="S23" s="323" t="b">
        <v>0</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361</v>
      </c>
      <c r="K24" s="250"/>
      <c r="L24" s="787" t="s">
        <v>77</v>
      </c>
      <c r="M24" s="250"/>
      <c r="N24" s="323" t="b">
        <v>1</v>
      </c>
      <c r="O24" s="323" t="b">
        <v>1</v>
      </c>
      <c r="P24" s="323" t="b">
        <v>0</v>
      </c>
      <c r="Q24" s="250"/>
      <c r="R24" s="323" t="b">
        <v>1</v>
      </c>
      <c r="S24" s="323" t="b">
        <v>0</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985</v>
      </c>
      <c r="J25" s="922" t="s">
        <v>1204</v>
      </c>
      <c r="K25" s="250"/>
      <c r="L25" s="787" t="s">
        <v>360</v>
      </c>
      <c r="M25" s="250"/>
      <c r="N25" s="323" t="b">
        <v>1</v>
      </c>
      <c r="O25" s="323" t="b">
        <v>1</v>
      </c>
      <c r="P25" s="323" t="b">
        <v>0</v>
      </c>
      <c r="Q25" s="250"/>
      <c r="R25" s="323" t="b">
        <v>1</v>
      </c>
      <c r="S25" s="323" t="b">
        <v>0</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233</v>
      </c>
      <c r="J26" s="922" t="s">
        <v>80</v>
      </c>
      <c r="K26" s="250"/>
      <c r="L26" s="787" t="s">
        <v>1063</v>
      </c>
      <c r="M26" s="250"/>
      <c r="N26" s="323" t="b">
        <v>1</v>
      </c>
      <c r="O26" s="323" t="b">
        <v>1</v>
      </c>
      <c r="P26" s="323" t="b">
        <v>0</v>
      </c>
      <c r="Q26" s="250"/>
      <c r="R26" s="323" t="b">
        <v>1</v>
      </c>
      <c r="S26" s="323" t="b">
        <v>0</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362</v>
      </c>
      <c r="K27" s="250"/>
      <c r="L27" s="787" t="s">
        <v>241</v>
      </c>
      <c r="M27" s="250"/>
      <c r="N27" s="323" t="b">
        <v>1</v>
      </c>
      <c r="O27" s="323" t="b">
        <v>1</v>
      </c>
      <c r="P27" s="323" t="b">
        <v>0</v>
      </c>
      <c r="Q27" s="250"/>
      <c r="R27" s="323" t="b">
        <v>1</v>
      </c>
      <c r="S27" s="323" t="b">
        <v>0</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987</v>
      </c>
      <c r="J28" s="922" t="s">
        <v>1064</v>
      </c>
      <c r="K28" s="250"/>
      <c r="L28" s="787" t="s">
        <v>78</v>
      </c>
      <c r="M28" s="250"/>
      <c r="N28" s="323" t="b">
        <v>1</v>
      </c>
      <c r="O28" s="323" t="b">
        <v>1</v>
      </c>
      <c r="P28" s="323" t="b">
        <v>0</v>
      </c>
      <c r="Q28" s="250"/>
      <c r="R28" s="323" t="b">
        <v>1</v>
      </c>
      <c r="S28" s="323" t="b">
        <v>0</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240</v>
      </c>
      <c r="K29" s="250"/>
      <c r="L29" s="787" t="s">
        <v>72</v>
      </c>
      <c r="M29" s="250"/>
      <c r="N29" s="323" t="b">
        <v>1</v>
      </c>
      <c r="O29" s="323" t="b">
        <v>1</v>
      </c>
      <c r="P29" s="323" t="b">
        <v>0</v>
      </c>
      <c r="Q29" s="250"/>
      <c r="R29" s="323" t="b">
        <v>1</v>
      </c>
      <c r="S29" s="323" t="b">
        <v>0</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363</v>
      </c>
      <c r="K30" s="250"/>
      <c r="L30" s="787" t="s">
        <v>359</v>
      </c>
      <c r="M30" s="250"/>
      <c r="N30" s="323" t="b">
        <v>1</v>
      </c>
      <c r="O30" s="323" t="b">
        <v>1</v>
      </c>
      <c r="P30" s="323" t="b">
        <v>0</v>
      </c>
      <c r="Q30" s="250"/>
      <c r="R30" s="323" t="b">
        <v>1</v>
      </c>
      <c r="S30" s="323" t="b">
        <v>0</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983</v>
      </c>
      <c r="J31" s="923" t="s">
        <v>1065</v>
      </c>
      <c r="K31" s="250"/>
      <c r="L31" s="787" t="s">
        <v>70</v>
      </c>
      <c r="M31" s="250"/>
      <c r="N31" s="323" t="b">
        <v>1</v>
      </c>
      <c r="O31" s="323" t="b">
        <v>1</v>
      </c>
      <c r="P31" s="323" t="b">
        <v>0</v>
      </c>
      <c r="Q31" s="250"/>
      <c r="R31" s="323" t="b">
        <v>1</v>
      </c>
      <c r="S31" s="323" t="b">
        <v>0</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238</v>
      </c>
      <c r="K32" s="250"/>
      <c r="L32" s="787" t="s">
        <v>985</v>
      </c>
      <c r="M32" s="250"/>
      <c r="N32" s="323" t="b">
        <v>1</v>
      </c>
      <c r="O32" s="323" t="b">
        <v>1</v>
      </c>
      <c r="P32" s="323" t="b">
        <v>0</v>
      </c>
      <c r="Q32" s="250"/>
      <c r="R32" s="323" t="b">
        <v>1</v>
      </c>
      <c r="S32" s="323" t="b">
        <v>0</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986</v>
      </c>
      <c r="J33" s="923" t="s">
        <v>364</v>
      </c>
      <c r="K33" s="250"/>
      <c r="L33" s="787" t="s">
        <v>233</v>
      </c>
      <c r="M33" s="250"/>
      <c r="N33" s="323" t="b">
        <v>1</v>
      </c>
      <c r="O33" s="323" t="b">
        <v>1</v>
      </c>
      <c r="P33" s="323" t="b">
        <v>0</v>
      </c>
      <c r="Q33" s="250"/>
      <c r="R33" s="323" t="b">
        <v>1</v>
      </c>
      <c r="S33" s="323" t="b">
        <v>0</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1066</v>
      </c>
      <c r="K34" s="250"/>
      <c r="L34" s="787" t="s">
        <v>67</v>
      </c>
      <c r="M34" s="250"/>
      <c r="N34" s="323" t="b">
        <v>1</v>
      </c>
      <c r="O34" s="323" t="b">
        <v>1</v>
      </c>
      <c r="P34" s="323" t="b">
        <v>0</v>
      </c>
      <c r="Q34" s="250"/>
      <c r="R34" s="323" t="b">
        <v>1</v>
      </c>
      <c r="S34" s="323" t="b">
        <v>0</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239</v>
      </c>
      <c r="K35" s="250"/>
      <c r="L35" s="787" t="s">
        <v>987</v>
      </c>
      <c r="M35" s="250"/>
      <c r="N35" s="323" t="b">
        <v>1</v>
      </c>
      <c r="O35" s="323" t="b">
        <v>1</v>
      </c>
      <c r="P35" s="323" t="b">
        <v>0</v>
      </c>
      <c r="Q35" s="250"/>
      <c r="R35" s="323" t="b">
        <v>1</v>
      </c>
      <c r="S35" s="323" t="b">
        <v>0</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361</v>
      </c>
      <c r="M36" s="250"/>
      <c r="N36" s="323" t="b">
        <v>1</v>
      </c>
      <c r="O36" s="323" t="b">
        <v>1</v>
      </c>
      <c r="P36" s="323" t="b">
        <v>0</v>
      </c>
      <c r="Q36" s="250"/>
      <c r="R36" s="323" t="b">
        <v>1</v>
      </c>
      <c r="S36" s="323" t="b">
        <v>0</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1204</v>
      </c>
      <c r="M37" s="250"/>
      <c r="N37" s="323" t="b">
        <v>1</v>
      </c>
      <c r="O37" s="323" t="b">
        <v>1</v>
      </c>
      <c r="P37" s="323" t="b">
        <v>0</v>
      </c>
      <c r="Q37" s="250"/>
      <c r="R37" s="323" t="b">
        <v>1</v>
      </c>
      <c r="S37" s="323" t="b">
        <v>0</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0</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362</v>
      </c>
      <c r="M39" s="250"/>
      <c r="N39" s="323" t="b">
        <v>1</v>
      </c>
      <c r="O39" s="323" t="b">
        <v>1</v>
      </c>
      <c r="P39" s="323" t="b">
        <v>0</v>
      </c>
      <c r="Q39" s="250"/>
      <c r="R39" s="323" t="b">
        <v>1</v>
      </c>
      <c r="S39" s="323" t="b">
        <v>0</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1064</v>
      </c>
      <c r="M40" s="250"/>
      <c r="N40" s="323" t="b">
        <v>1</v>
      </c>
      <c r="O40" s="323" t="b">
        <v>1</v>
      </c>
      <c r="P40" s="323" t="b">
        <v>0</v>
      </c>
      <c r="Q40" s="250"/>
      <c r="R40" s="323" t="b">
        <v>1</v>
      </c>
      <c r="S40" s="323" t="b">
        <v>0</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240</v>
      </c>
      <c r="M41" s="250"/>
      <c r="N41" s="323" t="b">
        <v>1</v>
      </c>
      <c r="O41" s="323" t="b">
        <v>1</v>
      </c>
      <c r="P41" s="323" t="b">
        <v>0</v>
      </c>
      <c r="Q41" s="250"/>
      <c r="R41" s="323" t="b">
        <v>1</v>
      </c>
      <c r="S41" s="323" t="b">
        <v>0</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363</v>
      </c>
      <c r="M42" s="250"/>
      <c r="N42" s="323" t="b">
        <v>1</v>
      </c>
      <c r="O42" s="323" t="b">
        <v>1</v>
      </c>
      <c r="P42" s="323" t="b">
        <v>0</v>
      </c>
      <c r="Q42" s="250"/>
      <c r="R42" s="323" t="b">
        <v>1</v>
      </c>
      <c r="S42" s="323" t="b">
        <v>0</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1065</v>
      </c>
      <c r="M43" s="250"/>
      <c r="N43" s="323" t="b">
        <v>1</v>
      </c>
      <c r="O43" s="323" t="b">
        <v>1</v>
      </c>
      <c r="P43" s="323" t="b">
        <v>0</v>
      </c>
      <c r="Q43" s="250"/>
      <c r="R43" s="323" t="b">
        <v>1</v>
      </c>
      <c r="S43" s="323" t="b">
        <v>0</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238</v>
      </c>
      <c r="M44" s="250"/>
      <c r="N44" s="323" t="b">
        <v>1</v>
      </c>
      <c r="O44" s="323" t="b">
        <v>1</v>
      </c>
      <c r="P44" s="323" t="b">
        <v>0</v>
      </c>
      <c r="Q44" s="250"/>
      <c r="R44" s="323" t="b">
        <v>1</v>
      </c>
      <c r="S44" s="323" t="b">
        <v>0</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0</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0</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983</v>
      </c>
      <c r="M47" s="250"/>
      <c r="N47" s="323" t="b">
        <v>1</v>
      </c>
      <c r="O47" s="323" t="b">
        <v>1</v>
      </c>
      <c r="P47" s="323" t="b">
        <v>0</v>
      </c>
      <c r="Q47" s="250"/>
      <c r="R47" s="323" t="b">
        <v>1</v>
      </c>
      <c r="S47" s="323" t="b">
        <v>0</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364</v>
      </c>
      <c r="M48" s="696"/>
      <c r="N48" s="323" t="b">
        <v>1</v>
      </c>
      <c r="O48" s="323" t="b">
        <v>1</v>
      </c>
      <c r="P48" s="323" t="b">
        <v>0</v>
      </c>
      <c r="Q48" s="696"/>
      <c r="R48" s="323" t="b">
        <v>1</v>
      </c>
      <c r="S48" s="323" t="b">
        <v>0</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1066</v>
      </c>
      <c r="M49" s="696"/>
      <c r="N49" s="323" t="b">
        <v>1</v>
      </c>
      <c r="O49" s="323" t="b">
        <v>1</v>
      </c>
      <c r="P49" s="323" t="b">
        <v>0</v>
      </c>
      <c r="Q49" s="696"/>
      <c r="R49" s="323" t="b">
        <v>1</v>
      </c>
      <c r="S49" s="323" t="b">
        <v>0</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239</v>
      </c>
      <c r="M50" s="696"/>
      <c r="N50" s="323" t="b">
        <v>1</v>
      </c>
      <c r="O50" s="323" t="b">
        <v>1</v>
      </c>
      <c r="P50" s="323" t="b">
        <v>0</v>
      </c>
      <c r="Q50" s="696"/>
      <c r="R50" s="323" t="b">
        <v>1</v>
      </c>
      <c r="S50" s="323" t="b">
        <v>0</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0</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986</v>
      </c>
      <c r="M52" s="696"/>
      <c r="N52" s="323" t="b">
        <v>1</v>
      </c>
      <c r="O52" s="323" t="b">
        <v>1</v>
      </c>
      <c r="P52" s="323" t="b">
        <v>0</v>
      </c>
      <c r="Q52" s="696"/>
      <c r="R52" s="323" t="b">
        <v>1</v>
      </c>
      <c r="S52" s="323" t="b">
        <v>0</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421</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422</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228</v>
      </c>
      <c r="H68" s="76" t="s">
        <v>229</v>
      </c>
      <c r="I68" s="249"/>
      <c r="J68" s="76" t="s">
        <v>112</v>
      </c>
      <c r="K68" s="321">
        <v>13.59</v>
      </c>
      <c r="L68" s="249"/>
      <c r="M68" s="249"/>
      <c r="N68" s="374">
        <v>80</v>
      </c>
      <c r="O68" s="249" t="s">
        <v>423</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404</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113</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913</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914</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915</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1208</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816</v>
      </c>
      <c r="H89" s="233"/>
      <c r="I89" s="707"/>
      <c r="J89" s="233" t="s">
        <v>274</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817</v>
      </c>
      <c r="J90" s="233" t="s">
        <v>827</v>
      </c>
      <c r="K90" s="707" t="s">
        <v>828</v>
      </c>
      <c r="L90" s="233" t="s">
        <v>1179</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1206</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818</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370</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372</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9" t="s">
        <v>953</v>
      </c>
      <c r="M106" s="244"/>
      <c r="N106" s="1181" t="s">
        <v>952</v>
      </c>
      <c r="O106" s="1181"/>
      <c r="P106" s="1181"/>
      <c r="Q106" s="244"/>
      <c r="R106" s="783" t="s">
        <v>1015</v>
      </c>
      <c r="S106" s="783"/>
      <c r="T106" s="1013" t="s">
        <v>952</v>
      </c>
      <c r="U106" s="1013"/>
      <c r="V106" s="1013"/>
      <c r="W106" s="1004"/>
      <c r="X106" s="1005" t="s">
        <v>1015</v>
      </c>
      <c r="Y106" s="783"/>
      <c r="Z106" s="1167" t="s">
        <v>1221</v>
      </c>
      <c r="AA106" s="1167"/>
      <c r="AB106" s="1167"/>
      <c r="AC106" s="727" t="s">
        <v>1218</v>
      </c>
      <c r="AD106" s="1166"/>
      <c r="AE106" s="236"/>
      <c r="AF106" s="228"/>
      <c r="AG106" s="228"/>
      <c r="AH106" s="228"/>
    </row>
    <row r="107" spans="1:34" s="76" customFormat="1" ht="12" customHeight="1" x14ac:dyDescent="0.25">
      <c r="A107" s="226"/>
      <c r="B107" s="227"/>
      <c r="C107" s="237"/>
      <c r="D107" s="237"/>
      <c r="E107" s="237"/>
      <c r="F107" s="237"/>
      <c r="G107" s="317" t="s">
        <v>951</v>
      </c>
      <c r="H107" s="237"/>
      <c r="I107" s="237"/>
      <c r="J107" s="243" t="s">
        <v>371</v>
      </c>
      <c r="K107" s="243" t="s">
        <v>373</v>
      </c>
      <c r="L107" s="1180"/>
      <c r="M107" s="244"/>
      <c r="N107" s="846" t="s">
        <v>996</v>
      </c>
      <c r="O107" s="846" t="s">
        <v>997</v>
      </c>
      <c r="P107" s="846" t="s">
        <v>950</v>
      </c>
      <c r="Q107" s="244"/>
      <c r="R107" s="783"/>
      <c r="S107" s="783"/>
      <c r="T107" s="1004" t="s">
        <v>996</v>
      </c>
      <c r="U107" s="1004" t="s">
        <v>997</v>
      </c>
      <c r="V107" s="1004" t="s">
        <v>950</v>
      </c>
      <c r="W107" s="1004"/>
      <c r="X107" s="1005"/>
      <c r="Y107" s="783"/>
      <c r="Z107" s="1167" t="s">
        <v>1222</v>
      </c>
      <c r="AA107" s="1167" t="s">
        <v>1223</v>
      </c>
      <c r="AB107" s="1167"/>
      <c r="AC107" s="1166" t="s">
        <v>1219</v>
      </c>
      <c r="AD107" s="1166" t="s">
        <v>1220</v>
      </c>
      <c r="AE107" s="236"/>
      <c r="AF107" s="228"/>
      <c r="AG107" s="228"/>
      <c r="AH107" s="228"/>
    </row>
    <row r="108" spans="1:34" s="76" customFormat="1" ht="12" customHeight="1" x14ac:dyDescent="0.25">
      <c r="A108" s="226"/>
      <c r="B108" s="227"/>
      <c r="C108" s="237"/>
      <c r="D108" s="237"/>
      <c r="E108" s="237"/>
      <c r="F108" s="245"/>
      <c r="G108" s="323" t="b">
        <v>1</v>
      </c>
      <c r="H108" s="249"/>
      <c r="I108" s="641" t="s">
        <v>851</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418</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949</v>
      </c>
      <c r="H110" s="249"/>
      <c r="I110" s="642" t="s">
        <v>819</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820</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821</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993</v>
      </c>
      <c r="H113" s="249"/>
      <c r="I113" s="642" t="s">
        <v>822</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823</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824</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825</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826</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948</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298</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284</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285</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286</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288</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287</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290</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291</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292</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293</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294</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295</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296</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297</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242</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298</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299</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300</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301</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302</v>
      </c>
      <c r="K10" s="243" t="s">
        <v>303</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307</v>
      </c>
      <c r="K13" s="247" t="s">
        <v>308</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309</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310</v>
      </c>
      <c r="J15" s="326">
        <v>4760</v>
      </c>
      <c r="K15" s="326">
        <v>6752</v>
      </c>
      <c r="L15" s="249" t="s">
        <v>289</v>
      </c>
      <c r="M15" s="249" t="s">
        <v>306</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311</v>
      </c>
      <c r="J16" s="326">
        <v>30</v>
      </c>
      <c r="K16" s="326">
        <v>30</v>
      </c>
      <c r="L16" s="249" t="s">
        <v>304</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312</v>
      </c>
      <c r="J17" s="4">
        <f>J15/EXP(J16*LN(1.2))</f>
        <v>20.052548309496157</v>
      </c>
      <c r="K17" s="4">
        <f>K15/EXP(K16*LN(1.2))</f>
        <v>28.444287013806314</v>
      </c>
      <c r="L17" s="249" t="s">
        <v>289</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242</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305</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313</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7">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314</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315</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316</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317</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318</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319</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307</v>
      </c>
      <c r="I50" s="280" t="s">
        <v>308</v>
      </c>
      <c r="J50" s="280"/>
      <c r="K50" s="280"/>
      <c r="L50" s="280"/>
      <c r="M50" s="280"/>
      <c r="W50" s="236"/>
      <c r="X50" s="228"/>
      <c r="Y50" s="228"/>
      <c r="Z50" s="228"/>
    </row>
    <row r="51" spans="1:26" ht="12.75" customHeight="1" x14ac:dyDescent="0.25">
      <c r="A51" s="266"/>
      <c r="B51" s="227"/>
      <c r="C51" s="237"/>
      <c r="D51" s="237"/>
      <c r="E51" s="237"/>
      <c r="F51" s="245"/>
      <c r="G51" s="292" t="s">
        <v>330</v>
      </c>
      <c r="H51" s="329">
        <v>0.1</v>
      </c>
      <c r="I51" s="329">
        <v>0.2</v>
      </c>
      <c r="J51" s="280" t="s">
        <v>320</v>
      </c>
      <c r="K51" s="331">
        <f>H51*60</f>
        <v>6</v>
      </c>
      <c r="L51" s="331">
        <f>I51*60</f>
        <v>12</v>
      </c>
      <c r="M51" s="280" t="s">
        <v>321</v>
      </c>
      <c r="Q51" s="280"/>
      <c r="R51" s="280"/>
      <c r="S51" s="280"/>
      <c r="T51" s="280"/>
      <c r="U51" s="280"/>
      <c r="V51" s="281"/>
      <c r="W51" s="236"/>
      <c r="X51" s="228"/>
      <c r="Y51" s="228"/>
      <c r="Z51" s="228"/>
    </row>
    <row r="52" spans="1:26" ht="12.75" customHeight="1" x14ac:dyDescent="0.25">
      <c r="A52" s="266"/>
      <c r="B52" s="227"/>
      <c r="C52" s="237"/>
      <c r="D52" s="237"/>
      <c r="E52" s="237"/>
      <c r="F52" s="245"/>
      <c r="G52" s="292" t="s">
        <v>331</v>
      </c>
      <c r="H52" s="329">
        <v>0.1</v>
      </c>
      <c r="I52" s="329">
        <v>0.1</v>
      </c>
      <c r="J52" s="280" t="s">
        <v>322</v>
      </c>
      <c r="K52" s="331">
        <f>H52*60</f>
        <v>6</v>
      </c>
      <c r="L52" s="331">
        <f>I52*60</f>
        <v>6</v>
      </c>
      <c r="M52" s="280" t="s">
        <v>321</v>
      </c>
      <c r="Q52" s="280"/>
      <c r="R52" s="280"/>
      <c r="S52" s="280"/>
      <c r="T52" s="280"/>
      <c r="U52" s="280"/>
      <c r="V52" s="281"/>
      <c r="W52" s="236"/>
      <c r="X52" s="228"/>
      <c r="Y52" s="228"/>
      <c r="Z52" s="228"/>
    </row>
    <row r="53" spans="1:26" ht="12.75" customHeight="1" x14ac:dyDescent="0.25">
      <c r="A53" s="266"/>
      <c r="B53" s="227"/>
      <c r="C53" s="237"/>
      <c r="D53" s="237"/>
      <c r="E53" s="237"/>
      <c r="F53" s="245"/>
      <c r="G53" s="292" t="s">
        <v>309</v>
      </c>
      <c r="H53" s="329">
        <v>2</v>
      </c>
      <c r="I53" s="329">
        <v>2</v>
      </c>
      <c r="J53" s="280" t="s">
        <v>323</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324</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326</v>
      </c>
      <c r="O55" s="283"/>
      <c r="P55" s="283"/>
      <c r="Q55" s="280" t="s">
        <v>332</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325</v>
      </c>
      <c r="K57" s="283"/>
      <c r="L57" s="283"/>
      <c r="M57" s="283"/>
      <c r="N57" s="283" t="s">
        <v>279</v>
      </c>
      <c r="O57" s="332">
        <v>0.2</v>
      </c>
      <c r="P57" s="288" t="s">
        <v>327</v>
      </c>
      <c r="Q57" s="334">
        <f>O57*60</f>
        <v>12</v>
      </c>
      <c r="R57" s="283" t="s">
        <v>321</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328</v>
      </c>
      <c r="O58" s="333">
        <v>2</v>
      </c>
      <c r="P58" s="288" t="s">
        <v>329</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307</v>
      </c>
      <c r="J60" s="282" t="s">
        <v>308</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6" t="s">
        <v>102</v>
      </c>
      <c r="H61" s="686" t="s">
        <v>1138</v>
      </c>
      <c r="I61" s="282" t="s">
        <v>336</v>
      </c>
      <c r="J61" s="282" t="s">
        <v>333</v>
      </c>
      <c r="M61" s="283"/>
      <c r="N61" s="283" t="s">
        <v>1138</v>
      </c>
      <c r="O61" s="283" t="s">
        <v>334</v>
      </c>
      <c r="P61" s="289" t="s">
        <v>335</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8">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8">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8">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8">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8">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8">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8">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7"/>
  <sheetViews>
    <sheetView topLeftCell="A227" zoomScale="80" zoomScaleNormal="80" workbookViewId="0">
      <selection activeCell="K268" sqref="K268:K27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348</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992</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990</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991</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1017</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794</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110</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349</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851</v>
      </c>
      <c r="J42" s="306" t="s">
        <v>418</v>
      </c>
      <c r="K42" s="245" t="s">
        <v>819</v>
      </c>
      <c r="L42" s="245" t="s">
        <v>820</v>
      </c>
      <c r="M42" s="245" t="s">
        <v>821</v>
      </c>
      <c r="N42" s="306" t="s">
        <v>822</v>
      </c>
      <c r="O42" s="306" t="s">
        <v>823</v>
      </c>
      <c r="P42" s="306" t="s">
        <v>824</v>
      </c>
      <c r="Q42" s="306" t="s">
        <v>825</v>
      </c>
      <c r="R42" s="306" t="s">
        <v>826</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278</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851</v>
      </c>
      <c r="J62" s="36" t="s">
        <v>418</v>
      </c>
      <c r="K62" s="69" t="s">
        <v>819</v>
      </c>
      <c r="L62" s="69" t="s">
        <v>820</v>
      </c>
      <c r="M62" s="69" t="s">
        <v>821</v>
      </c>
      <c r="N62" s="36" t="s">
        <v>822</v>
      </c>
      <c r="O62" s="36" t="s">
        <v>823</v>
      </c>
      <c r="P62" s="36" t="s">
        <v>824</v>
      </c>
      <c r="Q62" s="36" t="s">
        <v>825</v>
      </c>
      <c r="R62" s="36" t="s">
        <v>826</v>
      </c>
      <c r="S62" s="36"/>
      <c r="T62" s="306" t="s">
        <v>109</v>
      </c>
      <c r="U62" s="306" t="s">
        <v>851</v>
      </c>
      <c r="V62" s="306" t="s">
        <v>418</v>
      </c>
      <c r="W62" s="703" t="s">
        <v>819</v>
      </c>
      <c r="X62" s="703" t="s">
        <v>820</v>
      </c>
      <c r="Y62" s="703" t="s">
        <v>821</v>
      </c>
      <c r="Z62" s="306" t="s">
        <v>822</v>
      </c>
      <c r="AA62" s="306" t="s">
        <v>823</v>
      </c>
      <c r="AB62" s="306" t="s">
        <v>824</v>
      </c>
      <c r="AC62" s="306" t="s">
        <v>825</v>
      </c>
      <c r="AD62" s="306" t="s">
        <v>826</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234</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245</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246</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404</v>
      </c>
      <c r="J100" s="24" t="s">
        <v>59</v>
      </c>
      <c r="K100" s="24" t="s">
        <v>60</v>
      </c>
      <c r="L100" s="24" t="s">
        <v>61</v>
      </c>
      <c r="M100" s="243" t="s">
        <v>62</v>
      </c>
      <c r="N100" s="243" t="s">
        <v>913</v>
      </c>
      <c r="O100" s="243" t="s">
        <v>914</v>
      </c>
      <c r="P100" s="724" t="s">
        <v>915</v>
      </c>
      <c r="Q100" s="724" t="s">
        <v>1208</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229</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4" t="s">
        <v>369</v>
      </c>
      <c r="I115" s="1184"/>
      <c r="J115" s="1184"/>
      <c r="K115" s="296"/>
      <c r="L115" s="309"/>
      <c r="M115" s="1183" t="s">
        <v>281</v>
      </c>
      <c r="N115" s="1183"/>
      <c r="O115" s="1183"/>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H128*$T$699+H126*(1-$T$699)</f>
        <v>250</v>
      </c>
      <c r="I127" s="928">
        <f>I128*$T$699+I126*(1-$T$699)</f>
        <v>30</v>
      </c>
      <c r="J127" s="928">
        <f>J128*$T$699+J126*(1-$T$699)</f>
        <v>62.5</v>
      </c>
      <c r="L127" s="686" t="str">
        <f t="shared" si="3"/>
        <v>jc</v>
      </c>
      <c r="M127" s="928">
        <f>M128*$T$699+M126*(1-$T$699)</f>
        <v>0.25</v>
      </c>
      <c r="N127" s="928">
        <f>N128*$T$699+N126*(1-$T$699)</f>
        <v>0.5</v>
      </c>
      <c r="O127" s="928">
        <f>O128*$T$699+O126*(1-$T$699)</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H142*$T$713+H140*(1-$T$713)</f>
        <v>250</v>
      </c>
      <c r="I141" s="928">
        <f>I142*$T$713+I140*(1-$T$713)</f>
        <v>30</v>
      </c>
      <c r="J141" s="928">
        <f>J142*$T$713+J140*(1-$T$713)</f>
        <v>62.5</v>
      </c>
      <c r="K141" s="264"/>
      <c r="L141" s="686" t="str">
        <f t="shared" si="3"/>
        <v>tc</v>
      </c>
      <c r="M141" s="928">
        <f>M142*$T$713+M140*(1-$T$713)</f>
        <v>0.25</v>
      </c>
      <c r="N141" s="928">
        <f>N142*$T$713+N140*(1-$T$713)</f>
        <v>0.5</v>
      </c>
      <c r="O141" s="928">
        <f>O142*$T$713+O140*(1-$T$713)</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H145*$T$716+H143*(1-$T$716)</f>
        <v>250</v>
      </c>
      <c r="I144" s="928">
        <f>I145*$T$716+I143*(1-$T$716)</f>
        <v>30</v>
      </c>
      <c r="J144" s="928">
        <f>J145*$T$716+J143*(1-$T$716)</f>
        <v>62.5</v>
      </c>
      <c r="L144" s="686" t="str">
        <f t="shared" si="3"/>
        <v>uc</v>
      </c>
      <c r="M144" s="928">
        <f>M145*$T$716+M143*(1-$T$716)</f>
        <v>0.25</v>
      </c>
      <c r="N144" s="928">
        <f>N145*$T$716+N143*(1-$T$716)</f>
        <v>0.5</v>
      </c>
      <c r="O144" s="928">
        <f>O145*$T$716+O143*(1-$T$716)</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H151*$T$722+H149*(1-$T$722)</f>
        <v>250</v>
      </c>
      <c r="I150" s="928">
        <f>I151*$T$722+I149*(1-$T$722)</f>
        <v>30</v>
      </c>
      <c r="J150" s="928">
        <f>J151*$T$722+J149*(1-$T$722)</f>
        <v>62.5</v>
      </c>
      <c r="K150" s="264"/>
      <c r="L150" s="686" t="str">
        <f t="shared" si="3"/>
        <v>xc</v>
      </c>
      <c r="M150" s="928">
        <f>M151*$T$722+M149*(1-$T$722)</f>
        <v>0.25</v>
      </c>
      <c r="N150" s="928">
        <f>N151*$T$722+N149*(1-$T$722)</f>
        <v>0.5</v>
      </c>
      <c r="O150" s="928">
        <f>O151*$T$722+O149*(1-$T$722)</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280</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274</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417</v>
      </c>
      <c r="J170" s="243" t="s">
        <v>404</v>
      </c>
      <c r="K170" s="243" t="s">
        <v>59</v>
      </c>
      <c r="L170" s="243" t="s">
        <v>60</v>
      </c>
      <c r="M170" s="243" t="s">
        <v>61</v>
      </c>
      <c r="N170" s="243" t="s">
        <v>62</v>
      </c>
      <c r="O170" s="243" t="s">
        <v>913</v>
      </c>
      <c r="P170" s="243" t="s">
        <v>914</v>
      </c>
      <c r="Q170" s="724" t="s">
        <v>915</v>
      </c>
      <c r="R170" s="724" t="s">
        <v>1208</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417</v>
      </c>
      <c r="J191" s="217" t="s">
        <v>404</v>
      </c>
      <c r="K191" s="217" t="s">
        <v>59</v>
      </c>
      <c r="L191" s="217" t="s">
        <v>60</v>
      </c>
      <c r="M191" s="217" t="s">
        <v>61</v>
      </c>
      <c r="N191" s="217" t="s">
        <v>62</v>
      </c>
      <c r="O191" s="217" t="s">
        <v>913</v>
      </c>
      <c r="P191" s="217" t="s">
        <v>914</v>
      </c>
      <c r="Q191" s="217" t="s">
        <v>915</v>
      </c>
      <c r="R191" s="217" t="s">
        <v>1208</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281</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351</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358</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357</v>
      </c>
      <c r="I230" s="24" t="s">
        <v>356</v>
      </c>
      <c r="J230" s="24" t="s">
        <v>354</v>
      </c>
      <c r="K230" s="24" t="s">
        <v>355</v>
      </c>
      <c r="L230" s="24" t="s">
        <v>353</v>
      </c>
      <c r="M230" s="24" t="s">
        <v>352</v>
      </c>
      <c r="N230" s="626" t="s">
        <v>847</v>
      </c>
      <c r="O230" s="626"/>
      <c r="P230" s="626"/>
      <c r="Q230" s="1163" t="s">
        <v>818</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3" si="12">_xlfn.CONCAT(H231:M231)</f>
        <v>AAAA2A1a</v>
      </c>
      <c r="H231" s="932" t="s">
        <v>23</v>
      </c>
      <c r="I231" s="932" t="s">
        <v>23</v>
      </c>
      <c r="J231" s="932" t="s">
        <v>23</v>
      </c>
      <c r="K231" s="932" t="s">
        <v>1243</v>
      </c>
      <c r="L231" s="932" t="s">
        <v>235</v>
      </c>
      <c r="M231" s="933" t="s">
        <v>74</v>
      </c>
      <c r="N231" s="9" t="b">
        <f>AND(COUNTIF(G242:$G$273,G231))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GGGGAg1a2</v>
      </c>
      <c r="H232" s="932" t="s">
        <v>162</v>
      </c>
      <c r="I232" s="932" t="s">
        <v>162</v>
      </c>
      <c r="J232" s="932" t="s">
        <v>162</v>
      </c>
      <c r="K232" s="932" t="s">
        <v>162</v>
      </c>
      <c r="L232" s="932" t="s">
        <v>1239</v>
      </c>
      <c r="M232" s="933" t="s">
        <v>853</v>
      </c>
      <c r="N232" s="686" t="b">
        <f>AND(COUNTIF(G243:$G$277,G232))</f>
        <v>0</v>
      </c>
      <c r="O232" s="701" t="s">
        <v>1215</v>
      </c>
      <c r="Q232" s="373" t="b">
        <v>1</v>
      </c>
      <c r="AX232" s="694"/>
      <c r="AY232" s="689"/>
      <c r="AZ232" s="689"/>
      <c r="BA232" s="689"/>
    </row>
    <row r="233" spans="1:68" s="686" customFormat="1" ht="15" outlineLevel="1" x14ac:dyDescent="0.25">
      <c r="A233" s="690"/>
      <c r="B233" s="687"/>
      <c r="C233" s="699"/>
      <c r="D233" s="699"/>
      <c r="E233" s="699"/>
      <c r="F233" s="703"/>
      <c r="G233" s="686" t="str">
        <f t="shared" ref="G233" si="13">_xlfn.CONCAT(H233:M233)</f>
        <v>GGGGSg1a2</v>
      </c>
      <c r="H233" s="932" t="s">
        <v>162</v>
      </c>
      <c r="I233" s="932" t="s">
        <v>162</v>
      </c>
      <c r="J233" s="932" t="s">
        <v>162</v>
      </c>
      <c r="K233" s="932" t="s">
        <v>162</v>
      </c>
      <c r="L233" s="932" t="s">
        <v>1241</v>
      </c>
      <c r="M233" s="933" t="s">
        <v>853</v>
      </c>
      <c r="N233" s="686" t="b">
        <f>AND(COUNTIF(G243:$G$277,G233))</f>
        <v>0</v>
      </c>
      <c r="O233" s="701" t="s">
        <v>1215</v>
      </c>
      <c r="Q233" s="373" t="b">
        <v>1</v>
      </c>
      <c r="AX233" s="694"/>
      <c r="AY233" s="689"/>
      <c r="AZ233" s="689"/>
      <c r="BA233" s="689"/>
    </row>
    <row r="234" spans="1:68" s="686" customFormat="1" ht="15" outlineLevel="1" x14ac:dyDescent="0.25">
      <c r="A234" s="690"/>
      <c r="B234" s="687"/>
      <c r="C234" s="699"/>
      <c r="D234" s="699"/>
      <c r="E234" s="699"/>
      <c r="F234" s="703"/>
      <c r="G234" s="686" t="str">
        <f t="shared" si="12"/>
        <v>GGGAg2Na2</v>
      </c>
      <c r="H234" s="932" t="s">
        <v>162</v>
      </c>
      <c r="I234" s="932" t="s">
        <v>162</v>
      </c>
      <c r="J234" s="932" t="s">
        <v>162</v>
      </c>
      <c r="K234" s="932" t="s">
        <v>1242</v>
      </c>
      <c r="L234" s="932" t="s">
        <v>81</v>
      </c>
      <c r="M234" s="933" t="s">
        <v>853</v>
      </c>
      <c r="N234" s="686" t="b">
        <f>AND(COUNTIF(G244:$G$277,G234))</f>
        <v>0</v>
      </c>
      <c r="O234" s="701" t="s">
        <v>1215</v>
      </c>
      <c r="Q234" s="373" t="b">
        <v>1</v>
      </c>
      <c r="AX234" s="694"/>
      <c r="AY234" s="689"/>
      <c r="AZ234" s="689"/>
      <c r="BA234" s="689"/>
    </row>
    <row r="235" spans="1:68" s="686" customFormat="1" ht="15" outlineLevel="1" x14ac:dyDescent="0.25">
      <c r="A235" s="690"/>
      <c r="B235" s="687"/>
      <c r="C235" s="699"/>
      <c r="D235" s="699"/>
      <c r="E235" s="699"/>
      <c r="F235" s="703"/>
      <c r="G235" s="686" t="str">
        <f t="shared" si="12"/>
        <v>GGGAg2Ea2</v>
      </c>
      <c r="H235" s="932" t="s">
        <v>162</v>
      </c>
      <c r="I235" s="932" t="s">
        <v>162</v>
      </c>
      <c r="J235" s="932" t="s">
        <v>162</v>
      </c>
      <c r="K235" s="932" t="s">
        <v>1242</v>
      </c>
      <c r="L235" s="932" t="s">
        <v>82</v>
      </c>
      <c r="M235" s="933" t="s">
        <v>853</v>
      </c>
      <c r="N235" s="686" t="b">
        <f>AND(COUNTIF(G245:$G$277,G235))</f>
        <v>0</v>
      </c>
      <c r="O235" s="701" t="s">
        <v>1215</v>
      </c>
      <c r="Q235" s="373" t="b">
        <v>1</v>
      </c>
      <c r="AX235" s="694"/>
      <c r="AY235" s="689"/>
      <c r="AZ235" s="689"/>
      <c r="BA235" s="689"/>
    </row>
    <row r="236" spans="1:68" s="686" customFormat="1" ht="15" outlineLevel="1" x14ac:dyDescent="0.25">
      <c r="A236" s="690"/>
      <c r="B236" s="687"/>
      <c r="C236" s="699"/>
      <c r="D236" s="699"/>
      <c r="E236" s="699"/>
      <c r="F236" s="703"/>
      <c r="G236" s="686" t="str">
        <f t="shared" si="12"/>
        <v>GGGAg2OFa2</v>
      </c>
      <c r="H236" s="932" t="s">
        <v>162</v>
      </c>
      <c r="I236" s="932" t="s">
        <v>162</v>
      </c>
      <c r="J236" s="932" t="s">
        <v>162</v>
      </c>
      <c r="K236" s="932" t="s">
        <v>1242</v>
      </c>
      <c r="L236" s="932" t="s">
        <v>163</v>
      </c>
      <c r="M236" s="933" t="s">
        <v>853</v>
      </c>
      <c r="N236" s="686" t="b">
        <f>AND(COUNTIF(G246:$G$277,G236))</f>
        <v>0</v>
      </c>
      <c r="O236" s="701" t="s">
        <v>1215</v>
      </c>
      <c r="Q236" s="373" t="b">
        <v>1</v>
      </c>
      <c r="AX236" s="694"/>
      <c r="AY236" s="689"/>
      <c r="AZ236" s="689"/>
      <c r="BA236" s="689"/>
    </row>
    <row r="237" spans="1:68" s="686" customFormat="1" ht="15" outlineLevel="1" x14ac:dyDescent="0.25">
      <c r="A237" s="690"/>
      <c r="B237" s="687"/>
      <c r="C237" s="699"/>
      <c r="D237" s="699"/>
      <c r="E237" s="699"/>
      <c r="F237" s="703"/>
      <c r="G237" s="686" t="str">
        <f t="shared" si="12"/>
        <v>GGGC1Na2</v>
      </c>
      <c r="H237" s="932" t="s">
        <v>162</v>
      </c>
      <c r="I237" s="932" t="s">
        <v>162</v>
      </c>
      <c r="J237" s="932" t="s">
        <v>162</v>
      </c>
      <c r="K237" s="932" t="s">
        <v>236</v>
      </c>
      <c r="L237" s="932" t="s">
        <v>81</v>
      </c>
      <c r="M237" s="933" t="s">
        <v>853</v>
      </c>
      <c r="N237" s="686" t="b">
        <f>AND(COUNTIF(G247:$G$277,G237))</f>
        <v>0</v>
      </c>
      <c r="O237" s="701" t="s">
        <v>1215</v>
      </c>
      <c r="Q237" s="373" t="b">
        <v>1</v>
      </c>
      <c r="AX237" s="694"/>
      <c r="AY237" s="689"/>
      <c r="AZ237" s="689"/>
      <c r="BA237" s="689"/>
    </row>
    <row r="238" spans="1:68" s="686" customFormat="1" ht="15" outlineLevel="1" x14ac:dyDescent="0.25">
      <c r="A238" s="690"/>
      <c r="B238" s="687"/>
      <c r="C238" s="699"/>
      <c r="D238" s="699"/>
      <c r="E238" s="699"/>
      <c r="F238" s="703"/>
      <c r="G238" s="686" t="str">
        <f t="shared" si="12"/>
        <v>GGGC1Ea2</v>
      </c>
      <c r="H238" s="932" t="s">
        <v>162</v>
      </c>
      <c r="I238" s="932" t="s">
        <v>162</v>
      </c>
      <c r="J238" s="932" t="s">
        <v>162</v>
      </c>
      <c r="K238" s="932" t="s">
        <v>236</v>
      </c>
      <c r="L238" s="932" t="s">
        <v>82</v>
      </c>
      <c r="M238" s="933" t="s">
        <v>853</v>
      </c>
      <c r="N238" s="686" t="b">
        <f>AND(COUNTIF(G248:$G$277,G238))</f>
        <v>0</v>
      </c>
      <c r="O238" s="701" t="s">
        <v>1215</v>
      </c>
      <c r="Q238" s="373" t="b">
        <v>1</v>
      </c>
      <c r="AX238" s="694"/>
      <c r="AY238" s="689"/>
      <c r="AZ238" s="689"/>
      <c r="BA238" s="689"/>
    </row>
    <row r="239" spans="1:68" s="686" customFormat="1" ht="15" outlineLevel="1" x14ac:dyDescent="0.25">
      <c r="A239" s="690"/>
      <c r="B239" s="687"/>
      <c r="C239" s="699"/>
      <c r="D239" s="699"/>
      <c r="E239" s="699"/>
      <c r="F239" s="703"/>
      <c r="G239" s="686" t="str">
        <f t="shared" si="12"/>
        <v>GGGC1Pa2</v>
      </c>
      <c r="H239" s="932" t="s">
        <v>162</v>
      </c>
      <c r="I239" s="932" t="s">
        <v>162</v>
      </c>
      <c r="J239" s="932" t="s">
        <v>162</v>
      </c>
      <c r="K239" s="932" t="s">
        <v>236</v>
      </c>
      <c r="L239" s="932" t="s">
        <v>83</v>
      </c>
      <c r="M239" s="933" t="s">
        <v>853</v>
      </c>
      <c r="N239" s="686" t="b">
        <f>AND(COUNTIF(G249:$G$277,G239))</f>
        <v>0</v>
      </c>
      <c r="O239" s="701" t="s">
        <v>1215</v>
      </c>
      <c r="Q239" s="373" t="b">
        <v>1</v>
      </c>
      <c r="AX239" s="694"/>
      <c r="AY239" s="689"/>
      <c r="AZ239" s="689"/>
      <c r="BA239" s="689"/>
    </row>
    <row r="240" spans="1:68" s="686" customFormat="1" ht="15" outlineLevel="1" x14ac:dyDescent="0.25">
      <c r="A240" s="690"/>
      <c r="B240" s="687"/>
      <c r="C240" s="699"/>
      <c r="D240" s="699"/>
      <c r="E240" s="699"/>
      <c r="F240" s="703"/>
      <c r="G240" s="686" t="str">
        <f t="shared" si="12"/>
        <v>GGGC1OFa2</v>
      </c>
      <c r="H240" s="932" t="s">
        <v>162</v>
      </c>
      <c r="I240" s="932" t="s">
        <v>162</v>
      </c>
      <c r="J240" s="932" t="s">
        <v>162</v>
      </c>
      <c r="K240" s="932" t="s">
        <v>236</v>
      </c>
      <c r="L240" s="932" t="s">
        <v>163</v>
      </c>
      <c r="M240" s="933" t="s">
        <v>853</v>
      </c>
      <c r="N240" s="686" t="b">
        <f>AND(COUNTIF(G250:$G$277,G240))</f>
        <v>0</v>
      </c>
      <c r="O240" s="701" t="s">
        <v>1215</v>
      </c>
      <c r="Q240" s="373" t="b">
        <v>1</v>
      </c>
      <c r="AX240" s="694"/>
      <c r="AY240" s="689"/>
      <c r="AZ240" s="689"/>
      <c r="BA240" s="689"/>
    </row>
    <row r="241" spans="1:68" s="686" customFormat="1" ht="15" outlineLevel="1" x14ac:dyDescent="0.25">
      <c r="A241" s="690"/>
      <c r="B241" s="687"/>
      <c r="C241" s="699"/>
      <c r="D241" s="699"/>
      <c r="E241" s="699"/>
      <c r="F241" s="703"/>
      <c r="G241" s="686" t="str">
        <f t="shared" ref="G241" si="14">_xlfn.CONCAT(H241:M241)</f>
        <v>SPSPSPSPSPsp</v>
      </c>
      <c r="H241" s="932" t="s">
        <v>1205</v>
      </c>
      <c r="I241" s="932" t="s">
        <v>1205</v>
      </c>
      <c r="J241" s="932" t="s">
        <v>1205</v>
      </c>
      <c r="K241" s="932" t="s">
        <v>1205</v>
      </c>
      <c r="L241" s="932" t="s">
        <v>1205</v>
      </c>
      <c r="M241" s="933" t="s">
        <v>1204</v>
      </c>
      <c r="N241" s="686" t="b">
        <f>AND(COUNTIF(G243:$G$273,G241))</f>
        <v>0</v>
      </c>
      <c r="O241" s="701" t="s">
        <v>1205</v>
      </c>
      <c r="Q241" s="373" t="b">
        <v>1</v>
      </c>
      <c r="AX241" s="694"/>
      <c r="AY241" s="689"/>
      <c r="AZ241" s="689"/>
      <c r="BA241" s="689"/>
    </row>
    <row r="242" spans="1:68" ht="15" outlineLevel="1" x14ac:dyDescent="0.25">
      <c r="A242" s="6"/>
      <c r="B242" s="7"/>
      <c r="C242" s="18"/>
      <c r="D242" s="18"/>
      <c r="E242" s="18"/>
      <c r="F242" s="27"/>
      <c r="G242" s="76" t="str">
        <f t="shared" si="12"/>
        <v>YABA2Ba</v>
      </c>
      <c r="H242" s="932" t="s">
        <v>374</v>
      </c>
      <c r="I242" s="932" t="s">
        <v>23</v>
      </c>
      <c r="J242" s="932" t="s">
        <v>14</v>
      </c>
      <c r="K242" s="932" t="s">
        <v>1243</v>
      </c>
      <c r="L242" s="932" t="s">
        <v>14</v>
      </c>
      <c r="M242" s="933" t="s">
        <v>74</v>
      </c>
      <c r="N242" s="76" t="b">
        <f>AND(COUNTIF(G243:$G$273,G242))</f>
        <v>0</v>
      </c>
      <c r="O242" s="701" t="s">
        <v>376</v>
      </c>
      <c r="Q242" s="373"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12"/>
        <v>AYABA1b</v>
      </c>
      <c r="H243" s="932" t="s">
        <v>23</v>
      </c>
      <c r="I243" s="932" t="s">
        <v>374</v>
      </c>
      <c r="J243" s="932" t="s">
        <v>23</v>
      </c>
      <c r="K243" s="932" t="s">
        <v>14</v>
      </c>
      <c r="L243" s="932" t="s">
        <v>235</v>
      </c>
      <c r="M243" s="933" t="s">
        <v>71</v>
      </c>
      <c r="N243" s="76" t="b">
        <f>AND(COUNTIF(G247:$G$273,G243))</f>
        <v>0</v>
      </c>
      <c r="O243" s="701" t="s">
        <v>376</v>
      </c>
      <c r="Q243" s="373" t="b">
        <v>1</v>
      </c>
      <c r="AX243" s="17"/>
      <c r="AY243" s="8"/>
      <c r="AZ243" s="8"/>
      <c r="BA243" s="8"/>
      <c r="BB243" s="9"/>
      <c r="BC243" s="9"/>
      <c r="BD243" s="9"/>
      <c r="BE243" s="9"/>
      <c r="BF243" s="9"/>
      <c r="BG243" s="9"/>
      <c r="BH243" s="9"/>
      <c r="BI243" s="9"/>
      <c r="BJ243" s="9"/>
      <c r="BK243" s="9"/>
      <c r="BL243" s="9"/>
      <c r="BM243" s="9"/>
      <c r="BN243" s="9"/>
      <c r="BO243" s="9"/>
      <c r="BP243" s="9"/>
    </row>
    <row r="244" spans="1:68" s="686" customFormat="1" ht="15" outlineLevel="1" x14ac:dyDescent="0.25">
      <c r="A244" s="690"/>
      <c r="B244" s="687"/>
      <c r="C244" s="699"/>
      <c r="D244" s="699"/>
      <c r="E244" s="699"/>
      <c r="F244" s="703"/>
      <c r="G244" s="686" t="str">
        <f t="shared" ref="G244" si="15">_xlfn.CONCAT(H244:M244)</f>
        <v>AYABA1bd</v>
      </c>
      <c r="H244" s="932" t="s">
        <v>23</v>
      </c>
      <c r="I244" s="932" t="s">
        <v>374</v>
      </c>
      <c r="J244" s="932" t="s">
        <v>23</v>
      </c>
      <c r="K244" s="932" t="s">
        <v>14</v>
      </c>
      <c r="L244" s="932" t="s">
        <v>235</v>
      </c>
      <c r="M244" s="933" t="s">
        <v>984</v>
      </c>
      <c r="N244" s="686" t="b">
        <f>AND(COUNTIF(G248:$G$273,G244))</f>
        <v>0</v>
      </c>
      <c r="O244" s="701" t="s">
        <v>988</v>
      </c>
      <c r="Q244" s="373" t="b">
        <v>1</v>
      </c>
      <c r="AX244" s="694"/>
      <c r="AY244" s="689"/>
      <c r="AZ244" s="689"/>
      <c r="BA244" s="689"/>
    </row>
    <row r="245" spans="1:68" s="686" customFormat="1" ht="15" outlineLevel="1" x14ac:dyDescent="0.25">
      <c r="A245" s="690"/>
      <c r="B245" s="687"/>
      <c r="C245" s="699"/>
      <c r="D245" s="699"/>
      <c r="E245" s="699"/>
      <c r="F245" s="703"/>
      <c r="G245" s="686" t="str">
        <f t="shared" ref="G245:G246" si="16">_xlfn.CONCAT(H245:M245)</f>
        <v>YAOA2OFa</v>
      </c>
      <c r="H245" s="932" t="s">
        <v>374</v>
      </c>
      <c r="I245" s="932" t="s">
        <v>23</v>
      </c>
      <c r="J245" s="932" t="s">
        <v>12</v>
      </c>
      <c r="K245" s="932" t="s">
        <v>1243</v>
      </c>
      <c r="L245" s="932" t="s">
        <v>163</v>
      </c>
      <c r="M245" s="933" t="s">
        <v>74</v>
      </c>
      <c r="N245" s="686" t="b">
        <f>AND(COUNTIF(G246:$G$273,G245))</f>
        <v>0</v>
      </c>
      <c r="O245" s="701" t="s">
        <v>981</v>
      </c>
      <c r="Q245" s="373" t="b">
        <v>1</v>
      </c>
      <c r="AX245" s="694"/>
      <c r="AY245" s="689"/>
      <c r="AZ245" s="689"/>
      <c r="BA245" s="689"/>
    </row>
    <row r="246" spans="1:68" s="686" customFormat="1" ht="15" outlineLevel="1" x14ac:dyDescent="0.25">
      <c r="A246" s="690"/>
      <c r="B246" s="687"/>
      <c r="C246" s="699"/>
      <c r="D246" s="699"/>
      <c r="E246" s="699"/>
      <c r="F246" s="703"/>
      <c r="G246" s="686" t="str">
        <f t="shared" si="16"/>
        <v>AYAOA1of</v>
      </c>
      <c r="H246" s="932" t="s">
        <v>23</v>
      </c>
      <c r="I246" s="932" t="s">
        <v>374</v>
      </c>
      <c r="J246" s="932" t="s">
        <v>23</v>
      </c>
      <c r="K246" s="932" t="s">
        <v>12</v>
      </c>
      <c r="L246" s="932" t="s">
        <v>235</v>
      </c>
      <c r="M246" s="933" t="s">
        <v>233</v>
      </c>
      <c r="N246" s="686" t="b">
        <f>AND(COUNTIF(G249:$G$273,G246))</f>
        <v>0</v>
      </c>
      <c r="O246" s="701" t="s">
        <v>981</v>
      </c>
      <c r="Q246" s="373" t="b">
        <v>1</v>
      </c>
      <c r="AX246" s="694"/>
      <c r="AY246" s="689"/>
      <c r="AZ246" s="689"/>
      <c r="BA246" s="689"/>
    </row>
    <row r="247" spans="1:68" ht="15" outlineLevel="1" x14ac:dyDescent="0.25">
      <c r="A247" s="6"/>
      <c r="B247" s="7"/>
      <c r="C247" s="18"/>
      <c r="D247" s="18"/>
      <c r="E247" s="18"/>
      <c r="F247" s="27"/>
      <c r="G247" s="76" t="str">
        <f t="shared" si="12"/>
        <v>YYNBNb</v>
      </c>
      <c r="H247" s="932" t="s">
        <v>374</v>
      </c>
      <c r="I247" s="932" t="s">
        <v>374</v>
      </c>
      <c r="J247" s="932" t="s">
        <v>81</v>
      </c>
      <c r="K247" s="932" t="s">
        <v>14</v>
      </c>
      <c r="L247" s="932" t="s">
        <v>81</v>
      </c>
      <c r="M247" s="933" t="s">
        <v>71</v>
      </c>
      <c r="N247" s="76" t="b">
        <f>AND(COUNTIF(G248:$G$273,G247))</f>
        <v>0</v>
      </c>
      <c r="O247" s="701" t="s">
        <v>377</v>
      </c>
      <c r="Q247" s="373"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12"/>
        <v>YYBNBz</v>
      </c>
      <c r="H248" s="932" t="s">
        <v>374</v>
      </c>
      <c r="I248" s="932" t="s">
        <v>374</v>
      </c>
      <c r="J248" s="932" t="s">
        <v>14</v>
      </c>
      <c r="K248" s="932" t="s">
        <v>81</v>
      </c>
      <c r="L248" s="932" t="s">
        <v>14</v>
      </c>
      <c r="M248" s="932" t="s">
        <v>76</v>
      </c>
      <c r="N248" s="76" t="b">
        <f>AND(COUNTIF(G249:$G$273,G248))</f>
        <v>0</v>
      </c>
      <c r="O248" s="701" t="s">
        <v>377</v>
      </c>
      <c r="Q248" s="373"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26"/>
      <c r="B249" s="227"/>
      <c r="C249" s="237"/>
      <c r="D249" s="237"/>
      <c r="E249" s="237"/>
      <c r="F249" s="245"/>
      <c r="G249" s="76" t="str">
        <f t="shared" si="12"/>
        <v>YYBNBr</v>
      </c>
      <c r="H249" s="932" t="s">
        <v>374</v>
      </c>
      <c r="I249" s="932" t="s">
        <v>374</v>
      </c>
      <c r="J249" s="932" t="s">
        <v>14</v>
      </c>
      <c r="K249" s="932" t="s">
        <v>81</v>
      </c>
      <c r="L249" s="932" t="s">
        <v>14</v>
      </c>
      <c r="M249" s="932" t="s">
        <v>67</v>
      </c>
      <c r="N249" s="76" t="b">
        <f>AND(COUNTIF(G250:$G$273,G249))</f>
        <v>0</v>
      </c>
      <c r="O249" s="701" t="s">
        <v>377</v>
      </c>
      <c r="Q249" s="373" t="b">
        <v>1</v>
      </c>
      <c r="AX249" s="236"/>
      <c r="AY249" s="228"/>
      <c r="AZ249" s="228"/>
      <c r="BA249" s="228"/>
    </row>
    <row r="250" spans="1:68" s="76" customFormat="1" ht="15" outlineLevel="1" x14ac:dyDescent="0.25">
      <c r="A250" s="226"/>
      <c r="B250" s="227"/>
      <c r="C250" s="237"/>
      <c r="D250" s="237"/>
      <c r="E250" s="237"/>
      <c r="F250" s="245"/>
      <c r="G250" s="76" t="str">
        <f t="shared" si="12"/>
        <v>YYNWBr</v>
      </c>
      <c r="H250" s="932" t="s">
        <v>374</v>
      </c>
      <c r="I250" s="932" t="s">
        <v>374</v>
      </c>
      <c r="J250" s="932" t="s">
        <v>81</v>
      </c>
      <c r="K250" s="932" t="s">
        <v>8</v>
      </c>
      <c r="L250" s="932" t="s">
        <v>14</v>
      </c>
      <c r="M250" s="932" t="s">
        <v>67</v>
      </c>
      <c r="N250" s="76" t="b">
        <f>AND(COUNTIF(G251:$G$273,G250))</f>
        <v>0</v>
      </c>
      <c r="O250" s="701" t="s">
        <v>846</v>
      </c>
      <c r="Q250" s="373" t="b">
        <v>1</v>
      </c>
      <c r="AX250" s="236"/>
      <c r="AY250" s="228"/>
      <c r="AZ250" s="228"/>
      <c r="BA250" s="228"/>
    </row>
    <row r="251" spans="1:68" s="76" customFormat="1" ht="15" outlineLevel="1" x14ac:dyDescent="0.25">
      <c r="A251" s="226"/>
      <c r="B251" s="227"/>
      <c r="C251" s="237"/>
      <c r="D251" s="237"/>
      <c r="E251" s="237"/>
      <c r="F251" s="245"/>
      <c r="G251" s="76" t="str">
        <f t="shared" si="12"/>
        <v>YYWBNw</v>
      </c>
      <c r="H251" s="932" t="s">
        <v>374</v>
      </c>
      <c r="I251" s="932" t="s">
        <v>374</v>
      </c>
      <c r="J251" s="932" t="s">
        <v>8</v>
      </c>
      <c r="K251" s="932" t="s">
        <v>14</v>
      </c>
      <c r="L251" s="932" t="s">
        <v>81</v>
      </c>
      <c r="M251" s="932" t="s">
        <v>68</v>
      </c>
      <c r="N251" s="76" t="b">
        <f>AND(COUNTIF(G252:$G$273,G251))</f>
        <v>0</v>
      </c>
      <c r="O251" s="701" t="s">
        <v>846</v>
      </c>
      <c r="Q251" s="373" t="b">
        <v>1</v>
      </c>
      <c r="AX251" s="236"/>
      <c r="AY251" s="228"/>
      <c r="AZ251" s="228"/>
      <c r="BA251" s="228"/>
    </row>
    <row r="252" spans="1:68" s="76" customFormat="1" ht="15" outlineLevel="1" x14ac:dyDescent="0.25">
      <c r="A252" s="226"/>
      <c r="B252" s="227"/>
      <c r="C252" s="237"/>
      <c r="D252" s="237"/>
      <c r="E252" s="237"/>
      <c r="F252" s="245"/>
      <c r="G252" s="76" t="str">
        <f t="shared" si="12"/>
        <v>YYBNWb</v>
      </c>
      <c r="H252" s="932" t="s">
        <v>374</v>
      </c>
      <c r="I252" s="932" t="s">
        <v>374</v>
      </c>
      <c r="J252" s="932" t="s">
        <v>14</v>
      </c>
      <c r="K252" s="932" t="s">
        <v>81</v>
      </c>
      <c r="L252" s="932" t="s">
        <v>8</v>
      </c>
      <c r="M252" s="932" t="s">
        <v>71</v>
      </c>
      <c r="N252" s="76" t="b">
        <f>AND(COUNTIF(G253:$G$273,G252))</f>
        <v>0</v>
      </c>
      <c r="O252" s="701" t="s">
        <v>846</v>
      </c>
      <c r="Q252" s="373" t="b">
        <v>1</v>
      </c>
      <c r="AX252" s="236"/>
      <c r="AY252" s="228"/>
      <c r="AZ252" s="228"/>
      <c r="BA252" s="228"/>
    </row>
    <row r="253" spans="1:68" s="76" customFormat="1" ht="15" outlineLevel="1" x14ac:dyDescent="0.25">
      <c r="A253" s="226"/>
      <c r="B253" s="227"/>
      <c r="C253" s="237"/>
      <c r="D253" s="237"/>
      <c r="E253" s="237"/>
      <c r="F253" s="245"/>
      <c r="G253" s="76" t="str">
        <f t="shared" si="12"/>
        <v>AAAA2A1z</v>
      </c>
      <c r="H253" s="932" t="s">
        <v>23</v>
      </c>
      <c r="I253" s="932" t="s">
        <v>23</v>
      </c>
      <c r="J253" s="932" t="s">
        <v>23</v>
      </c>
      <c r="K253" s="932" t="s">
        <v>1243</v>
      </c>
      <c r="L253" s="932" t="s">
        <v>235</v>
      </c>
      <c r="M253" s="932" t="s">
        <v>76</v>
      </c>
      <c r="N253" s="76" t="b">
        <f>AND(COUNTIF(G254:$G$273,G253))</f>
        <v>0</v>
      </c>
      <c r="O253" s="701" t="s">
        <v>848</v>
      </c>
      <c r="Q253" s="373" t="b">
        <v>1</v>
      </c>
      <c r="AX253" s="236"/>
      <c r="AY253" s="228"/>
      <c r="AZ253" s="228"/>
      <c r="BA253" s="228"/>
    </row>
    <row r="254" spans="1:68" s="76" customFormat="1" ht="15" outlineLevel="1" x14ac:dyDescent="0.25">
      <c r="A254" s="226"/>
      <c r="B254" s="227"/>
      <c r="C254" s="237"/>
      <c r="D254" s="237"/>
      <c r="E254" s="237"/>
      <c r="F254" s="245"/>
      <c r="G254" s="76" t="str">
        <f t="shared" si="12"/>
        <v>AAAA2Nw</v>
      </c>
      <c r="H254" s="932" t="s">
        <v>23</v>
      </c>
      <c r="I254" s="932" t="s">
        <v>23</v>
      </c>
      <c r="J254" s="932" t="s">
        <v>23</v>
      </c>
      <c r="K254" s="932" t="s">
        <v>1243</v>
      </c>
      <c r="L254" s="932" t="s">
        <v>81</v>
      </c>
      <c r="M254" s="932" t="s">
        <v>68</v>
      </c>
      <c r="N254" s="76" t="b">
        <f>AND(COUNTIF(G255:$G$273,G254))</f>
        <v>0</v>
      </c>
      <c r="O254" s="701" t="s">
        <v>848</v>
      </c>
      <c r="Q254" s="373" t="b">
        <v>1</v>
      </c>
      <c r="AX254" s="236"/>
      <c r="AY254" s="228"/>
      <c r="AZ254" s="228"/>
      <c r="BA254" s="228"/>
    </row>
    <row r="255" spans="1:68" s="76" customFormat="1" ht="15" outlineLevel="1" x14ac:dyDescent="0.25">
      <c r="A255" s="226"/>
      <c r="B255" s="227"/>
      <c r="C255" s="237"/>
      <c r="D255" s="237"/>
      <c r="E255" s="237"/>
      <c r="F255" s="245"/>
      <c r="G255" s="76" t="str">
        <f t="shared" si="12"/>
        <v>AAANWb</v>
      </c>
      <c r="H255" s="932" t="s">
        <v>23</v>
      </c>
      <c r="I255" s="932" t="s">
        <v>23</v>
      </c>
      <c r="J255" s="932" t="s">
        <v>23</v>
      </c>
      <c r="K255" s="932" t="s">
        <v>81</v>
      </c>
      <c r="L255" s="932" t="s">
        <v>8</v>
      </c>
      <c r="M255" s="932" t="s">
        <v>71</v>
      </c>
      <c r="N255" s="76" t="b">
        <f>AND(COUNTIF(G256:$G$273,G255))</f>
        <v>0</v>
      </c>
      <c r="O255" s="701" t="s">
        <v>848</v>
      </c>
      <c r="Q255" s="373" t="b">
        <v>1</v>
      </c>
      <c r="AX255" s="236"/>
      <c r="AY255" s="228"/>
      <c r="AZ255" s="228"/>
      <c r="BA255" s="228"/>
    </row>
    <row r="256" spans="1:68" s="76" customFormat="1" ht="15" outlineLevel="1" x14ac:dyDescent="0.25">
      <c r="A256" s="226"/>
      <c r="B256" s="227"/>
      <c r="C256" s="237"/>
      <c r="D256" s="237"/>
      <c r="E256" s="237"/>
      <c r="F256" s="245"/>
      <c r="G256" s="76" t="str">
        <f t="shared" si="12"/>
        <v>AANWBa</v>
      </c>
      <c r="H256" s="932" t="s">
        <v>23</v>
      </c>
      <c r="I256" s="932" t="s">
        <v>23</v>
      </c>
      <c r="J256" s="932" t="s">
        <v>81</v>
      </c>
      <c r="K256" s="932" t="s">
        <v>8</v>
      </c>
      <c r="L256" s="932" t="s">
        <v>14</v>
      </c>
      <c r="M256" s="932" t="s">
        <v>74</v>
      </c>
      <c r="N256" s="76" t="b">
        <f>AND(COUNTIF(G257:$G$273,G256))</f>
        <v>0</v>
      </c>
      <c r="O256" s="701" t="s">
        <v>848</v>
      </c>
      <c r="Q256" s="373" t="b">
        <v>1</v>
      </c>
      <c r="AX256" s="236"/>
      <c r="AY256" s="228"/>
      <c r="AZ256" s="228"/>
      <c r="BA256" s="228"/>
    </row>
    <row r="257" spans="1:53" s="76" customFormat="1" ht="15" outlineLevel="1" x14ac:dyDescent="0.25">
      <c r="A257" s="226"/>
      <c r="B257" s="227"/>
      <c r="C257" s="237"/>
      <c r="D257" s="237"/>
      <c r="E257" s="237"/>
      <c r="F257" s="245"/>
      <c r="G257" s="76" t="str">
        <f t="shared" si="12"/>
        <v>AYWBA1a</v>
      </c>
      <c r="H257" s="932" t="s">
        <v>23</v>
      </c>
      <c r="I257" s="932" t="s">
        <v>374</v>
      </c>
      <c r="J257" s="932" t="s">
        <v>8</v>
      </c>
      <c r="K257" s="932" t="s">
        <v>14</v>
      </c>
      <c r="L257" s="932" t="s">
        <v>235</v>
      </c>
      <c r="M257" s="932" t="s">
        <v>74</v>
      </c>
      <c r="N257" s="76" t="b">
        <f>AND(COUNTIF(G258:$G$273,G257))</f>
        <v>0</v>
      </c>
      <c r="O257" s="701" t="s">
        <v>848</v>
      </c>
      <c r="Q257" s="373" t="b">
        <v>1</v>
      </c>
      <c r="AX257" s="236"/>
      <c r="AY257" s="228"/>
      <c r="AZ257" s="228"/>
      <c r="BA257" s="228"/>
    </row>
    <row r="258" spans="1:53" s="76" customFormat="1" ht="15" outlineLevel="1" x14ac:dyDescent="0.25">
      <c r="A258" s="226"/>
      <c r="B258" s="227"/>
      <c r="C258" s="237"/>
      <c r="D258" s="237"/>
      <c r="E258" s="237"/>
      <c r="F258" s="245"/>
      <c r="G258" s="76" t="str">
        <f t="shared" si="12"/>
        <v>YYBA2A1a</v>
      </c>
      <c r="H258" s="932" t="s">
        <v>374</v>
      </c>
      <c r="I258" s="932" t="s">
        <v>374</v>
      </c>
      <c r="J258" s="932" t="s">
        <v>14</v>
      </c>
      <c r="K258" s="932" t="s">
        <v>1243</v>
      </c>
      <c r="L258" s="932" t="s">
        <v>235</v>
      </c>
      <c r="M258" s="932" t="s">
        <v>74</v>
      </c>
      <c r="N258" s="76" t="b">
        <f>AND(COUNTIF(G259:$G$273,G258))</f>
        <v>0</v>
      </c>
      <c r="O258" s="701" t="s">
        <v>848</v>
      </c>
      <c r="Q258" s="373" t="b">
        <v>1</v>
      </c>
      <c r="AX258" s="236"/>
      <c r="AY258" s="228"/>
      <c r="AZ258" s="228"/>
      <c r="BA258" s="228"/>
    </row>
    <row r="259" spans="1:53" s="76" customFormat="1" ht="15" outlineLevel="1" x14ac:dyDescent="0.25">
      <c r="A259" s="226"/>
      <c r="B259" s="227"/>
      <c r="C259" s="237"/>
      <c r="D259" s="237"/>
      <c r="E259" s="237"/>
      <c r="F259" s="245"/>
      <c r="G259" s="76" t="str">
        <f t="shared" si="12"/>
        <v>YYAA2A1a</v>
      </c>
      <c r="H259" s="932" t="s">
        <v>374</v>
      </c>
      <c r="I259" s="932" t="s">
        <v>374</v>
      </c>
      <c r="J259" s="932" t="s">
        <v>23</v>
      </c>
      <c r="K259" s="932" t="s">
        <v>1243</v>
      </c>
      <c r="L259" s="932" t="s">
        <v>235</v>
      </c>
      <c r="M259" s="932" t="s">
        <v>74</v>
      </c>
      <c r="N259" s="76" t="b">
        <f>AND(COUNTIF(G260:$G$273,G259))</f>
        <v>0</v>
      </c>
      <c r="O259" s="701" t="s">
        <v>848</v>
      </c>
      <c r="Q259" s="373" t="b">
        <v>1</v>
      </c>
      <c r="AX259" s="236"/>
      <c r="AY259" s="228"/>
      <c r="AZ259" s="228"/>
      <c r="BA259" s="228"/>
    </row>
    <row r="260" spans="1:53" s="76" customFormat="1" ht="15" outlineLevel="1" x14ac:dyDescent="0.25">
      <c r="A260" s="226"/>
      <c r="B260" s="227"/>
      <c r="C260" s="237"/>
      <c r="D260" s="237"/>
      <c r="E260" s="237"/>
      <c r="F260" s="245"/>
      <c r="G260" s="76" t="str">
        <f t="shared" si="12"/>
        <v>YAAA2A1a</v>
      </c>
      <c r="H260" s="932" t="s">
        <v>374</v>
      </c>
      <c r="I260" s="932" t="s">
        <v>23</v>
      </c>
      <c r="J260" s="932" t="s">
        <v>23</v>
      </c>
      <c r="K260" s="932" t="s">
        <v>1243</v>
      </c>
      <c r="L260" s="932" t="s">
        <v>235</v>
      </c>
      <c r="M260" s="932" t="s">
        <v>74</v>
      </c>
      <c r="N260" s="76" t="b">
        <f>AND(COUNTIF(G261:$G$273,G260))</f>
        <v>0</v>
      </c>
      <c r="O260" s="701" t="s">
        <v>848</v>
      </c>
      <c r="Q260" s="373" t="b">
        <v>1</v>
      </c>
      <c r="AX260" s="236"/>
      <c r="AY260" s="228"/>
      <c r="AZ260" s="228"/>
      <c r="BA260" s="228"/>
    </row>
    <row r="261" spans="1:53" s="76" customFormat="1" ht="15" outlineLevel="1" x14ac:dyDescent="0.25">
      <c r="A261" s="226"/>
      <c r="B261" s="227"/>
      <c r="C261" s="237"/>
      <c r="D261" s="237"/>
      <c r="E261" s="237"/>
      <c r="F261" s="245"/>
      <c r="G261" s="76" t="str">
        <f t="shared" si="12"/>
        <v>YYWNWl</v>
      </c>
      <c r="H261" s="932" t="s">
        <v>374</v>
      </c>
      <c r="I261" s="932" t="s">
        <v>374</v>
      </c>
      <c r="J261" s="932" t="s">
        <v>8</v>
      </c>
      <c r="K261" s="932" t="s">
        <v>81</v>
      </c>
      <c r="L261" s="932" t="s">
        <v>8</v>
      </c>
      <c r="M261" s="932" t="s">
        <v>72</v>
      </c>
      <c r="N261" s="76" t="b">
        <f>AND(COUNTIF(G262:$G$273,G261))</f>
        <v>0</v>
      </c>
      <c r="O261" s="253" t="s">
        <v>918</v>
      </c>
      <c r="Q261" s="373" t="b">
        <v>1</v>
      </c>
      <c r="AX261" s="236"/>
      <c r="AY261" s="228"/>
      <c r="AZ261" s="228"/>
      <c r="BA261" s="228"/>
    </row>
    <row r="262" spans="1:53" s="76" customFormat="1" ht="15" outlineLevel="1" x14ac:dyDescent="0.25">
      <c r="A262" s="226"/>
      <c r="B262" s="227"/>
      <c r="C262" s="237"/>
      <c r="D262" s="237"/>
      <c r="E262" s="237"/>
      <c r="F262" s="245"/>
      <c r="G262" s="76" t="str">
        <f t="shared" si="12"/>
        <v>YYLWNw</v>
      </c>
      <c r="H262" s="932" t="s">
        <v>374</v>
      </c>
      <c r="I262" s="932" t="s">
        <v>374</v>
      </c>
      <c r="J262" s="932" t="s">
        <v>16</v>
      </c>
      <c r="K262" s="932" t="s">
        <v>8</v>
      </c>
      <c r="L262" s="932" t="s">
        <v>81</v>
      </c>
      <c r="M262" s="932" t="s">
        <v>68</v>
      </c>
      <c r="N262" s="76" t="b">
        <f>AND(COUNTIF(G263:$G$273,G262))</f>
        <v>0</v>
      </c>
      <c r="O262" s="253" t="s">
        <v>918</v>
      </c>
      <c r="Q262" s="373" t="b">
        <v>1</v>
      </c>
      <c r="AX262" s="236"/>
      <c r="AY262" s="228"/>
      <c r="AZ262" s="228"/>
      <c r="BA262" s="228"/>
    </row>
    <row r="263" spans="1:53" s="76" customFormat="1" ht="15" outlineLevel="1" x14ac:dyDescent="0.25">
      <c r="A263" s="226"/>
      <c r="B263" s="227"/>
      <c r="C263" s="237"/>
      <c r="D263" s="237"/>
      <c r="E263" s="237"/>
      <c r="F263" s="245"/>
      <c r="G263" s="76" t="str">
        <f t="shared" si="12"/>
        <v>YYWLWz</v>
      </c>
      <c r="H263" s="932" t="s">
        <v>374</v>
      </c>
      <c r="I263" s="932" t="s">
        <v>374</v>
      </c>
      <c r="J263" s="932" t="s">
        <v>8</v>
      </c>
      <c r="K263" s="932" t="s">
        <v>16</v>
      </c>
      <c r="L263" s="932" t="s">
        <v>8</v>
      </c>
      <c r="M263" s="932" t="s">
        <v>76</v>
      </c>
      <c r="N263" s="76" t="b">
        <f>AND(COUNTIF(G265:$G$273,G263))</f>
        <v>0</v>
      </c>
      <c r="O263" s="253" t="s">
        <v>918</v>
      </c>
      <c r="Q263" s="373" t="b">
        <v>1</v>
      </c>
      <c r="AX263" s="236"/>
      <c r="AY263" s="228"/>
      <c r="AZ263" s="228"/>
      <c r="BA263" s="228"/>
    </row>
    <row r="264" spans="1:53" s="76" customFormat="1" ht="15" outlineLevel="1" x14ac:dyDescent="0.25">
      <c r="A264" s="226"/>
      <c r="B264" s="227"/>
      <c r="C264" s="237"/>
      <c r="D264" s="237"/>
      <c r="E264" s="237"/>
      <c r="F264" s="245"/>
      <c r="G264" s="76" t="str">
        <f t="shared" si="12"/>
        <v>YYNWLw</v>
      </c>
      <c r="H264" s="932" t="s">
        <v>374</v>
      </c>
      <c r="I264" s="932" t="s">
        <v>374</v>
      </c>
      <c r="J264" s="932" t="s">
        <v>81</v>
      </c>
      <c r="K264" s="932" t="s">
        <v>8</v>
      </c>
      <c r="L264" s="932" t="s">
        <v>16</v>
      </c>
      <c r="M264" s="932" t="s">
        <v>68</v>
      </c>
      <c r="N264" s="76" t="b">
        <f>AND(COUNTIF(G266:$G$273,G264))</f>
        <v>0</v>
      </c>
      <c r="O264" s="253" t="s">
        <v>918</v>
      </c>
      <c r="Q264" s="373" t="b">
        <v>1</v>
      </c>
      <c r="AX264" s="236"/>
      <c r="AY264" s="228"/>
      <c r="AZ264" s="228"/>
      <c r="BA264" s="228"/>
    </row>
    <row r="265" spans="1:53" s="76" customFormat="1" ht="15" outlineLevel="1" x14ac:dyDescent="0.25">
      <c r="A265" s="226"/>
      <c r="B265" s="227"/>
      <c r="C265" s="237"/>
      <c r="D265" s="237"/>
      <c r="E265" s="237"/>
      <c r="F265" s="245"/>
      <c r="G265" s="76" t="str">
        <f t="shared" si="12"/>
        <v>AYAA2A1w</v>
      </c>
      <c r="H265" s="932" t="s">
        <v>23</v>
      </c>
      <c r="I265" s="932" t="s">
        <v>374</v>
      </c>
      <c r="J265" s="932" t="s">
        <v>23</v>
      </c>
      <c r="K265" s="932" t="s">
        <v>1243</v>
      </c>
      <c r="L265" s="932" t="s">
        <v>235</v>
      </c>
      <c r="M265" s="932" t="s">
        <v>68</v>
      </c>
      <c r="N265" s="76" t="b">
        <f>AND(COUNTIF(G266:$G$273,G265))</f>
        <v>0</v>
      </c>
      <c r="O265" s="253" t="s">
        <v>919</v>
      </c>
      <c r="Q265" s="373" t="b">
        <v>1</v>
      </c>
      <c r="AX265" s="236"/>
      <c r="AY265" s="228"/>
      <c r="AZ265" s="228"/>
      <c r="BA265" s="228"/>
    </row>
    <row r="266" spans="1:53" s="76" customFormat="1" ht="15" outlineLevel="1" x14ac:dyDescent="0.25">
      <c r="A266" s="226"/>
      <c r="B266" s="227"/>
      <c r="C266" s="237"/>
      <c r="D266" s="237"/>
      <c r="E266" s="237"/>
      <c r="F266" s="245"/>
      <c r="G266" s="76" t="str">
        <f t="shared" si="12"/>
        <v>AAWA2A1a</v>
      </c>
      <c r="H266" s="932" t="s">
        <v>23</v>
      </c>
      <c r="I266" s="932" t="s">
        <v>23</v>
      </c>
      <c r="J266" s="932" t="s">
        <v>8</v>
      </c>
      <c r="K266" s="932" t="s">
        <v>1243</v>
      </c>
      <c r="L266" s="932" t="s">
        <v>235</v>
      </c>
      <c r="M266" s="932" t="s">
        <v>74</v>
      </c>
      <c r="N266" s="76" t="b">
        <f>AND(COUNTIF(G267:$G$273,G266))</f>
        <v>0</v>
      </c>
      <c r="O266" s="253" t="s">
        <v>919</v>
      </c>
      <c r="Q266" s="373" t="b">
        <v>1</v>
      </c>
      <c r="AX266" s="236"/>
      <c r="AY266" s="228"/>
      <c r="AZ266" s="228"/>
      <c r="BA266" s="228"/>
    </row>
    <row r="267" spans="1:53" s="76" customFormat="1" ht="15" outlineLevel="1" x14ac:dyDescent="0.25">
      <c r="A267" s="226"/>
      <c r="B267" s="227"/>
      <c r="C267" s="237"/>
      <c r="D267" s="237"/>
      <c r="E267" s="237"/>
      <c r="F267" s="245"/>
      <c r="G267" s="76" t="str">
        <f t="shared" si="12"/>
        <v>AAAWA1a</v>
      </c>
      <c r="H267" s="932" t="s">
        <v>23</v>
      </c>
      <c r="I267" s="932" t="s">
        <v>23</v>
      </c>
      <c r="J267" s="932" t="s">
        <v>23</v>
      </c>
      <c r="K267" s="932" t="s">
        <v>8</v>
      </c>
      <c r="L267" s="932" t="s">
        <v>235</v>
      </c>
      <c r="M267" s="932" t="s">
        <v>74</v>
      </c>
      <c r="N267" s="76" t="b">
        <f>AND(COUNTIF(G273:$G$273,G267))</f>
        <v>0</v>
      </c>
      <c r="O267" s="253" t="s">
        <v>919</v>
      </c>
      <c r="Q267" s="373" t="b">
        <v>1</v>
      </c>
      <c r="AX267" s="236"/>
      <c r="AY267" s="228"/>
      <c r="AZ267" s="228"/>
      <c r="BA267" s="228"/>
    </row>
    <row r="268" spans="1:53" s="76" customFormat="1" ht="15" outlineLevel="1" x14ac:dyDescent="0.25">
      <c r="A268" s="226"/>
      <c r="B268" s="227"/>
      <c r="C268" s="237"/>
      <c r="D268" s="237"/>
      <c r="E268" s="237"/>
      <c r="F268" s="245"/>
      <c r="G268" s="76" t="str">
        <f t="shared" si="12"/>
        <v>YAAA2Wa</v>
      </c>
      <c r="H268" s="932" t="s">
        <v>374</v>
      </c>
      <c r="I268" s="932" t="s">
        <v>23</v>
      </c>
      <c r="J268" s="932" t="s">
        <v>23</v>
      </c>
      <c r="K268" s="932" t="s">
        <v>1243</v>
      </c>
      <c r="L268" s="932" t="s">
        <v>8</v>
      </c>
      <c r="M268" s="932" t="s">
        <v>74</v>
      </c>
      <c r="N268" s="76" t="b">
        <f>AND(COUNTIF(G$273:$G274,G268))</f>
        <v>0</v>
      </c>
      <c r="O268" s="253" t="s">
        <v>919</v>
      </c>
      <c r="Q268" s="373" t="b">
        <v>1</v>
      </c>
      <c r="AX268" s="236"/>
      <c r="AY268" s="228"/>
      <c r="AZ268" s="228"/>
      <c r="BA268" s="228"/>
    </row>
    <row r="269" spans="1:53" s="76" customFormat="1" ht="15" outlineLevel="1" x14ac:dyDescent="0.25">
      <c r="A269" s="226"/>
      <c r="B269" s="227"/>
      <c r="C269" s="237"/>
      <c r="D269" s="237"/>
      <c r="E269" s="237"/>
      <c r="F269" s="245"/>
      <c r="G269" s="76" t="str">
        <f t="shared" si="12"/>
        <v>YAAA2Nw</v>
      </c>
      <c r="H269" s="932" t="s">
        <v>374</v>
      </c>
      <c r="I269" s="932" t="s">
        <v>23</v>
      </c>
      <c r="J269" s="932" t="s">
        <v>23</v>
      </c>
      <c r="K269" s="932" t="s">
        <v>1243</v>
      </c>
      <c r="L269" s="932" t="s">
        <v>81</v>
      </c>
      <c r="M269" s="932" t="s">
        <v>68</v>
      </c>
      <c r="N269" s="76" t="b">
        <f>AND(COUNTIF(G$273:$G275,G269))</f>
        <v>0</v>
      </c>
      <c r="O269" s="253" t="s">
        <v>920</v>
      </c>
      <c r="Q269" s="373" t="b">
        <v>1</v>
      </c>
      <c r="AX269" s="236"/>
      <c r="AY269" s="228"/>
      <c r="AZ269" s="228"/>
      <c r="BA269" s="228"/>
    </row>
    <row r="270" spans="1:53" s="76" customFormat="1" ht="15" outlineLevel="1" x14ac:dyDescent="0.25">
      <c r="A270" s="226"/>
      <c r="B270" s="227"/>
      <c r="C270" s="237"/>
      <c r="D270" s="237"/>
      <c r="E270" s="237"/>
      <c r="F270" s="245"/>
      <c r="G270" s="76" t="str">
        <f t="shared" si="12"/>
        <v>YYAA2A1z</v>
      </c>
      <c r="H270" s="932" t="s">
        <v>374</v>
      </c>
      <c r="I270" s="932" t="s">
        <v>374</v>
      </c>
      <c r="J270" s="932" t="s">
        <v>23</v>
      </c>
      <c r="K270" s="932" t="s">
        <v>1243</v>
      </c>
      <c r="L270" s="932" t="s">
        <v>235</v>
      </c>
      <c r="M270" s="932" t="s">
        <v>76</v>
      </c>
      <c r="N270" s="76" t="b">
        <f>AND(COUNTIF(G$273:$G276,G270))</f>
        <v>0</v>
      </c>
      <c r="O270" s="253" t="s">
        <v>920</v>
      </c>
      <c r="Q270" s="373" t="b">
        <v>1</v>
      </c>
      <c r="AX270" s="236"/>
      <c r="AY270" s="228"/>
      <c r="AZ270" s="228"/>
      <c r="BA270" s="228"/>
    </row>
    <row r="271" spans="1:53" s="76" customFormat="1" ht="15" outlineLevel="1" x14ac:dyDescent="0.25">
      <c r="A271" s="226"/>
      <c r="B271" s="227"/>
      <c r="C271" s="237"/>
      <c r="D271" s="237"/>
      <c r="E271" s="237"/>
      <c r="F271" s="245"/>
      <c r="G271" s="76" t="str">
        <f t="shared" si="12"/>
        <v>AYWA2A1a</v>
      </c>
      <c r="H271" s="932" t="s">
        <v>23</v>
      </c>
      <c r="I271" s="932" t="s">
        <v>374</v>
      </c>
      <c r="J271" s="932" t="s">
        <v>8</v>
      </c>
      <c r="K271" s="932" t="s">
        <v>1243</v>
      </c>
      <c r="L271" s="932" t="s">
        <v>235</v>
      </c>
      <c r="M271" s="932" t="s">
        <v>74</v>
      </c>
      <c r="N271" s="76" t="b">
        <f>AND(COUNTIF(G$273:$G278,G271))</f>
        <v>0</v>
      </c>
      <c r="O271" s="253" t="s">
        <v>920</v>
      </c>
      <c r="Q271" s="373" t="b">
        <v>1</v>
      </c>
      <c r="AX271" s="236"/>
      <c r="AY271" s="228"/>
      <c r="AZ271" s="228"/>
      <c r="BA271" s="228"/>
    </row>
    <row r="272" spans="1:53" s="76" customFormat="1" ht="15" outlineLevel="1" x14ac:dyDescent="0.25">
      <c r="A272" s="226"/>
      <c r="B272" s="227"/>
      <c r="C272" s="237"/>
      <c r="D272" s="237"/>
      <c r="E272" s="237"/>
      <c r="F272" s="245"/>
      <c r="G272" s="76" t="str">
        <f t="shared" si="12"/>
        <v>AANWA1a</v>
      </c>
      <c r="H272" s="932" t="s">
        <v>23</v>
      </c>
      <c r="I272" s="932" t="s">
        <v>23</v>
      </c>
      <c r="J272" s="932" t="s">
        <v>81</v>
      </c>
      <c r="K272" s="932" t="s">
        <v>8</v>
      </c>
      <c r="L272" s="932" t="s">
        <v>235</v>
      </c>
      <c r="M272" s="932" t="s">
        <v>74</v>
      </c>
      <c r="N272" s="76" t="b">
        <f>AND(COUNTIF(G$273:$G279,G272))</f>
        <v>0</v>
      </c>
      <c r="O272" s="253" t="s">
        <v>920</v>
      </c>
      <c r="Q272" s="373" t="b">
        <v>1</v>
      </c>
      <c r="AX272" s="236"/>
      <c r="AY272" s="228"/>
      <c r="AZ272" s="228"/>
      <c r="BA272" s="228"/>
    </row>
    <row r="273" spans="1:68" s="76" customFormat="1" ht="15" outlineLevel="1" x14ac:dyDescent="0.25">
      <c r="A273" s="226"/>
      <c r="B273" s="227"/>
      <c r="C273" s="237"/>
      <c r="D273" s="237"/>
      <c r="E273" s="237"/>
      <c r="F273" s="245"/>
      <c r="G273" s="76" t="str">
        <f t="shared" si="12"/>
        <v>AAANWa</v>
      </c>
      <c r="H273" s="932" t="s">
        <v>23</v>
      </c>
      <c r="I273" s="932" t="s">
        <v>23</v>
      </c>
      <c r="J273" s="932" t="s">
        <v>23</v>
      </c>
      <c r="K273" s="932" t="s">
        <v>81</v>
      </c>
      <c r="L273" s="932" t="s">
        <v>8</v>
      </c>
      <c r="M273" s="932" t="s">
        <v>74</v>
      </c>
      <c r="N273" s="76" t="b">
        <v>0</v>
      </c>
      <c r="O273" s="253" t="s">
        <v>920</v>
      </c>
      <c r="Q273" s="373" t="b">
        <v>1</v>
      </c>
      <c r="AX273" s="236"/>
      <c r="AY273" s="228"/>
      <c r="AZ273" s="228"/>
      <c r="BA273" s="228"/>
    </row>
    <row r="274" spans="1:68" s="76" customFormat="1" ht="15" customHeight="1" outlineLevel="1" x14ac:dyDescent="0.3">
      <c r="A274" s="226"/>
      <c r="B274" s="227"/>
      <c r="C274" s="237"/>
      <c r="D274" s="237"/>
      <c r="E274" s="237"/>
      <c r="F274" s="245"/>
      <c r="N274" s="664" t="str">
        <f>IF(OR(N231:N273),"Error","")</f>
        <v/>
      </c>
      <c r="AX274" s="236"/>
      <c r="AY274" s="228"/>
      <c r="AZ274" s="228"/>
      <c r="BA274" s="228"/>
    </row>
    <row r="275" spans="1:68" s="76" customFormat="1" ht="15" outlineLevel="1" x14ac:dyDescent="0.25">
      <c r="A275" s="226"/>
      <c r="B275" s="227"/>
      <c r="C275" s="237"/>
      <c r="D275" s="237"/>
      <c r="E275" s="237"/>
      <c r="F275" s="245"/>
      <c r="AX275" s="236"/>
      <c r="AY275" s="228"/>
      <c r="AZ275" s="228"/>
      <c r="BA275" s="228"/>
    </row>
    <row r="276" spans="1:68" ht="15" outlineLevel="1" x14ac:dyDescent="0.25">
      <c r="A276" s="6"/>
      <c r="B276" s="7"/>
      <c r="C276" s="18"/>
      <c r="D276" s="18"/>
      <c r="E276" s="18"/>
      <c r="F276" s="27"/>
      <c r="G276" s="645" t="s">
        <v>1077</v>
      </c>
      <c r="I276" s="703" t="s">
        <v>1132</v>
      </c>
      <c r="J276" s="703"/>
      <c r="K276" s="703"/>
      <c r="L276" s="703"/>
      <c r="M276" s="703"/>
      <c r="N276" s="703"/>
      <c r="O276" s="298"/>
      <c r="P276" s="298"/>
      <c r="Q276" s="298"/>
      <c r="R276" s="298"/>
      <c r="S276" s="298"/>
      <c r="T276" s="298"/>
      <c r="U276" s="942" t="s">
        <v>1079</v>
      </c>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17"/>
      <c r="AY276" s="8"/>
      <c r="AZ276" s="8"/>
      <c r="BA276" s="8"/>
      <c r="BB276" s="9"/>
      <c r="BC276" s="9"/>
      <c r="BD276" s="9"/>
      <c r="BE276" s="9"/>
      <c r="BF276" s="9"/>
      <c r="BG276" s="9"/>
      <c r="BH276" s="9"/>
      <c r="BI276" s="9"/>
      <c r="BJ276" s="9"/>
      <c r="BK276" s="9"/>
      <c r="BL276" s="9"/>
      <c r="BM276" s="9"/>
      <c r="BN276" s="9"/>
      <c r="BO276" s="9"/>
      <c r="BP276" s="9"/>
    </row>
    <row r="277" spans="1:68" s="686" customFormat="1" ht="15" outlineLevel="1" x14ac:dyDescent="0.25">
      <c r="A277" s="690"/>
      <c r="B277" s="687"/>
      <c r="C277" s="699"/>
      <c r="D277" s="699"/>
      <c r="E277" s="699"/>
      <c r="F277" s="703"/>
      <c r="G277" s="645"/>
      <c r="I277" s="1006">
        <v>1</v>
      </c>
      <c r="J277" s="1006">
        <v>1</v>
      </c>
      <c r="K277" s="1006">
        <v>1</v>
      </c>
      <c r="L277" s="1006">
        <v>1</v>
      </c>
      <c r="M277" s="1006">
        <v>1</v>
      </c>
      <c r="N277" s="1006">
        <v>1</v>
      </c>
      <c r="O277" s="1006">
        <v>1</v>
      </c>
      <c r="P277" s="1006">
        <v>1</v>
      </c>
      <c r="Q277" s="1006">
        <v>1</v>
      </c>
      <c r="R277" s="298"/>
      <c r="S277" s="298"/>
      <c r="T277" s="298"/>
      <c r="U277" s="942"/>
      <c r="V277" s="298"/>
      <c r="W277" s="298"/>
      <c r="X277" s="298"/>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694"/>
      <c r="AY277" s="689"/>
      <c r="AZ277" s="689"/>
      <c r="BA277" s="689"/>
    </row>
    <row r="278" spans="1:68" s="76" customFormat="1" ht="15" outlineLevel="1" x14ac:dyDescent="0.25">
      <c r="A278" s="226"/>
      <c r="B278" s="227"/>
      <c r="C278" s="237"/>
      <c r="D278" s="237"/>
      <c r="E278" s="237"/>
      <c r="F278" s="245"/>
      <c r="G278" s="245" t="s">
        <v>833</v>
      </c>
      <c r="H278" s="76" t="s">
        <v>851</v>
      </c>
      <c r="I278" s="76" t="s">
        <v>418</v>
      </c>
      <c r="J278" s="76" t="s">
        <v>819</v>
      </c>
      <c r="K278" s="76" t="s">
        <v>820</v>
      </c>
      <c r="L278" s="76" t="s">
        <v>821</v>
      </c>
      <c r="M278" s="76" t="s">
        <v>822</v>
      </c>
      <c r="N278" s="76" t="s">
        <v>823</v>
      </c>
      <c r="O278" s="76" t="s">
        <v>824</v>
      </c>
      <c r="P278" s="76" t="s">
        <v>825</v>
      </c>
      <c r="Q278" s="76" t="s">
        <v>826</v>
      </c>
      <c r="S278" s="76" t="s">
        <v>1078</v>
      </c>
      <c r="T278" s="940" t="str">
        <f>G278</f>
        <v>season</v>
      </c>
      <c r="U278" s="686" t="s">
        <v>851</v>
      </c>
      <c r="V278" s="686" t="s">
        <v>418</v>
      </c>
      <c r="W278" s="686" t="s">
        <v>819</v>
      </c>
      <c r="X278" s="686" t="s">
        <v>820</v>
      </c>
      <c r="Y278" s="686" t="s">
        <v>821</v>
      </c>
      <c r="Z278" s="686" t="s">
        <v>822</v>
      </c>
      <c r="AA278" s="686" t="s">
        <v>823</v>
      </c>
      <c r="AB278" s="686" t="s">
        <v>824</v>
      </c>
      <c r="AC278" s="686" t="s">
        <v>825</v>
      </c>
      <c r="AD278" s="686" t="s">
        <v>826</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76" customFormat="1" ht="15" outlineLevel="1" x14ac:dyDescent="0.25">
      <c r="A279" s="226"/>
      <c r="B279" s="227"/>
      <c r="C279" s="237"/>
      <c r="D279" s="237"/>
      <c r="E279" s="237"/>
      <c r="F279" s="245"/>
      <c r="G279" s="245" t="str">
        <f t="shared" ref="G279:G321" si="17">_xlfn.CONCAT(H231:M231)</f>
        <v>AAAA2A1a</v>
      </c>
      <c r="H279" s="941">
        <v>0</v>
      </c>
      <c r="I279" s="941">
        <v>0</v>
      </c>
      <c r="J279" s="941">
        <v>0</v>
      </c>
      <c r="K279" s="941">
        <v>0</v>
      </c>
      <c r="L279" s="941">
        <v>0</v>
      </c>
      <c r="M279" s="941">
        <v>0</v>
      </c>
      <c r="N279" s="941">
        <v>0</v>
      </c>
      <c r="O279" s="941">
        <v>0</v>
      </c>
      <c r="P279" s="941">
        <v>0</v>
      </c>
      <c r="Q279" s="941">
        <v>0</v>
      </c>
      <c r="R279" s="298"/>
      <c r="S279" s="938" t="b">
        <v>0</v>
      </c>
      <c r="T279" s="940" t="str">
        <f t="shared" ref="T279:T321" si="18">G279</f>
        <v>AAAA2A1a</v>
      </c>
      <c r="U279" s="939">
        <f>IF($S279,H279/VLOOKUP($M231,CropResidue!$H$94:$L$110,5,FALSE)/VLOOKUP($M231,CropResidue!$H$94:$L$110,4,FALSE)/VLOOKUP($M231,CropResidue!$H$94:$L$110,2,FALSE)*VLOOKUP($M231,CropResidue!$G$153:$H$169,2,FALSE),Crop!H279)</f>
        <v>0</v>
      </c>
      <c r="V279" s="939">
        <f>IF($S279,I279/VLOOKUP($M231,CropResidue!$H$94:$L$110,5,FALSE)/VLOOKUP($M231,CropResidue!$H$94:$L$110,4,FALSE)/VLOOKUP($M231,CropResidue!$H$94:$L$110,2,FALSE)*VLOOKUP($M231,CropResidue!$G$153:$H$169,2,FALSE),Crop!I279)</f>
        <v>0</v>
      </c>
      <c r="W279" s="939">
        <f>IF($S279,J279/VLOOKUP($M231,CropResidue!$H$94:$L$110,5,FALSE)/VLOOKUP($M231,CropResidue!$H$94:$L$110,4,FALSE)/VLOOKUP($M231,CropResidue!$H$94:$L$110,2,FALSE)*VLOOKUP($M231,CropResidue!$G$153:$H$169,2,FALSE),Crop!J279)</f>
        <v>0</v>
      </c>
      <c r="X279" s="939">
        <f>IF($S279,K279/VLOOKUP($M231,CropResidue!$H$94:$L$110,5,FALSE)/VLOOKUP($M231,CropResidue!$H$94:$L$110,4,FALSE)/VLOOKUP($M231,CropResidue!$H$94:$L$110,2,FALSE)*VLOOKUP($M231,CropResidue!$G$153:$H$169,2,FALSE),Crop!K279)</f>
        <v>0</v>
      </c>
      <c r="Y279" s="939">
        <f>IF($S279,L279/VLOOKUP($M231,CropResidue!$H$94:$L$110,5,FALSE)/VLOOKUP($M231,CropResidue!$H$94:$L$110,4,FALSE)/VLOOKUP($M231,CropResidue!$H$94:$L$110,2,FALSE)*VLOOKUP($M231,CropResidue!$G$153:$H$169,2,FALSE),Crop!L279)</f>
        <v>0</v>
      </c>
      <c r="Z279" s="939">
        <f>IF($S279,M279/VLOOKUP($M231,CropResidue!$H$94:$L$110,5,FALSE)/VLOOKUP($M231,CropResidue!$H$94:$L$110,4,FALSE)/VLOOKUP($M231,CropResidue!$H$94:$L$110,2,FALSE)*VLOOKUP($M231,CropResidue!$G$153:$H$169,2,FALSE),Crop!M279)</f>
        <v>0</v>
      </c>
      <c r="AA279" s="939">
        <f>IF($S279,N279/VLOOKUP($M231,CropResidue!$H$94:$L$110,5,FALSE)/VLOOKUP($M231,CropResidue!$H$94:$L$110,4,FALSE)/VLOOKUP($M231,CropResidue!$H$94:$L$110,2,FALSE)*VLOOKUP($M231,CropResidue!$G$153:$H$169,2,FALSE),Crop!N279)</f>
        <v>0</v>
      </c>
      <c r="AB279" s="939">
        <f>IF($S279,O279/VLOOKUP($M231,CropResidue!$H$94:$L$110,5,FALSE)/VLOOKUP($M231,CropResidue!$H$94:$L$110,4,FALSE)/VLOOKUP($M231,CropResidue!$H$94:$L$110,2,FALSE)*VLOOKUP($M231,CropResidue!$G$153:$H$169,2,FALSE),Crop!O279)</f>
        <v>0</v>
      </c>
      <c r="AC279" s="939">
        <f>IF($S279,P279/VLOOKUP($M231,CropResidue!$H$94:$L$110,5,FALSE)/VLOOKUP($M231,CropResidue!$H$94:$L$110,4,FALSE)/VLOOKUP($M231,CropResidue!$H$94:$L$110,2,FALSE)*VLOOKUP($M231,CropResidue!$G$153:$H$169,2,FALSE),Crop!P279)</f>
        <v>0</v>
      </c>
      <c r="AD279" s="939">
        <f>IF($S279,Q279/VLOOKUP($M231,CropResidue!$H$94:$L$110,5,FALSE)/VLOOKUP($M231,CropResidue!$H$94:$L$110,4,FALSE)/VLOOKUP($M231,CropResidue!$H$94:$L$110,2,FALSE)*VLOOKUP($M231,CropResidue!$G$153:$H$169,2,FALSE),Crop!Q279)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68" s="686" customFormat="1" ht="15" outlineLevel="1" x14ac:dyDescent="0.25">
      <c r="A280" s="690"/>
      <c r="B280" s="687"/>
      <c r="C280" s="699"/>
      <c r="D280" s="699"/>
      <c r="E280" s="699"/>
      <c r="F280" s="703"/>
      <c r="G280" s="703" t="str">
        <f t="shared" si="17"/>
        <v>GGGGAg1a2</v>
      </c>
      <c r="H280" s="941">
        <v>0</v>
      </c>
      <c r="I280" s="941">
        <v>0</v>
      </c>
      <c r="J280" s="941">
        <v>0</v>
      </c>
      <c r="K280" s="941">
        <v>0</v>
      </c>
      <c r="L280" s="941">
        <v>0</v>
      </c>
      <c r="M280" s="941">
        <v>0</v>
      </c>
      <c r="N280" s="941">
        <v>0</v>
      </c>
      <c r="O280" s="941">
        <v>0</v>
      </c>
      <c r="P280" s="941">
        <v>0</v>
      </c>
      <c r="Q280" s="941">
        <v>0</v>
      </c>
      <c r="R280" s="298"/>
      <c r="S280" s="938" t="b">
        <v>0</v>
      </c>
      <c r="T280" s="940" t="str">
        <f t="shared" ref="T280:T288" si="19">G280</f>
        <v>GGGGAg1a2</v>
      </c>
      <c r="U280" s="939">
        <f>IF($S280,H280/VLOOKUP($M232,CropResidue!$H$94:$L$110,5,FALSE)/VLOOKUP($M232,CropResidue!$H$94:$L$110,4,FALSE)/VLOOKUP($M232,CropResidue!$H$94:$L$110,2,FALSE)*VLOOKUP($M232,CropResidue!$G$153:$H$169,2,FALSE),Crop!H280)</f>
        <v>0</v>
      </c>
      <c r="V280" s="939">
        <f>IF($S280,I280/VLOOKUP($M232,CropResidue!$H$94:$L$110,5,FALSE)/VLOOKUP($M232,CropResidue!$H$94:$L$110,4,FALSE)/VLOOKUP($M232,CropResidue!$H$94:$L$110,2,FALSE)*VLOOKUP($M232,CropResidue!$G$153:$H$169,2,FALSE),Crop!I280)</f>
        <v>0</v>
      </c>
      <c r="W280" s="939">
        <f>IF($S280,J280/VLOOKUP($M232,CropResidue!$H$94:$L$110,5,FALSE)/VLOOKUP($M232,CropResidue!$H$94:$L$110,4,FALSE)/VLOOKUP($M232,CropResidue!$H$94:$L$110,2,FALSE)*VLOOKUP($M232,CropResidue!$G$153:$H$169,2,FALSE),Crop!J280)</f>
        <v>0</v>
      </c>
      <c r="X280" s="939">
        <f>IF($S280,K280/VLOOKUP($M232,CropResidue!$H$94:$L$110,5,FALSE)/VLOOKUP($M232,CropResidue!$H$94:$L$110,4,FALSE)/VLOOKUP($M232,CropResidue!$H$94:$L$110,2,FALSE)*VLOOKUP($M232,CropResidue!$G$153:$H$169,2,FALSE),Crop!K280)</f>
        <v>0</v>
      </c>
      <c r="Y280" s="939">
        <f>IF($S280,L280/VLOOKUP($M232,CropResidue!$H$94:$L$110,5,FALSE)/VLOOKUP($M232,CropResidue!$H$94:$L$110,4,FALSE)/VLOOKUP($M232,CropResidue!$H$94:$L$110,2,FALSE)*VLOOKUP($M232,CropResidue!$G$153:$H$169,2,FALSE),Crop!L280)</f>
        <v>0</v>
      </c>
      <c r="Z280" s="939">
        <f>IF($S280,M280/VLOOKUP($M232,CropResidue!$H$94:$L$110,5,FALSE)/VLOOKUP($M232,CropResidue!$H$94:$L$110,4,FALSE)/VLOOKUP($M232,CropResidue!$H$94:$L$110,2,FALSE)*VLOOKUP($M232,CropResidue!$G$153:$H$169,2,FALSE),Crop!M280)</f>
        <v>0</v>
      </c>
      <c r="AA280" s="939">
        <f>IF($S280,N280/VLOOKUP($M232,CropResidue!$H$94:$L$110,5,FALSE)/VLOOKUP($M232,CropResidue!$H$94:$L$110,4,FALSE)/VLOOKUP($M232,CropResidue!$H$94:$L$110,2,FALSE)*VLOOKUP($M232,CropResidue!$G$153:$H$169,2,FALSE),Crop!N280)</f>
        <v>0</v>
      </c>
      <c r="AB280" s="939">
        <f>IF($S280,O280/VLOOKUP($M232,CropResidue!$H$94:$L$110,5,FALSE)/VLOOKUP($M232,CropResidue!$H$94:$L$110,4,FALSE)/VLOOKUP($M232,CropResidue!$H$94:$L$110,2,FALSE)*VLOOKUP($M232,CropResidue!$G$153:$H$169,2,FALSE),Crop!O280)</f>
        <v>0</v>
      </c>
      <c r="AC280" s="939">
        <f>IF($S280,P280/VLOOKUP($M232,CropResidue!$H$94:$L$110,5,FALSE)/VLOOKUP($M232,CropResidue!$H$94:$L$110,4,FALSE)/VLOOKUP($M232,CropResidue!$H$94:$L$110,2,FALSE)*VLOOKUP($M232,CropResidue!$G$153:$H$169,2,FALSE),Crop!P280)</f>
        <v>0</v>
      </c>
      <c r="AD280" s="939">
        <f>IF($S280,Q280/VLOOKUP($M232,CropResidue!$H$94:$L$110,5,FALSE)/VLOOKUP($M232,CropResidue!$H$94:$L$110,4,FALSE)/VLOOKUP($M232,CropResidue!$H$94:$L$110,2,FALSE)*VLOOKUP($M232,CropResidue!$G$153:$H$169,2,FALSE),Crop!Q280)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 t="shared" si="17"/>
        <v>GGGGSg1a2</v>
      </c>
      <c r="H281" s="941">
        <v>0</v>
      </c>
      <c r="I281" s="941">
        <v>0</v>
      </c>
      <c r="J281" s="941">
        <v>0</v>
      </c>
      <c r="K281" s="941">
        <v>0</v>
      </c>
      <c r="L281" s="941">
        <v>0</v>
      </c>
      <c r="M281" s="941">
        <v>0</v>
      </c>
      <c r="N281" s="941">
        <v>0</v>
      </c>
      <c r="O281" s="941">
        <v>0</v>
      </c>
      <c r="P281" s="941">
        <v>0</v>
      </c>
      <c r="Q281" s="941">
        <v>0</v>
      </c>
      <c r="R281" s="298"/>
      <c r="S281" s="938" t="b">
        <v>0</v>
      </c>
      <c r="T281" s="940" t="str">
        <f t="shared" ref="T281" si="20">G281</f>
        <v>GGGGSg1a2</v>
      </c>
      <c r="U281" s="939">
        <f>IF($S281,H281/VLOOKUP($M233,CropResidue!$H$94:$L$110,5,FALSE)/VLOOKUP($M233,CropResidue!$H$94:$L$110,4,FALSE)/VLOOKUP($M233,CropResidue!$H$94:$L$110,2,FALSE)*VLOOKUP($M233,CropResidue!$G$153:$H$169,2,FALSE),Crop!H281)</f>
        <v>0</v>
      </c>
      <c r="V281" s="939">
        <f>IF($S281,I281/VLOOKUP($M233,CropResidue!$H$94:$L$110,5,FALSE)/VLOOKUP($M233,CropResidue!$H$94:$L$110,4,FALSE)/VLOOKUP($M233,CropResidue!$H$94:$L$110,2,FALSE)*VLOOKUP($M233,CropResidue!$G$153:$H$169,2,FALSE),Crop!I281)</f>
        <v>0</v>
      </c>
      <c r="W281" s="939">
        <f>IF($S281,J281/VLOOKUP($M233,CropResidue!$H$94:$L$110,5,FALSE)/VLOOKUP($M233,CropResidue!$H$94:$L$110,4,FALSE)/VLOOKUP($M233,CropResidue!$H$94:$L$110,2,FALSE)*VLOOKUP($M233,CropResidue!$G$153:$H$169,2,FALSE),Crop!J281)</f>
        <v>0</v>
      </c>
      <c r="X281" s="939">
        <f>IF($S281,K281/VLOOKUP($M233,CropResidue!$H$94:$L$110,5,FALSE)/VLOOKUP($M233,CropResidue!$H$94:$L$110,4,FALSE)/VLOOKUP($M233,CropResidue!$H$94:$L$110,2,FALSE)*VLOOKUP($M233,CropResidue!$G$153:$H$169,2,FALSE),Crop!K281)</f>
        <v>0</v>
      </c>
      <c r="Y281" s="939">
        <f>IF($S281,L281/VLOOKUP($M233,CropResidue!$H$94:$L$110,5,FALSE)/VLOOKUP($M233,CropResidue!$H$94:$L$110,4,FALSE)/VLOOKUP($M233,CropResidue!$H$94:$L$110,2,FALSE)*VLOOKUP($M233,CropResidue!$G$153:$H$169,2,FALSE),Crop!L281)</f>
        <v>0</v>
      </c>
      <c r="Z281" s="939">
        <f>IF($S281,M281/VLOOKUP($M233,CropResidue!$H$94:$L$110,5,FALSE)/VLOOKUP($M233,CropResidue!$H$94:$L$110,4,FALSE)/VLOOKUP($M233,CropResidue!$H$94:$L$110,2,FALSE)*VLOOKUP($M233,CropResidue!$G$153:$H$169,2,FALSE),Crop!M281)</f>
        <v>0</v>
      </c>
      <c r="AA281" s="939">
        <f>IF($S281,N281/VLOOKUP($M233,CropResidue!$H$94:$L$110,5,FALSE)/VLOOKUP($M233,CropResidue!$H$94:$L$110,4,FALSE)/VLOOKUP($M233,CropResidue!$H$94:$L$110,2,FALSE)*VLOOKUP($M233,CropResidue!$G$153:$H$169,2,FALSE),Crop!N281)</f>
        <v>0</v>
      </c>
      <c r="AB281" s="939">
        <f>IF($S281,O281/VLOOKUP($M233,CropResidue!$H$94:$L$110,5,FALSE)/VLOOKUP($M233,CropResidue!$H$94:$L$110,4,FALSE)/VLOOKUP($M233,CropResidue!$H$94:$L$110,2,FALSE)*VLOOKUP($M233,CropResidue!$G$153:$H$169,2,FALSE),Crop!O281)</f>
        <v>0</v>
      </c>
      <c r="AC281" s="939">
        <f>IF($S281,P281/VLOOKUP($M233,CropResidue!$H$94:$L$110,5,FALSE)/VLOOKUP($M233,CropResidue!$H$94:$L$110,4,FALSE)/VLOOKUP($M233,CropResidue!$H$94:$L$110,2,FALSE)*VLOOKUP($M233,CropResidue!$G$153:$H$169,2,FALSE),Crop!P281)</f>
        <v>0</v>
      </c>
      <c r="AD281" s="939">
        <f>IF($S281,Q281/VLOOKUP($M233,CropResidue!$H$94:$L$110,5,FALSE)/VLOOKUP($M233,CropResidue!$H$94:$L$110,4,FALSE)/VLOOKUP($M233,CropResidue!$H$94:$L$110,2,FALSE)*VLOOKUP($M233,CropResidue!$G$153:$H$169,2,FALSE),Crop!Q281)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GGGAg2Na2</v>
      </c>
      <c r="H282" s="941">
        <v>0</v>
      </c>
      <c r="I282" s="941">
        <v>0</v>
      </c>
      <c r="J282" s="941">
        <v>0</v>
      </c>
      <c r="K282" s="941">
        <v>0</v>
      </c>
      <c r="L282" s="941">
        <v>0</v>
      </c>
      <c r="M282" s="941">
        <v>0</v>
      </c>
      <c r="N282" s="941">
        <v>0</v>
      </c>
      <c r="O282" s="941">
        <v>0</v>
      </c>
      <c r="P282" s="941">
        <v>0</v>
      </c>
      <c r="Q282" s="941">
        <v>0</v>
      </c>
      <c r="R282" s="298"/>
      <c r="S282" s="938" t="b">
        <v>0</v>
      </c>
      <c r="T282" s="940" t="str">
        <f t="shared" si="19"/>
        <v>GGGAg2Na2</v>
      </c>
      <c r="U282" s="939">
        <f>IF($S282,H282/VLOOKUP($M234,CropResidue!$H$94:$L$110,5,FALSE)/VLOOKUP($M234,CropResidue!$H$94:$L$110,4,FALSE)/VLOOKUP($M234,CropResidue!$H$94:$L$110,2,FALSE)*VLOOKUP($M234,CropResidue!$G$153:$H$169,2,FALSE),Crop!H282)</f>
        <v>0</v>
      </c>
      <c r="V282" s="939">
        <f>IF($S282,I282/VLOOKUP($M234,CropResidue!$H$94:$L$110,5,FALSE)/VLOOKUP($M234,CropResidue!$H$94:$L$110,4,FALSE)/VLOOKUP($M234,CropResidue!$H$94:$L$110,2,FALSE)*VLOOKUP($M234,CropResidue!$G$153:$H$169,2,FALSE),Crop!I282)</f>
        <v>0</v>
      </c>
      <c r="W282" s="939">
        <f>IF($S282,J282/VLOOKUP($M234,CropResidue!$H$94:$L$110,5,FALSE)/VLOOKUP($M234,CropResidue!$H$94:$L$110,4,FALSE)/VLOOKUP($M234,CropResidue!$H$94:$L$110,2,FALSE)*VLOOKUP($M234,CropResidue!$G$153:$H$169,2,FALSE),Crop!J282)</f>
        <v>0</v>
      </c>
      <c r="X282" s="939">
        <f>IF($S282,K282/VLOOKUP($M234,CropResidue!$H$94:$L$110,5,FALSE)/VLOOKUP($M234,CropResidue!$H$94:$L$110,4,FALSE)/VLOOKUP($M234,CropResidue!$H$94:$L$110,2,FALSE)*VLOOKUP($M234,CropResidue!$G$153:$H$169,2,FALSE),Crop!K282)</f>
        <v>0</v>
      </c>
      <c r="Y282" s="939">
        <f>IF($S282,L282/VLOOKUP($M234,CropResidue!$H$94:$L$110,5,FALSE)/VLOOKUP($M234,CropResidue!$H$94:$L$110,4,FALSE)/VLOOKUP($M234,CropResidue!$H$94:$L$110,2,FALSE)*VLOOKUP($M234,CropResidue!$G$153:$H$169,2,FALSE),Crop!L282)</f>
        <v>0</v>
      </c>
      <c r="Z282" s="939">
        <f>IF($S282,M282/VLOOKUP($M234,CropResidue!$H$94:$L$110,5,FALSE)/VLOOKUP($M234,CropResidue!$H$94:$L$110,4,FALSE)/VLOOKUP($M234,CropResidue!$H$94:$L$110,2,FALSE)*VLOOKUP($M234,CropResidue!$G$153:$H$169,2,FALSE),Crop!M282)</f>
        <v>0</v>
      </c>
      <c r="AA282" s="939">
        <f>IF($S282,N282/VLOOKUP($M234,CropResidue!$H$94:$L$110,5,FALSE)/VLOOKUP($M234,CropResidue!$H$94:$L$110,4,FALSE)/VLOOKUP($M234,CropResidue!$H$94:$L$110,2,FALSE)*VLOOKUP($M234,CropResidue!$G$153:$H$169,2,FALSE),Crop!N282)</f>
        <v>0</v>
      </c>
      <c r="AB282" s="939">
        <f>IF($S282,O282/VLOOKUP($M234,CropResidue!$H$94:$L$110,5,FALSE)/VLOOKUP($M234,CropResidue!$H$94:$L$110,4,FALSE)/VLOOKUP($M234,CropResidue!$H$94:$L$110,2,FALSE)*VLOOKUP($M234,CropResidue!$G$153:$H$169,2,FALSE),Crop!O282)</f>
        <v>0</v>
      </c>
      <c r="AC282" s="939">
        <f>IF($S282,P282/VLOOKUP($M234,CropResidue!$H$94:$L$110,5,FALSE)/VLOOKUP($M234,CropResidue!$H$94:$L$110,4,FALSE)/VLOOKUP($M234,CropResidue!$H$94:$L$110,2,FALSE)*VLOOKUP($M234,CropResidue!$G$153:$H$169,2,FALSE),Crop!P282)</f>
        <v>0</v>
      </c>
      <c r="AD282" s="939">
        <f>IF($S282,Q282/VLOOKUP($M234,CropResidue!$H$94:$L$110,5,FALSE)/VLOOKUP($M234,CropResidue!$H$94:$L$110,4,FALSE)/VLOOKUP($M234,CropResidue!$H$94:$L$110,2,FALSE)*VLOOKUP($M234,CropResidue!$G$153:$H$169,2,FALSE),Crop!Q282)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GGGAg2Ea2</v>
      </c>
      <c r="H283" s="941">
        <v>0</v>
      </c>
      <c r="I283" s="941">
        <v>0</v>
      </c>
      <c r="J283" s="941">
        <v>0</v>
      </c>
      <c r="K283" s="941">
        <v>0</v>
      </c>
      <c r="L283" s="941">
        <v>0</v>
      </c>
      <c r="M283" s="941">
        <v>0</v>
      </c>
      <c r="N283" s="941">
        <v>0</v>
      </c>
      <c r="O283" s="941">
        <v>0</v>
      </c>
      <c r="P283" s="941">
        <v>0</v>
      </c>
      <c r="Q283" s="941">
        <v>0</v>
      </c>
      <c r="R283" s="298"/>
      <c r="S283" s="938" t="b">
        <v>0</v>
      </c>
      <c r="T283" s="940" t="str">
        <f t="shared" si="19"/>
        <v>GGGAg2Ea2</v>
      </c>
      <c r="U283" s="939">
        <f>IF($S283,H283/VLOOKUP($M235,CropResidue!$H$94:$L$110,5,FALSE)/VLOOKUP($M235,CropResidue!$H$94:$L$110,4,FALSE)/VLOOKUP($M235,CropResidue!$H$94:$L$110,2,FALSE)*VLOOKUP($M235,CropResidue!$G$153:$H$169,2,FALSE),Crop!H283)</f>
        <v>0</v>
      </c>
      <c r="V283" s="939">
        <f>IF($S283,I283/VLOOKUP($M235,CropResidue!$H$94:$L$110,5,FALSE)/VLOOKUP($M235,CropResidue!$H$94:$L$110,4,FALSE)/VLOOKUP($M235,CropResidue!$H$94:$L$110,2,FALSE)*VLOOKUP($M235,CropResidue!$G$153:$H$169,2,FALSE),Crop!I283)</f>
        <v>0</v>
      </c>
      <c r="W283" s="939">
        <f>IF($S283,J283/VLOOKUP($M235,CropResidue!$H$94:$L$110,5,FALSE)/VLOOKUP($M235,CropResidue!$H$94:$L$110,4,FALSE)/VLOOKUP($M235,CropResidue!$H$94:$L$110,2,FALSE)*VLOOKUP($M235,CropResidue!$G$153:$H$169,2,FALSE),Crop!J283)</f>
        <v>0</v>
      </c>
      <c r="X283" s="939">
        <f>IF($S283,K283/VLOOKUP($M235,CropResidue!$H$94:$L$110,5,FALSE)/VLOOKUP($M235,CropResidue!$H$94:$L$110,4,FALSE)/VLOOKUP($M235,CropResidue!$H$94:$L$110,2,FALSE)*VLOOKUP($M235,CropResidue!$G$153:$H$169,2,FALSE),Crop!K283)</f>
        <v>0</v>
      </c>
      <c r="Y283" s="939">
        <f>IF($S283,L283/VLOOKUP($M235,CropResidue!$H$94:$L$110,5,FALSE)/VLOOKUP($M235,CropResidue!$H$94:$L$110,4,FALSE)/VLOOKUP($M235,CropResidue!$H$94:$L$110,2,FALSE)*VLOOKUP($M235,CropResidue!$G$153:$H$169,2,FALSE),Crop!L283)</f>
        <v>0</v>
      </c>
      <c r="Z283" s="939">
        <f>IF($S283,M283/VLOOKUP($M235,CropResidue!$H$94:$L$110,5,FALSE)/VLOOKUP($M235,CropResidue!$H$94:$L$110,4,FALSE)/VLOOKUP($M235,CropResidue!$H$94:$L$110,2,FALSE)*VLOOKUP($M235,CropResidue!$G$153:$H$169,2,FALSE),Crop!M283)</f>
        <v>0</v>
      </c>
      <c r="AA283" s="939">
        <f>IF($S283,N283/VLOOKUP($M235,CropResidue!$H$94:$L$110,5,FALSE)/VLOOKUP($M235,CropResidue!$H$94:$L$110,4,FALSE)/VLOOKUP($M235,CropResidue!$H$94:$L$110,2,FALSE)*VLOOKUP($M235,CropResidue!$G$153:$H$169,2,FALSE),Crop!N283)</f>
        <v>0</v>
      </c>
      <c r="AB283" s="939">
        <f>IF($S283,O283/VLOOKUP($M235,CropResidue!$H$94:$L$110,5,FALSE)/VLOOKUP($M235,CropResidue!$H$94:$L$110,4,FALSE)/VLOOKUP($M235,CropResidue!$H$94:$L$110,2,FALSE)*VLOOKUP($M235,CropResidue!$G$153:$H$169,2,FALSE),Crop!O283)</f>
        <v>0</v>
      </c>
      <c r="AC283" s="939">
        <f>IF($S283,P283/VLOOKUP($M235,CropResidue!$H$94:$L$110,5,FALSE)/VLOOKUP($M235,CropResidue!$H$94:$L$110,4,FALSE)/VLOOKUP($M235,CropResidue!$H$94:$L$110,2,FALSE)*VLOOKUP($M235,CropResidue!$G$153:$H$169,2,FALSE),Crop!P283)</f>
        <v>0</v>
      </c>
      <c r="AD283" s="939">
        <f>IF($S283,Q283/VLOOKUP($M235,CropResidue!$H$94:$L$110,5,FALSE)/VLOOKUP($M235,CropResidue!$H$94:$L$110,4,FALSE)/VLOOKUP($M235,CropResidue!$H$94:$L$110,2,FALSE)*VLOOKUP($M235,CropResidue!$G$153:$H$169,2,FALSE),Crop!Q283)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GGGAg2OFa2</v>
      </c>
      <c r="H284" s="941">
        <v>0</v>
      </c>
      <c r="I284" s="941">
        <v>0</v>
      </c>
      <c r="J284" s="941">
        <v>0</v>
      </c>
      <c r="K284" s="941">
        <v>0</v>
      </c>
      <c r="L284" s="941">
        <v>0</v>
      </c>
      <c r="M284" s="941">
        <v>0</v>
      </c>
      <c r="N284" s="941">
        <v>0</v>
      </c>
      <c r="O284" s="941">
        <v>0</v>
      </c>
      <c r="P284" s="941">
        <v>0</v>
      </c>
      <c r="Q284" s="941">
        <v>0</v>
      </c>
      <c r="R284" s="298"/>
      <c r="S284" s="938" t="b">
        <v>0</v>
      </c>
      <c r="T284" s="940" t="str">
        <f t="shared" si="19"/>
        <v>GGGAg2OFa2</v>
      </c>
      <c r="U284" s="939">
        <f>IF($S284,H284/VLOOKUP($M236,CropResidue!$H$94:$L$110,5,FALSE)/VLOOKUP($M236,CropResidue!$H$94:$L$110,4,FALSE)/VLOOKUP($M236,CropResidue!$H$94:$L$110,2,FALSE)*VLOOKUP($M236,CropResidue!$G$153:$H$169,2,FALSE),Crop!H284)</f>
        <v>0</v>
      </c>
      <c r="V284" s="939">
        <f>IF($S284,I284/VLOOKUP($M236,CropResidue!$H$94:$L$110,5,FALSE)/VLOOKUP($M236,CropResidue!$H$94:$L$110,4,FALSE)/VLOOKUP($M236,CropResidue!$H$94:$L$110,2,FALSE)*VLOOKUP($M236,CropResidue!$G$153:$H$169,2,FALSE),Crop!I284)</f>
        <v>0</v>
      </c>
      <c r="W284" s="939">
        <f>IF($S284,J284/VLOOKUP($M236,CropResidue!$H$94:$L$110,5,FALSE)/VLOOKUP($M236,CropResidue!$H$94:$L$110,4,FALSE)/VLOOKUP($M236,CropResidue!$H$94:$L$110,2,FALSE)*VLOOKUP($M236,CropResidue!$G$153:$H$169,2,FALSE),Crop!J284)</f>
        <v>0</v>
      </c>
      <c r="X284" s="939">
        <f>IF($S284,K284/VLOOKUP($M236,CropResidue!$H$94:$L$110,5,FALSE)/VLOOKUP($M236,CropResidue!$H$94:$L$110,4,FALSE)/VLOOKUP($M236,CropResidue!$H$94:$L$110,2,FALSE)*VLOOKUP($M236,CropResidue!$G$153:$H$169,2,FALSE),Crop!K284)</f>
        <v>0</v>
      </c>
      <c r="Y284" s="939">
        <f>IF($S284,L284/VLOOKUP($M236,CropResidue!$H$94:$L$110,5,FALSE)/VLOOKUP($M236,CropResidue!$H$94:$L$110,4,FALSE)/VLOOKUP($M236,CropResidue!$H$94:$L$110,2,FALSE)*VLOOKUP($M236,CropResidue!$G$153:$H$169,2,FALSE),Crop!L284)</f>
        <v>0</v>
      </c>
      <c r="Z284" s="939">
        <f>IF($S284,M284/VLOOKUP($M236,CropResidue!$H$94:$L$110,5,FALSE)/VLOOKUP($M236,CropResidue!$H$94:$L$110,4,FALSE)/VLOOKUP($M236,CropResidue!$H$94:$L$110,2,FALSE)*VLOOKUP($M236,CropResidue!$G$153:$H$169,2,FALSE),Crop!M284)</f>
        <v>0</v>
      </c>
      <c r="AA284" s="939">
        <f>IF($S284,N284/VLOOKUP($M236,CropResidue!$H$94:$L$110,5,FALSE)/VLOOKUP($M236,CropResidue!$H$94:$L$110,4,FALSE)/VLOOKUP($M236,CropResidue!$H$94:$L$110,2,FALSE)*VLOOKUP($M236,CropResidue!$G$153:$H$169,2,FALSE),Crop!N284)</f>
        <v>0</v>
      </c>
      <c r="AB284" s="939">
        <f>IF($S284,O284/VLOOKUP($M236,CropResidue!$H$94:$L$110,5,FALSE)/VLOOKUP($M236,CropResidue!$H$94:$L$110,4,FALSE)/VLOOKUP($M236,CropResidue!$H$94:$L$110,2,FALSE)*VLOOKUP($M236,CropResidue!$G$153:$H$169,2,FALSE),Crop!O284)</f>
        <v>0</v>
      </c>
      <c r="AC284" s="939">
        <f>IF($S284,P284/VLOOKUP($M236,CropResidue!$H$94:$L$110,5,FALSE)/VLOOKUP($M236,CropResidue!$H$94:$L$110,4,FALSE)/VLOOKUP($M236,CropResidue!$H$94:$L$110,2,FALSE)*VLOOKUP($M236,CropResidue!$G$153:$H$169,2,FALSE),Crop!P284)</f>
        <v>0</v>
      </c>
      <c r="AD284" s="939">
        <f>IF($S284,Q284/VLOOKUP($M236,CropResidue!$H$94:$L$110,5,FALSE)/VLOOKUP($M236,CropResidue!$H$94:$L$110,4,FALSE)/VLOOKUP($M236,CropResidue!$H$94:$L$110,2,FALSE)*VLOOKUP($M236,CropResidue!$G$153:$H$169,2,FALSE),Crop!Q284)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GGGC1Na2</v>
      </c>
      <c r="H285" s="941">
        <v>0</v>
      </c>
      <c r="I285" s="941">
        <v>0</v>
      </c>
      <c r="J285" s="941">
        <v>0</v>
      </c>
      <c r="K285" s="941">
        <v>0</v>
      </c>
      <c r="L285" s="941">
        <v>0</v>
      </c>
      <c r="M285" s="941">
        <v>0</v>
      </c>
      <c r="N285" s="941">
        <v>0</v>
      </c>
      <c r="O285" s="941">
        <v>0</v>
      </c>
      <c r="P285" s="941">
        <v>0</v>
      </c>
      <c r="Q285" s="941">
        <v>0</v>
      </c>
      <c r="R285" s="298"/>
      <c r="S285" s="938" t="b">
        <v>0</v>
      </c>
      <c r="T285" s="940" t="str">
        <f t="shared" si="19"/>
        <v>GGGC1Na2</v>
      </c>
      <c r="U285" s="939">
        <f>IF($S285,H285/VLOOKUP($M237,CropResidue!$H$94:$L$110,5,FALSE)/VLOOKUP($M237,CropResidue!$H$94:$L$110,4,FALSE)/VLOOKUP($M237,CropResidue!$H$94:$L$110,2,FALSE)*VLOOKUP($M237,CropResidue!$G$153:$H$169,2,FALSE),Crop!H285)</f>
        <v>0</v>
      </c>
      <c r="V285" s="939">
        <f>IF($S285,I285/VLOOKUP($M237,CropResidue!$H$94:$L$110,5,FALSE)/VLOOKUP($M237,CropResidue!$H$94:$L$110,4,FALSE)/VLOOKUP($M237,CropResidue!$H$94:$L$110,2,FALSE)*VLOOKUP($M237,CropResidue!$G$153:$H$169,2,FALSE),Crop!I285)</f>
        <v>0</v>
      </c>
      <c r="W285" s="939">
        <f>IF($S285,J285/VLOOKUP($M237,CropResidue!$H$94:$L$110,5,FALSE)/VLOOKUP($M237,CropResidue!$H$94:$L$110,4,FALSE)/VLOOKUP($M237,CropResidue!$H$94:$L$110,2,FALSE)*VLOOKUP($M237,CropResidue!$G$153:$H$169,2,FALSE),Crop!J285)</f>
        <v>0</v>
      </c>
      <c r="X285" s="939">
        <f>IF($S285,K285/VLOOKUP($M237,CropResidue!$H$94:$L$110,5,FALSE)/VLOOKUP($M237,CropResidue!$H$94:$L$110,4,FALSE)/VLOOKUP($M237,CropResidue!$H$94:$L$110,2,FALSE)*VLOOKUP($M237,CropResidue!$G$153:$H$169,2,FALSE),Crop!K285)</f>
        <v>0</v>
      </c>
      <c r="Y285" s="939">
        <f>IF($S285,L285/VLOOKUP($M237,CropResidue!$H$94:$L$110,5,FALSE)/VLOOKUP($M237,CropResidue!$H$94:$L$110,4,FALSE)/VLOOKUP($M237,CropResidue!$H$94:$L$110,2,FALSE)*VLOOKUP($M237,CropResidue!$G$153:$H$169,2,FALSE),Crop!L285)</f>
        <v>0</v>
      </c>
      <c r="Z285" s="939">
        <f>IF($S285,M285/VLOOKUP($M237,CropResidue!$H$94:$L$110,5,FALSE)/VLOOKUP($M237,CropResidue!$H$94:$L$110,4,FALSE)/VLOOKUP($M237,CropResidue!$H$94:$L$110,2,FALSE)*VLOOKUP($M237,CropResidue!$G$153:$H$169,2,FALSE),Crop!M285)</f>
        <v>0</v>
      </c>
      <c r="AA285" s="939">
        <f>IF($S285,N285/VLOOKUP($M237,CropResidue!$H$94:$L$110,5,FALSE)/VLOOKUP($M237,CropResidue!$H$94:$L$110,4,FALSE)/VLOOKUP($M237,CropResidue!$H$94:$L$110,2,FALSE)*VLOOKUP($M237,CropResidue!$G$153:$H$169,2,FALSE),Crop!N285)</f>
        <v>0</v>
      </c>
      <c r="AB285" s="939">
        <f>IF($S285,O285/VLOOKUP($M237,CropResidue!$H$94:$L$110,5,FALSE)/VLOOKUP($M237,CropResidue!$H$94:$L$110,4,FALSE)/VLOOKUP($M237,CropResidue!$H$94:$L$110,2,FALSE)*VLOOKUP($M237,CropResidue!$G$153:$H$169,2,FALSE),Crop!O285)</f>
        <v>0</v>
      </c>
      <c r="AC285" s="939">
        <f>IF($S285,P285/VLOOKUP($M237,CropResidue!$H$94:$L$110,5,FALSE)/VLOOKUP($M237,CropResidue!$H$94:$L$110,4,FALSE)/VLOOKUP($M237,CropResidue!$H$94:$L$110,2,FALSE)*VLOOKUP($M237,CropResidue!$G$153:$H$169,2,FALSE),Crop!P285)</f>
        <v>0</v>
      </c>
      <c r="AD285" s="939">
        <f>IF($S285,Q285/VLOOKUP($M237,CropResidue!$H$94:$L$110,5,FALSE)/VLOOKUP($M237,CropResidue!$H$94:$L$110,4,FALSE)/VLOOKUP($M237,CropResidue!$H$94:$L$110,2,FALSE)*VLOOKUP($M237,CropResidue!$G$153:$H$169,2,FALSE),Crop!Q285)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GGGC1Ea2</v>
      </c>
      <c r="H286" s="941">
        <v>0</v>
      </c>
      <c r="I286" s="941">
        <v>0</v>
      </c>
      <c r="J286" s="941">
        <v>0</v>
      </c>
      <c r="K286" s="941">
        <v>0</v>
      </c>
      <c r="L286" s="941">
        <v>0</v>
      </c>
      <c r="M286" s="941">
        <v>0</v>
      </c>
      <c r="N286" s="941">
        <v>0</v>
      </c>
      <c r="O286" s="941">
        <v>0</v>
      </c>
      <c r="P286" s="941">
        <v>0</v>
      </c>
      <c r="Q286" s="941">
        <v>0</v>
      </c>
      <c r="R286" s="298"/>
      <c r="S286" s="938" t="b">
        <v>0</v>
      </c>
      <c r="T286" s="940" t="str">
        <f t="shared" si="19"/>
        <v>GGGC1Ea2</v>
      </c>
      <c r="U286" s="939">
        <f>IF($S286,H286/VLOOKUP($M238,CropResidue!$H$94:$L$110,5,FALSE)/VLOOKUP($M238,CropResidue!$H$94:$L$110,4,FALSE)/VLOOKUP($M238,CropResidue!$H$94:$L$110,2,FALSE)*VLOOKUP($M238,CropResidue!$G$153:$H$169,2,FALSE),Crop!H286)</f>
        <v>0</v>
      </c>
      <c r="V286" s="939">
        <f>IF($S286,I286/VLOOKUP($M238,CropResidue!$H$94:$L$110,5,FALSE)/VLOOKUP($M238,CropResidue!$H$94:$L$110,4,FALSE)/VLOOKUP($M238,CropResidue!$H$94:$L$110,2,FALSE)*VLOOKUP($M238,CropResidue!$G$153:$H$169,2,FALSE),Crop!I286)</f>
        <v>0</v>
      </c>
      <c r="W286" s="939">
        <f>IF($S286,J286/VLOOKUP($M238,CropResidue!$H$94:$L$110,5,FALSE)/VLOOKUP($M238,CropResidue!$H$94:$L$110,4,FALSE)/VLOOKUP($M238,CropResidue!$H$94:$L$110,2,FALSE)*VLOOKUP($M238,CropResidue!$G$153:$H$169,2,FALSE),Crop!J286)</f>
        <v>0</v>
      </c>
      <c r="X286" s="939">
        <f>IF($S286,K286/VLOOKUP($M238,CropResidue!$H$94:$L$110,5,FALSE)/VLOOKUP($M238,CropResidue!$H$94:$L$110,4,FALSE)/VLOOKUP($M238,CropResidue!$H$94:$L$110,2,FALSE)*VLOOKUP($M238,CropResidue!$G$153:$H$169,2,FALSE),Crop!K286)</f>
        <v>0</v>
      </c>
      <c r="Y286" s="939">
        <f>IF($S286,L286/VLOOKUP($M238,CropResidue!$H$94:$L$110,5,FALSE)/VLOOKUP($M238,CropResidue!$H$94:$L$110,4,FALSE)/VLOOKUP($M238,CropResidue!$H$94:$L$110,2,FALSE)*VLOOKUP($M238,CropResidue!$G$153:$H$169,2,FALSE),Crop!L286)</f>
        <v>0</v>
      </c>
      <c r="Z286" s="939">
        <f>IF($S286,M286/VLOOKUP($M238,CropResidue!$H$94:$L$110,5,FALSE)/VLOOKUP($M238,CropResidue!$H$94:$L$110,4,FALSE)/VLOOKUP($M238,CropResidue!$H$94:$L$110,2,FALSE)*VLOOKUP($M238,CropResidue!$G$153:$H$169,2,FALSE),Crop!M286)</f>
        <v>0</v>
      </c>
      <c r="AA286" s="939">
        <f>IF($S286,N286/VLOOKUP($M238,CropResidue!$H$94:$L$110,5,FALSE)/VLOOKUP($M238,CropResidue!$H$94:$L$110,4,FALSE)/VLOOKUP($M238,CropResidue!$H$94:$L$110,2,FALSE)*VLOOKUP($M238,CropResidue!$G$153:$H$169,2,FALSE),Crop!N286)</f>
        <v>0</v>
      </c>
      <c r="AB286" s="939">
        <f>IF($S286,O286/VLOOKUP($M238,CropResidue!$H$94:$L$110,5,FALSE)/VLOOKUP($M238,CropResidue!$H$94:$L$110,4,FALSE)/VLOOKUP($M238,CropResidue!$H$94:$L$110,2,FALSE)*VLOOKUP($M238,CropResidue!$G$153:$H$169,2,FALSE),Crop!O286)</f>
        <v>0</v>
      </c>
      <c r="AC286" s="939">
        <f>IF($S286,P286/VLOOKUP($M238,CropResidue!$H$94:$L$110,5,FALSE)/VLOOKUP($M238,CropResidue!$H$94:$L$110,4,FALSE)/VLOOKUP($M238,CropResidue!$H$94:$L$110,2,FALSE)*VLOOKUP($M238,CropResidue!$G$153:$H$169,2,FALSE),Crop!P286)</f>
        <v>0</v>
      </c>
      <c r="AD286" s="939">
        <f>IF($S286,Q286/VLOOKUP($M238,CropResidue!$H$94:$L$110,5,FALSE)/VLOOKUP($M238,CropResidue!$H$94:$L$110,4,FALSE)/VLOOKUP($M238,CropResidue!$H$94:$L$110,2,FALSE)*VLOOKUP($M238,CropResidue!$G$153:$H$169,2,FALSE),Crop!Q286)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si="17"/>
        <v>GGGC1Pa2</v>
      </c>
      <c r="H287" s="941">
        <v>0</v>
      </c>
      <c r="I287" s="941">
        <v>0</v>
      </c>
      <c r="J287" s="941">
        <v>0</v>
      </c>
      <c r="K287" s="941">
        <v>0</v>
      </c>
      <c r="L287" s="941">
        <v>0</v>
      </c>
      <c r="M287" s="941">
        <v>0</v>
      </c>
      <c r="N287" s="941">
        <v>0</v>
      </c>
      <c r="O287" s="941">
        <v>0</v>
      </c>
      <c r="P287" s="941">
        <v>0</v>
      </c>
      <c r="Q287" s="941">
        <v>0</v>
      </c>
      <c r="R287" s="298"/>
      <c r="S287" s="938" t="b">
        <v>0</v>
      </c>
      <c r="T287" s="940" t="str">
        <f t="shared" si="19"/>
        <v>GGGC1Pa2</v>
      </c>
      <c r="U287" s="939">
        <f>IF($S287,H287/VLOOKUP($M239,CropResidue!$H$94:$L$110,5,FALSE)/VLOOKUP($M239,CropResidue!$H$94:$L$110,4,FALSE)/VLOOKUP($M239,CropResidue!$H$94:$L$110,2,FALSE)*VLOOKUP($M239,CropResidue!$G$153:$H$169,2,FALSE),Crop!H287)</f>
        <v>0</v>
      </c>
      <c r="V287" s="939">
        <f>IF($S287,I287/VLOOKUP($M239,CropResidue!$H$94:$L$110,5,FALSE)/VLOOKUP($M239,CropResidue!$H$94:$L$110,4,FALSE)/VLOOKUP($M239,CropResidue!$H$94:$L$110,2,FALSE)*VLOOKUP($M239,CropResidue!$G$153:$H$169,2,FALSE),Crop!I287)</f>
        <v>0</v>
      </c>
      <c r="W287" s="939">
        <f>IF($S287,J287/VLOOKUP($M239,CropResidue!$H$94:$L$110,5,FALSE)/VLOOKUP($M239,CropResidue!$H$94:$L$110,4,FALSE)/VLOOKUP($M239,CropResidue!$H$94:$L$110,2,FALSE)*VLOOKUP($M239,CropResidue!$G$153:$H$169,2,FALSE),Crop!J287)</f>
        <v>0</v>
      </c>
      <c r="X287" s="939">
        <f>IF($S287,K287/VLOOKUP($M239,CropResidue!$H$94:$L$110,5,FALSE)/VLOOKUP($M239,CropResidue!$H$94:$L$110,4,FALSE)/VLOOKUP($M239,CropResidue!$H$94:$L$110,2,FALSE)*VLOOKUP($M239,CropResidue!$G$153:$H$169,2,FALSE),Crop!K287)</f>
        <v>0</v>
      </c>
      <c r="Y287" s="939">
        <f>IF($S287,L287/VLOOKUP($M239,CropResidue!$H$94:$L$110,5,FALSE)/VLOOKUP($M239,CropResidue!$H$94:$L$110,4,FALSE)/VLOOKUP($M239,CropResidue!$H$94:$L$110,2,FALSE)*VLOOKUP($M239,CropResidue!$G$153:$H$169,2,FALSE),Crop!L287)</f>
        <v>0</v>
      </c>
      <c r="Z287" s="939">
        <f>IF($S287,M287/VLOOKUP($M239,CropResidue!$H$94:$L$110,5,FALSE)/VLOOKUP($M239,CropResidue!$H$94:$L$110,4,FALSE)/VLOOKUP($M239,CropResidue!$H$94:$L$110,2,FALSE)*VLOOKUP($M239,CropResidue!$G$153:$H$169,2,FALSE),Crop!M287)</f>
        <v>0</v>
      </c>
      <c r="AA287" s="939">
        <f>IF($S287,N287/VLOOKUP($M239,CropResidue!$H$94:$L$110,5,FALSE)/VLOOKUP($M239,CropResidue!$H$94:$L$110,4,FALSE)/VLOOKUP($M239,CropResidue!$H$94:$L$110,2,FALSE)*VLOOKUP($M239,CropResidue!$G$153:$H$169,2,FALSE),Crop!N287)</f>
        <v>0</v>
      </c>
      <c r="AB287" s="939">
        <f>IF($S287,O287/VLOOKUP($M239,CropResidue!$H$94:$L$110,5,FALSE)/VLOOKUP($M239,CropResidue!$H$94:$L$110,4,FALSE)/VLOOKUP($M239,CropResidue!$H$94:$L$110,2,FALSE)*VLOOKUP($M239,CropResidue!$G$153:$H$169,2,FALSE),Crop!O287)</f>
        <v>0</v>
      </c>
      <c r="AC287" s="939">
        <f>IF($S287,P287/VLOOKUP($M239,CropResidue!$H$94:$L$110,5,FALSE)/VLOOKUP($M239,CropResidue!$H$94:$L$110,4,FALSE)/VLOOKUP($M239,CropResidue!$H$94:$L$110,2,FALSE)*VLOOKUP($M239,CropResidue!$G$153:$H$169,2,FALSE),Crop!P287)</f>
        <v>0</v>
      </c>
      <c r="AD287" s="939">
        <f>IF($S287,Q287/VLOOKUP($M239,CropResidue!$H$94:$L$110,5,FALSE)/VLOOKUP($M239,CropResidue!$H$94:$L$110,4,FALSE)/VLOOKUP($M239,CropResidue!$H$94:$L$110,2,FALSE)*VLOOKUP($M239,CropResidue!$G$153:$H$169,2,FALSE),Crop!Q287)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686" customFormat="1" ht="15" outlineLevel="1" x14ac:dyDescent="0.25">
      <c r="A288" s="690"/>
      <c r="B288" s="687"/>
      <c r="C288" s="699"/>
      <c r="D288" s="699"/>
      <c r="E288" s="699"/>
      <c r="F288" s="703"/>
      <c r="G288" s="703" t="str">
        <f t="shared" si="17"/>
        <v>GGGC1OFa2</v>
      </c>
      <c r="H288" s="941">
        <v>0</v>
      </c>
      <c r="I288" s="941">
        <v>0</v>
      </c>
      <c r="J288" s="941">
        <v>0</v>
      </c>
      <c r="K288" s="941">
        <v>0</v>
      </c>
      <c r="L288" s="941">
        <v>0</v>
      </c>
      <c r="M288" s="941">
        <v>0</v>
      </c>
      <c r="N288" s="941">
        <v>0</v>
      </c>
      <c r="O288" s="941">
        <v>0</v>
      </c>
      <c r="P288" s="941">
        <v>0</v>
      </c>
      <c r="Q288" s="941">
        <v>0</v>
      </c>
      <c r="R288" s="298"/>
      <c r="S288" s="938" t="b">
        <v>0</v>
      </c>
      <c r="T288" s="940" t="str">
        <f t="shared" si="19"/>
        <v>GGGC1OFa2</v>
      </c>
      <c r="U288" s="939">
        <f>IF($S288,H288/VLOOKUP($M240,CropResidue!$H$94:$L$110,5,FALSE)/VLOOKUP($M240,CropResidue!$H$94:$L$110,4,FALSE)/VLOOKUP($M240,CropResidue!$H$94:$L$110,2,FALSE)*VLOOKUP($M240,CropResidue!$G$153:$H$169,2,FALSE),Crop!H288)</f>
        <v>0</v>
      </c>
      <c r="V288" s="939">
        <f>IF($S288,I288/VLOOKUP($M240,CropResidue!$H$94:$L$110,5,FALSE)/VLOOKUP($M240,CropResidue!$H$94:$L$110,4,FALSE)/VLOOKUP($M240,CropResidue!$H$94:$L$110,2,FALSE)*VLOOKUP($M240,CropResidue!$G$153:$H$169,2,FALSE),Crop!I288)</f>
        <v>0</v>
      </c>
      <c r="W288" s="939">
        <f>IF($S288,J288/VLOOKUP($M240,CropResidue!$H$94:$L$110,5,FALSE)/VLOOKUP($M240,CropResidue!$H$94:$L$110,4,FALSE)/VLOOKUP($M240,CropResidue!$H$94:$L$110,2,FALSE)*VLOOKUP($M240,CropResidue!$G$153:$H$169,2,FALSE),Crop!J288)</f>
        <v>0</v>
      </c>
      <c r="X288" s="939">
        <f>IF($S288,K288/VLOOKUP($M240,CropResidue!$H$94:$L$110,5,FALSE)/VLOOKUP($M240,CropResidue!$H$94:$L$110,4,FALSE)/VLOOKUP($M240,CropResidue!$H$94:$L$110,2,FALSE)*VLOOKUP($M240,CropResidue!$G$153:$H$169,2,FALSE),Crop!K288)</f>
        <v>0</v>
      </c>
      <c r="Y288" s="939">
        <f>IF($S288,L288/VLOOKUP($M240,CropResidue!$H$94:$L$110,5,FALSE)/VLOOKUP($M240,CropResidue!$H$94:$L$110,4,FALSE)/VLOOKUP($M240,CropResidue!$H$94:$L$110,2,FALSE)*VLOOKUP($M240,CropResidue!$G$153:$H$169,2,FALSE),Crop!L288)</f>
        <v>0</v>
      </c>
      <c r="Z288" s="939">
        <f>IF($S288,M288/VLOOKUP($M240,CropResidue!$H$94:$L$110,5,FALSE)/VLOOKUP($M240,CropResidue!$H$94:$L$110,4,FALSE)/VLOOKUP($M240,CropResidue!$H$94:$L$110,2,FALSE)*VLOOKUP($M240,CropResidue!$G$153:$H$169,2,FALSE),Crop!M288)</f>
        <v>0</v>
      </c>
      <c r="AA288" s="939">
        <f>IF($S288,N288/VLOOKUP($M240,CropResidue!$H$94:$L$110,5,FALSE)/VLOOKUP($M240,CropResidue!$H$94:$L$110,4,FALSE)/VLOOKUP($M240,CropResidue!$H$94:$L$110,2,FALSE)*VLOOKUP($M240,CropResidue!$G$153:$H$169,2,FALSE),Crop!N288)</f>
        <v>0</v>
      </c>
      <c r="AB288" s="939">
        <f>IF($S288,O288/VLOOKUP($M240,CropResidue!$H$94:$L$110,5,FALSE)/VLOOKUP($M240,CropResidue!$H$94:$L$110,4,FALSE)/VLOOKUP($M240,CropResidue!$H$94:$L$110,2,FALSE)*VLOOKUP($M240,CropResidue!$G$153:$H$169,2,FALSE),Crop!O288)</f>
        <v>0</v>
      </c>
      <c r="AC288" s="939">
        <f>IF($S288,P288/VLOOKUP($M240,CropResidue!$H$94:$L$110,5,FALSE)/VLOOKUP($M240,CropResidue!$H$94:$L$110,4,FALSE)/VLOOKUP($M240,CropResidue!$H$94:$L$110,2,FALSE)*VLOOKUP($M240,CropResidue!$G$153:$H$169,2,FALSE),Crop!P288)</f>
        <v>0</v>
      </c>
      <c r="AD288" s="939">
        <f>IF($S288,Q288/VLOOKUP($M240,CropResidue!$H$94:$L$110,5,FALSE)/VLOOKUP($M240,CropResidue!$H$94:$L$110,4,FALSE)/VLOOKUP($M240,CropResidue!$H$94:$L$110,2,FALSE)*VLOOKUP($M240,CropResidue!$G$153:$H$169,2,FALSE),Crop!Q288)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694"/>
      <c r="AY288" s="689"/>
      <c r="AZ288" s="689"/>
      <c r="BA288" s="689"/>
    </row>
    <row r="289" spans="1:53" s="686" customFormat="1" ht="15" outlineLevel="1" x14ac:dyDescent="0.25">
      <c r="A289" s="690"/>
      <c r="B289" s="687"/>
      <c r="C289" s="699"/>
      <c r="D289" s="699"/>
      <c r="E289" s="699"/>
      <c r="F289" s="703"/>
      <c r="G289" s="703" t="str">
        <f t="shared" si="17"/>
        <v>SPSPSPSPSPsp</v>
      </c>
      <c r="H289" s="941">
        <v>0</v>
      </c>
      <c r="I289" s="941">
        <v>0</v>
      </c>
      <c r="J289" s="941">
        <v>0</v>
      </c>
      <c r="K289" s="941">
        <v>0</v>
      </c>
      <c r="L289" s="941">
        <v>0</v>
      </c>
      <c r="M289" s="941">
        <v>0</v>
      </c>
      <c r="N289" s="941">
        <v>0</v>
      </c>
      <c r="O289" s="941">
        <v>0</v>
      </c>
      <c r="P289" s="941">
        <v>0</v>
      </c>
      <c r="Q289" s="941">
        <v>0</v>
      </c>
      <c r="R289" s="298"/>
      <c r="S289" s="938" t="b">
        <v>0</v>
      </c>
      <c r="T289" s="940" t="str">
        <f t="shared" ref="T289" si="21">G289</f>
        <v>SPSPSPSPSPsp</v>
      </c>
      <c r="U289" s="939">
        <f>IF($S289,H289/VLOOKUP($M241,CropResidue!$H$94:$L$110,5,FALSE)/VLOOKUP($M241,CropResidue!$H$94:$L$110,4,FALSE)/VLOOKUP($M241,CropResidue!$H$94:$L$110,2,FALSE)*VLOOKUP($M241,CropResidue!$G$153:$H$169,2,FALSE),Crop!H289)</f>
        <v>0</v>
      </c>
      <c r="V289" s="939">
        <f>IF($S289,I289/VLOOKUP($M241,CropResidue!$H$94:$L$110,5,FALSE)/VLOOKUP($M241,CropResidue!$H$94:$L$110,4,FALSE)/VLOOKUP($M241,CropResidue!$H$94:$L$110,2,FALSE)*VLOOKUP($M241,CropResidue!$G$153:$H$169,2,FALSE),Crop!I289)</f>
        <v>0</v>
      </c>
      <c r="W289" s="939">
        <f>IF($S289,J289/VLOOKUP($M241,CropResidue!$H$94:$L$110,5,FALSE)/VLOOKUP($M241,CropResidue!$H$94:$L$110,4,FALSE)/VLOOKUP($M241,CropResidue!$H$94:$L$110,2,FALSE)*VLOOKUP($M241,CropResidue!$G$153:$H$169,2,FALSE),Crop!J289)</f>
        <v>0</v>
      </c>
      <c r="X289" s="939">
        <f>IF($S289,K289/VLOOKUP($M241,CropResidue!$H$94:$L$110,5,FALSE)/VLOOKUP($M241,CropResidue!$H$94:$L$110,4,FALSE)/VLOOKUP($M241,CropResidue!$H$94:$L$110,2,FALSE)*VLOOKUP($M241,CropResidue!$G$153:$H$169,2,FALSE),Crop!K289)</f>
        <v>0</v>
      </c>
      <c r="Y289" s="939">
        <f>IF($S289,L289/VLOOKUP($M241,CropResidue!$H$94:$L$110,5,FALSE)/VLOOKUP($M241,CropResidue!$H$94:$L$110,4,FALSE)/VLOOKUP($M241,CropResidue!$H$94:$L$110,2,FALSE)*VLOOKUP($M241,CropResidue!$G$153:$H$169,2,FALSE),Crop!L289)</f>
        <v>0</v>
      </c>
      <c r="Z289" s="939">
        <f>IF($S289,M289/VLOOKUP($M241,CropResidue!$H$94:$L$110,5,FALSE)/VLOOKUP($M241,CropResidue!$H$94:$L$110,4,FALSE)/VLOOKUP($M241,CropResidue!$H$94:$L$110,2,FALSE)*VLOOKUP($M241,CropResidue!$G$153:$H$169,2,FALSE),Crop!M289)</f>
        <v>0</v>
      </c>
      <c r="AA289" s="939">
        <f>IF($S289,N289/VLOOKUP($M241,CropResidue!$H$94:$L$110,5,FALSE)/VLOOKUP($M241,CropResidue!$H$94:$L$110,4,FALSE)/VLOOKUP($M241,CropResidue!$H$94:$L$110,2,FALSE)*VLOOKUP($M241,CropResidue!$G$153:$H$169,2,FALSE),Crop!N289)</f>
        <v>0</v>
      </c>
      <c r="AB289" s="939">
        <f>IF($S289,O289/VLOOKUP($M241,CropResidue!$H$94:$L$110,5,FALSE)/VLOOKUP($M241,CropResidue!$H$94:$L$110,4,FALSE)/VLOOKUP($M241,CropResidue!$H$94:$L$110,2,FALSE)*VLOOKUP($M241,CropResidue!$G$153:$H$169,2,FALSE),Crop!O289)</f>
        <v>0</v>
      </c>
      <c r="AC289" s="939">
        <f>IF($S289,P289/VLOOKUP($M241,CropResidue!$H$94:$L$110,5,FALSE)/VLOOKUP($M241,CropResidue!$H$94:$L$110,4,FALSE)/VLOOKUP($M241,CropResidue!$H$94:$L$110,2,FALSE)*VLOOKUP($M241,CropResidue!$G$153:$H$169,2,FALSE),Crop!P289)</f>
        <v>0</v>
      </c>
      <c r="AD289" s="939">
        <f>IF($S289,Q289/VLOOKUP($M241,CropResidue!$H$94:$L$110,5,FALSE)/VLOOKUP($M241,CropResidue!$H$94:$L$110,4,FALSE)/VLOOKUP($M241,CropResidue!$H$94:$L$110,2,FALSE)*VLOOKUP($M241,CropResidue!$G$153:$H$169,2,FALSE),Crop!Q289)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694"/>
      <c r="AY289" s="689"/>
      <c r="AZ289" s="689"/>
      <c r="BA289" s="689"/>
    </row>
    <row r="290" spans="1:53" s="76" customFormat="1" ht="15" outlineLevel="1" x14ac:dyDescent="0.25">
      <c r="A290" s="226"/>
      <c r="B290" s="227"/>
      <c r="C290" s="237"/>
      <c r="D290" s="237"/>
      <c r="E290" s="237"/>
      <c r="F290" s="245"/>
      <c r="G290" s="703" t="str">
        <f t="shared" si="17"/>
        <v>YABA2Ba</v>
      </c>
      <c r="H290" s="941">
        <v>0</v>
      </c>
      <c r="I290" s="941">
        <v>0</v>
      </c>
      <c r="J290" s="941">
        <v>0</v>
      </c>
      <c r="K290" s="941">
        <v>0</v>
      </c>
      <c r="L290" s="941">
        <v>0</v>
      </c>
      <c r="M290" s="941">
        <v>0</v>
      </c>
      <c r="N290" s="941">
        <v>0</v>
      </c>
      <c r="O290" s="941">
        <v>0</v>
      </c>
      <c r="P290" s="941">
        <v>0</v>
      </c>
      <c r="Q290" s="941">
        <v>0</v>
      </c>
      <c r="S290" s="938" t="b">
        <v>0</v>
      </c>
      <c r="T290" s="940" t="str">
        <f t="shared" si="18"/>
        <v>YABA2Ba</v>
      </c>
      <c r="U290" s="939">
        <f>IF($S290,H290/VLOOKUP($M242,CropResidue!$H$94:$L$110,5,FALSE)/VLOOKUP($M242,CropResidue!$H$94:$L$110,4,FALSE)/VLOOKUP($M242,CropResidue!$H$94:$L$110,2,FALSE)*VLOOKUP($M242,CropResidue!$G$153:$H$169,2,FALSE),Crop!H290)</f>
        <v>0</v>
      </c>
      <c r="V290" s="939">
        <f>IF($S290,I290/VLOOKUP($M242,CropResidue!$H$94:$L$110,5,FALSE)/VLOOKUP($M242,CropResidue!$H$94:$L$110,4,FALSE)/VLOOKUP($M242,CropResidue!$H$94:$L$110,2,FALSE)*VLOOKUP($M242,CropResidue!$G$153:$H$169,2,FALSE),Crop!I290)</f>
        <v>0</v>
      </c>
      <c r="W290" s="939">
        <f>IF($S290,J290/VLOOKUP($M242,CropResidue!$H$94:$L$110,5,FALSE)/VLOOKUP($M242,CropResidue!$H$94:$L$110,4,FALSE)/VLOOKUP($M242,CropResidue!$H$94:$L$110,2,FALSE)*VLOOKUP($M242,CropResidue!$G$153:$H$169,2,FALSE),Crop!J290)</f>
        <v>0</v>
      </c>
      <c r="X290" s="939">
        <f>IF($S290,K290/VLOOKUP($M242,CropResidue!$H$94:$L$110,5,FALSE)/VLOOKUP($M242,CropResidue!$H$94:$L$110,4,FALSE)/VLOOKUP($M242,CropResidue!$H$94:$L$110,2,FALSE)*VLOOKUP($M242,CropResidue!$G$153:$H$169,2,FALSE),Crop!K290)</f>
        <v>0</v>
      </c>
      <c r="Y290" s="939">
        <f>IF($S290,L290/VLOOKUP($M242,CropResidue!$H$94:$L$110,5,FALSE)/VLOOKUP($M242,CropResidue!$H$94:$L$110,4,FALSE)/VLOOKUP($M242,CropResidue!$H$94:$L$110,2,FALSE)*VLOOKUP($M242,CropResidue!$G$153:$H$169,2,FALSE),Crop!L290)</f>
        <v>0</v>
      </c>
      <c r="Z290" s="939">
        <f>IF($S290,M290/VLOOKUP($M242,CropResidue!$H$94:$L$110,5,FALSE)/VLOOKUP($M242,CropResidue!$H$94:$L$110,4,FALSE)/VLOOKUP($M242,CropResidue!$H$94:$L$110,2,FALSE)*VLOOKUP($M242,CropResidue!$G$153:$H$169,2,FALSE),Crop!M290)</f>
        <v>0</v>
      </c>
      <c r="AA290" s="939">
        <f>IF($S290,N290/VLOOKUP($M242,CropResidue!$H$94:$L$110,5,FALSE)/VLOOKUP($M242,CropResidue!$H$94:$L$110,4,FALSE)/VLOOKUP($M242,CropResidue!$H$94:$L$110,2,FALSE)*VLOOKUP($M242,CropResidue!$G$153:$H$169,2,FALSE),Crop!N290)</f>
        <v>0</v>
      </c>
      <c r="AB290" s="939">
        <f>IF($S290,O290/VLOOKUP($M242,CropResidue!$H$94:$L$110,5,FALSE)/VLOOKUP($M242,CropResidue!$H$94:$L$110,4,FALSE)/VLOOKUP($M242,CropResidue!$H$94:$L$110,2,FALSE)*VLOOKUP($M242,CropResidue!$G$153:$H$169,2,FALSE),Crop!O290)</f>
        <v>0</v>
      </c>
      <c r="AC290" s="939">
        <f>IF($S290,P290/VLOOKUP($M242,CropResidue!$H$94:$L$110,5,FALSE)/VLOOKUP($M242,CropResidue!$H$94:$L$110,4,FALSE)/VLOOKUP($M242,CropResidue!$H$94:$L$110,2,FALSE)*VLOOKUP($M242,CropResidue!$G$153:$H$169,2,FALSE),Crop!P290)</f>
        <v>0</v>
      </c>
      <c r="AD290" s="939">
        <f>IF($S290,Q290/VLOOKUP($M242,CropResidue!$H$94:$L$110,5,FALSE)/VLOOKUP($M242,CropResidue!$H$94:$L$110,4,FALSE)/VLOOKUP($M242,CropResidue!$H$94:$L$110,2,FALSE)*VLOOKUP($M242,CropResidue!$G$153:$H$169,2,FALSE),Crop!Q290)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3" t="str">
        <f t="shared" si="17"/>
        <v>AYABA1b</v>
      </c>
      <c r="H291" s="941">
        <v>0</v>
      </c>
      <c r="I291" s="941">
        <v>0</v>
      </c>
      <c r="J291" s="941">
        <v>0</v>
      </c>
      <c r="K291" s="941">
        <v>0</v>
      </c>
      <c r="L291" s="941">
        <v>0</v>
      </c>
      <c r="M291" s="941">
        <v>0</v>
      </c>
      <c r="N291" s="941">
        <v>0</v>
      </c>
      <c r="O291" s="941">
        <v>0</v>
      </c>
      <c r="P291" s="941">
        <v>0</v>
      </c>
      <c r="Q291" s="941">
        <v>0</v>
      </c>
      <c r="R291" s="298"/>
      <c r="S291" s="938" t="b">
        <v>0</v>
      </c>
      <c r="T291" s="940" t="str">
        <f t="shared" si="18"/>
        <v>AYABA1b</v>
      </c>
      <c r="U291" s="939">
        <f>IF($S291,H291/VLOOKUP($M243,CropResidue!$H$94:$L$110,5,FALSE)/VLOOKUP($M243,CropResidue!$H$94:$L$110,4,FALSE)/VLOOKUP($M243,CropResidue!$H$94:$L$110,2,FALSE)*VLOOKUP($M243,CropResidue!$G$153:$H$169,2,FALSE),Crop!H291)</f>
        <v>0</v>
      </c>
      <c r="V291" s="939">
        <f>IF($S291,I291/VLOOKUP($M243,CropResidue!$H$94:$L$110,5,FALSE)/VLOOKUP($M243,CropResidue!$H$94:$L$110,4,FALSE)/VLOOKUP($M243,CropResidue!$H$94:$L$110,2,FALSE)*VLOOKUP($M243,CropResidue!$G$153:$H$169,2,FALSE),Crop!I291)</f>
        <v>0</v>
      </c>
      <c r="W291" s="939">
        <f>IF($S291,J291/VLOOKUP($M243,CropResidue!$H$94:$L$110,5,FALSE)/VLOOKUP($M243,CropResidue!$H$94:$L$110,4,FALSE)/VLOOKUP($M243,CropResidue!$H$94:$L$110,2,FALSE)*VLOOKUP($M243,CropResidue!$G$153:$H$169,2,FALSE),Crop!J291)</f>
        <v>0</v>
      </c>
      <c r="X291" s="939">
        <f>IF($S291,K291/VLOOKUP($M243,CropResidue!$H$94:$L$110,5,FALSE)/VLOOKUP($M243,CropResidue!$H$94:$L$110,4,FALSE)/VLOOKUP($M243,CropResidue!$H$94:$L$110,2,FALSE)*VLOOKUP($M243,CropResidue!$G$153:$H$169,2,FALSE),Crop!K291)</f>
        <v>0</v>
      </c>
      <c r="Y291" s="939">
        <f>IF($S291,L291/VLOOKUP($M243,CropResidue!$H$94:$L$110,5,FALSE)/VLOOKUP($M243,CropResidue!$H$94:$L$110,4,FALSE)/VLOOKUP($M243,CropResidue!$H$94:$L$110,2,FALSE)*VLOOKUP($M243,CropResidue!$G$153:$H$169,2,FALSE),Crop!L291)</f>
        <v>0</v>
      </c>
      <c r="Z291" s="939">
        <f>IF($S291,M291/VLOOKUP($M243,CropResidue!$H$94:$L$110,5,FALSE)/VLOOKUP($M243,CropResidue!$H$94:$L$110,4,FALSE)/VLOOKUP($M243,CropResidue!$H$94:$L$110,2,FALSE)*VLOOKUP($M243,CropResidue!$G$153:$H$169,2,FALSE),Crop!M291)</f>
        <v>0</v>
      </c>
      <c r="AA291" s="939">
        <f>IF($S291,N291/VLOOKUP($M243,CropResidue!$H$94:$L$110,5,FALSE)/VLOOKUP($M243,CropResidue!$H$94:$L$110,4,FALSE)/VLOOKUP($M243,CropResidue!$H$94:$L$110,2,FALSE)*VLOOKUP($M243,CropResidue!$G$153:$H$169,2,FALSE),Crop!N291)</f>
        <v>0</v>
      </c>
      <c r="AB291" s="939">
        <f>IF($S291,O291/VLOOKUP($M243,CropResidue!$H$94:$L$110,5,FALSE)/VLOOKUP($M243,CropResidue!$H$94:$L$110,4,FALSE)/VLOOKUP($M243,CropResidue!$H$94:$L$110,2,FALSE)*VLOOKUP($M243,CropResidue!$G$153:$H$169,2,FALSE),Crop!O291)</f>
        <v>0</v>
      </c>
      <c r="AC291" s="939">
        <f>IF($S291,P291/VLOOKUP($M243,CropResidue!$H$94:$L$110,5,FALSE)/VLOOKUP($M243,CropResidue!$H$94:$L$110,4,FALSE)/VLOOKUP($M243,CropResidue!$H$94:$L$110,2,FALSE)*VLOOKUP($M243,CropResidue!$G$153:$H$169,2,FALSE),Crop!P291)</f>
        <v>0</v>
      </c>
      <c r="AD291" s="939">
        <f>IF($S291,Q291/VLOOKUP($M243,CropResidue!$H$94:$L$110,5,FALSE)/VLOOKUP($M243,CropResidue!$H$94:$L$110,4,FALSE)/VLOOKUP($M243,CropResidue!$H$94:$L$110,2,FALSE)*VLOOKUP($M243,CropResidue!$G$153:$H$169,2,FALSE),Crop!Q291)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686" customFormat="1" ht="15" outlineLevel="1" x14ac:dyDescent="0.25">
      <c r="A292" s="690"/>
      <c r="B292" s="687"/>
      <c r="C292" s="699"/>
      <c r="D292" s="699"/>
      <c r="E292" s="699"/>
      <c r="F292" s="703"/>
      <c r="G292" s="703" t="str">
        <f t="shared" si="17"/>
        <v>AYABA1bd</v>
      </c>
      <c r="H292" s="941">
        <v>0</v>
      </c>
      <c r="I292" s="941">
        <v>0</v>
      </c>
      <c r="J292" s="941">
        <v>0</v>
      </c>
      <c r="K292" s="941">
        <v>0</v>
      </c>
      <c r="L292" s="941">
        <v>0</v>
      </c>
      <c r="M292" s="941">
        <v>0</v>
      </c>
      <c r="N292" s="941">
        <v>0</v>
      </c>
      <c r="O292" s="941">
        <v>0</v>
      </c>
      <c r="P292" s="941">
        <v>0</v>
      </c>
      <c r="Q292" s="941">
        <v>0</v>
      </c>
      <c r="R292" s="298"/>
      <c r="S292" s="938" t="b">
        <v>0</v>
      </c>
      <c r="T292" s="940" t="str">
        <f t="shared" si="18"/>
        <v>AYABA1bd</v>
      </c>
      <c r="U292" s="939">
        <f>IF($S292,H292/VLOOKUP($M244,CropResidue!$H$94:$L$110,5,FALSE)/VLOOKUP($M244,CropResidue!$H$94:$L$110,4,FALSE)/VLOOKUP($M244,CropResidue!$H$94:$L$110,2,FALSE)*VLOOKUP($M244,CropResidue!$G$153:$H$169,2,FALSE),Crop!H292)</f>
        <v>0</v>
      </c>
      <c r="V292" s="939">
        <f>IF($S292,I292/VLOOKUP($M244,CropResidue!$H$94:$L$110,5,FALSE)/VLOOKUP($M244,CropResidue!$H$94:$L$110,4,FALSE)/VLOOKUP($M244,CropResidue!$H$94:$L$110,2,FALSE)*VLOOKUP($M244,CropResidue!$G$153:$H$169,2,FALSE),Crop!I292)</f>
        <v>0</v>
      </c>
      <c r="W292" s="939">
        <f>IF($S292,J292/VLOOKUP($M244,CropResidue!$H$94:$L$110,5,FALSE)/VLOOKUP($M244,CropResidue!$H$94:$L$110,4,FALSE)/VLOOKUP($M244,CropResidue!$H$94:$L$110,2,FALSE)*VLOOKUP($M244,CropResidue!$G$153:$H$169,2,FALSE),Crop!J292)</f>
        <v>0</v>
      </c>
      <c r="X292" s="939">
        <f>IF($S292,K292/VLOOKUP($M244,CropResidue!$H$94:$L$110,5,FALSE)/VLOOKUP($M244,CropResidue!$H$94:$L$110,4,FALSE)/VLOOKUP($M244,CropResidue!$H$94:$L$110,2,FALSE)*VLOOKUP($M244,CropResidue!$G$153:$H$169,2,FALSE),Crop!K292)</f>
        <v>0</v>
      </c>
      <c r="Y292" s="939">
        <f>IF($S292,L292/VLOOKUP($M244,CropResidue!$H$94:$L$110,5,FALSE)/VLOOKUP($M244,CropResidue!$H$94:$L$110,4,FALSE)/VLOOKUP($M244,CropResidue!$H$94:$L$110,2,FALSE)*VLOOKUP($M244,CropResidue!$G$153:$H$169,2,FALSE),Crop!L292)</f>
        <v>0</v>
      </c>
      <c r="Z292" s="939">
        <f>IF($S292,M292/VLOOKUP($M244,CropResidue!$H$94:$L$110,5,FALSE)/VLOOKUP($M244,CropResidue!$H$94:$L$110,4,FALSE)/VLOOKUP($M244,CropResidue!$H$94:$L$110,2,FALSE)*VLOOKUP($M244,CropResidue!$G$153:$H$169,2,FALSE),Crop!M292)</f>
        <v>0</v>
      </c>
      <c r="AA292" s="939">
        <f>IF($S292,N292/VLOOKUP($M244,CropResidue!$H$94:$L$110,5,FALSE)/VLOOKUP($M244,CropResidue!$H$94:$L$110,4,FALSE)/VLOOKUP($M244,CropResidue!$H$94:$L$110,2,FALSE)*VLOOKUP($M244,CropResidue!$G$153:$H$169,2,FALSE),Crop!N292)</f>
        <v>0</v>
      </c>
      <c r="AB292" s="939">
        <f>IF($S292,O292/VLOOKUP($M244,CropResidue!$H$94:$L$110,5,FALSE)/VLOOKUP($M244,CropResidue!$H$94:$L$110,4,FALSE)/VLOOKUP($M244,CropResidue!$H$94:$L$110,2,FALSE)*VLOOKUP($M244,CropResidue!$G$153:$H$169,2,FALSE),Crop!O292)</f>
        <v>0</v>
      </c>
      <c r="AC292" s="939">
        <f>IF($S292,P292/VLOOKUP($M244,CropResidue!$H$94:$L$110,5,FALSE)/VLOOKUP($M244,CropResidue!$H$94:$L$110,4,FALSE)/VLOOKUP($M244,CropResidue!$H$94:$L$110,2,FALSE)*VLOOKUP($M244,CropResidue!$G$153:$H$169,2,FALSE),Crop!P292)</f>
        <v>0</v>
      </c>
      <c r="AD292" s="939">
        <f>IF($S292,Q292/VLOOKUP($M244,CropResidue!$H$94:$L$110,5,FALSE)/VLOOKUP($M244,CropResidue!$H$94:$L$110,4,FALSE)/VLOOKUP($M244,CropResidue!$H$94:$L$110,2,FALSE)*VLOOKUP($M244,CropResidue!$G$153:$H$169,2,FALSE),Crop!Q292)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686" customFormat="1" ht="15" outlineLevel="1" x14ac:dyDescent="0.25">
      <c r="A293" s="690"/>
      <c r="B293" s="687"/>
      <c r="C293" s="699"/>
      <c r="D293" s="699"/>
      <c r="E293" s="699"/>
      <c r="F293" s="703"/>
      <c r="G293" s="703" t="str">
        <f t="shared" si="17"/>
        <v>YAOA2OFa</v>
      </c>
      <c r="H293" s="941">
        <v>0</v>
      </c>
      <c r="I293" s="941">
        <v>0</v>
      </c>
      <c r="J293" s="941">
        <v>0</v>
      </c>
      <c r="K293" s="941">
        <v>0</v>
      </c>
      <c r="L293" s="941">
        <v>0</v>
      </c>
      <c r="M293" s="941">
        <v>0</v>
      </c>
      <c r="N293" s="941">
        <v>0</v>
      </c>
      <c r="O293" s="941">
        <v>0</v>
      </c>
      <c r="P293" s="941">
        <v>0</v>
      </c>
      <c r="Q293" s="941">
        <v>0</v>
      </c>
      <c r="S293" s="938" t="b">
        <v>0</v>
      </c>
      <c r="T293" s="940" t="str">
        <f t="shared" si="18"/>
        <v>YAOA2OFa</v>
      </c>
      <c r="U293" s="939">
        <f>IF($S293,H293/VLOOKUP($M245,CropResidue!$H$94:$L$110,5,FALSE)/VLOOKUP($M245,CropResidue!$H$94:$L$110,4,FALSE)/VLOOKUP($M245,CropResidue!$H$94:$L$110,2,FALSE)*VLOOKUP($M245,CropResidue!$G$153:$H$169,2,FALSE),Crop!H293)</f>
        <v>0</v>
      </c>
      <c r="V293" s="939">
        <f>IF($S293,I293/VLOOKUP($M245,CropResidue!$H$94:$L$110,5,FALSE)/VLOOKUP($M245,CropResidue!$H$94:$L$110,4,FALSE)/VLOOKUP($M245,CropResidue!$H$94:$L$110,2,FALSE)*VLOOKUP($M245,CropResidue!$G$153:$H$169,2,FALSE),Crop!I293)</f>
        <v>0</v>
      </c>
      <c r="W293" s="939">
        <f>IF($S293,J293/VLOOKUP($M245,CropResidue!$H$94:$L$110,5,FALSE)/VLOOKUP($M245,CropResidue!$H$94:$L$110,4,FALSE)/VLOOKUP($M245,CropResidue!$H$94:$L$110,2,FALSE)*VLOOKUP($M245,CropResidue!$G$153:$H$169,2,FALSE),Crop!J293)</f>
        <v>0</v>
      </c>
      <c r="X293" s="939">
        <f>IF($S293,K293/VLOOKUP($M245,CropResidue!$H$94:$L$110,5,FALSE)/VLOOKUP($M245,CropResidue!$H$94:$L$110,4,FALSE)/VLOOKUP($M245,CropResidue!$H$94:$L$110,2,FALSE)*VLOOKUP($M245,CropResidue!$G$153:$H$169,2,FALSE),Crop!K293)</f>
        <v>0</v>
      </c>
      <c r="Y293" s="939">
        <f>IF($S293,L293/VLOOKUP($M245,CropResidue!$H$94:$L$110,5,FALSE)/VLOOKUP($M245,CropResidue!$H$94:$L$110,4,FALSE)/VLOOKUP($M245,CropResidue!$H$94:$L$110,2,FALSE)*VLOOKUP($M245,CropResidue!$G$153:$H$169,2,FALSE),Crop!L293)</f>
        <v>0</v>
      </c>
      <c r="Z293" s="939">
        <f>IF($S293,M293/VLOOKUP($M245,CropResidue!$H$94:$L$110,5,FALSE)/VLOOKUP($M245,CropResidue!$H$94:$L$110,4,FALSE)/VLOOKUP($M245,CropResidue!$H$94:$L$110,2,FALSE)*VLOOKUP($M245,CropResidue!$G$153:$H$169,2,FALSE),Crop!M293)</f>
        <v>0</v>
      </c>
      <c r="AA293" s="939">
        <f>IF($S293,N293/VLOOKUP($M245,CropResidue!$H$94:$L$110,5,FALSE)/VLOOKUP($M245,CropResidue!$H$94:$L$110,4,FALSE)/VLOOKUP($M245,CropResidue!$H$94:$L$110,2,FALSE)*VLOOKUP($M245,CropResidue!$G$153:$H$169,2,FALSE),Crop!N293)</f>
        <v>0</v>
      </c>
      <c r="AB293" s="939">
        <f>IF($S293,O293/VLOOKUP($M245,CropResidue!$H$94:$L$110,5,FALSE)/VLOOKUP($M245,CropResidue!$H$94:$L$110,4,FALSE)/VLOOKUP($M245,CropResidue!$H$94:$L$110,2,FALSE)*VLOOKUP($M245,CropResidue!$G$153:$H$169,2,FALSE),Crop!O293)</f>
        <v>0</v>
      </c>
      <c r="AC293" s="939">
        <f>IF($S293,P293/VLOOKUP($M245,CropResidue!$H$94:$L$110,5,FALSE)/VLOOKUP($M245,CropResidue!$H$94:$L$110,4,FALSE)/VLOOKUP($M245,CropResidue!$H$94:$L$110,2,FALSE)*VLOOKUP($M245,CropResidue!$G$153:$H$169,2,FALSE),Crop!P293)</f>
        <v>0</v>
      </c>
      <c r="AD293" s="939">
        <f>IF($S293,Q293/VLOOKUP($M245,CropResidue!$H$94:$L$110,5,FALSE)/VLOOKUP($M245,CropResidue!$H$94:$L$110,4,FALSE)/VLOOKUP($M245,CropResidue!$H$94:$L$110,2,FALSE)*VLOOKUP($M245,CropResidue!$G$153:$H$169,2,FALSE),Crop!Q293)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694"/>
      <c r="AY293" s="689"/>
      <c r="AZ293" s="689"/>
      <c r="BA293" s="689"/>
    </row>
    <row r="294" spans="1:53" s="686" customFormat="1" ht="15" outlineLevel="1" x14ac:dyDescent="0.25">
      <c r="A294" s="690"/>
      <c r="B294" s="687"/>
      <c r="C294" s="699"/>
      <c r="D294" s="699"/>
      <c r="E294" s="699"/>
      <c r="F294" s="703"/>
      <c r="G294" s="703" t="str">
        <f t="shared" si="17"/>
        <v>AYAOA1of</v>
      </c>
      <c r="H294" s="941">
        <v>0</v>
      </c>
      <c r="I294" s="941">
        <v>0</v>
      </c>
      <c r="J294" s="941">
        <v>0</v>
      </c>
      <c r="K294" s="941">
        <v>0</v>
      </c>
      <c r="L294" s="941">
        <v>0</v>
      </c>
      <c r="M294" s="941">
        <v>0</v>
      </c>
      <c r="N294" s="941">
        <v>0</v>
      </c>
      <c r="O294" s="941">
        <v>0</v>
      </c>
      <c r="P294" s="941">
        <v>0</v>
      </c>
      <c r="Q294" s="941">
        <v>0</v>
      </c>
      <c r="R294" s="298"/>
      <c r="S294" s="938" t="b">
        <v>0</v>
      </c>
      <c r="T294" s="940" t="str">
        <f t="shared" si="18"/>
        <v>AYAOA1of</v>
      </c>
      <c r="U294" s="939">
        <f>IF($S294,H294/VLOOKUP($M246,CropResidue!$H$94:$L$110,5,FALSE)/VLOOKUP($M246,CropResidue!$H$94:$L$110,4,FALSE)/VLOOKUP($M246,CropResidue!$H$94:$L$110,2,FALSE)*VLOOKUP($M246,CropResidue!$G$153:$H$169,2,FALSE),Crop!H294)</f>
        <v>0</v>
      </c>
      <c r="V294" s="939">
        <f>IF($S294,I294/VLOOKUP($M246,CropResidue!$H$94:$L$110,5,FALSE)/VLOOKUP($M246,CropResidue!$H$94:$L$110,4,FALSE)/VLOOKUP($M246,CropResidue!$H$94:$L$110,2,FALSE)*VLOOKUP($M246,CropResidue!$G$153:$H$169,2,FALSE),Crop!I294)</f>
        <v>0</v>
      </c>
      <c r="W294" s="939">
        <f>IF($S294,J294/VLOOKUP($M246,CropResidue!$H$94:$L$110,5,FALSE)/VLOOKUP($M246,CropResidue!$H$94:$L$110,4,FALSE)/VLOOKUP($M246,CropResidue!$H$94:$L$110,2,FALSE)*VLOOKUP($M246,CropResidue!$G$153:$H$169,2,FALSE),Crop!J294)</f>
        <v>0</v>
      </c>
      <c r="X294" s="939">
        <f>IF($S294,K294/VLOOKUP($M246,CropResidue!$H$94:$L$110,5,FALSE)/VLOOKUP($M246,CropResidue!$H$94:$L$110,4,FALSE)/VLOOKUP($M246,CropResidue!$H$94:$L$110,2,FALSE)*VLOOKUP($M246,CropResidue!$G$153:$H$169,2,FALSE),Crop!K294)</f>
        <v>0</v>
      </c>
      <c r="Y294" s="939">
        <f>IF($S294,L294/VLOOKUP($M246,CropResidue!$H$94:$L$110,5,FALSE)/VLOOKUP($M246,CropResidue!$H$94:$L$110,4,FALSE)/VLOOKUP($M246,CropResidue!$H$94:$L$110,2,FALSE)*VLOOKUP($M246,CropResidue!$G$153:$H$169,2,FALSE),Crop!L294)</f>
        <v>0</v>
      </c>
      <c r="Z294" s="939">
        <f>IF($S294,M294/VLOOKUP($M246,CropResidue!$H$94:$L$110,5,FALSE)/VLOOKUP($M246,CropResidue!$H$94:$L$110,4,FALSE)/VLOOKUP($M246,CropResidue!$H$94:$L$110,2,FALSE)*VLOOKUP($M246,CropResidue!$G$153:$H$169,2,FALSE),Crop!M294)</f>
        <v>0</v>
      </c>
      <c r="AA294" s="939">
        <f>IF($S294,N294/VLOOKUP($M246,CropResidue!$H$94:$L$110,5,FALSE)/VLOOKUP($M246,CropResidue!$H$94:$L$110,4,FALSE)/VLOOKUP($M246,CropResidue!$H$94:$L$110,2,FALSE)*VLOOKUP($M246,CropResidue!$G$153:$H$169,2,FALSE),Crop!N294)</f>
        <v>0</v>
      </c>
      <c r="AB294" s="939">
        <f>IF($S294,O294/VLOOKUP($M246,CropResidue!$H$94:$L$110,5,FALSE)/VLOOKUP($M246,CropResidue!$H$94:$L$110,4,FALSE)/VLOOKUP($M246,CropResidue!$H$94:$L$110,2,FALSE)*VLOOKUP($M246,CropResidue!$G$153:$H$169,2,FALSE),Crop!O294)</f>
        <v>0</v>
      </c>
      <c r="AC294" s="939">
        <f>IF($S294,P294/VLOOKUP($M246,CropResidue!$H$94:$L$110,5,FALSE)/VLOOKUP($M246,CropResidue!$H$94:$L$110,4,FALSE)/VLOOKUP($M246,CropResidue!$H$94:$L$110,2,FALSE)*VLOOKUP($M246,CropResidue!$G$153:$H$169,2,FALSE),Crop!P294)</f>
        <v>0</v>
      </c>
      <c r="AD294" s="939">
        <f>IF($S294,Q294/VLOOKUP($M246,CropResidue!$H$94:$L$110,5,FALSE)/VLOOKUP($M246,CropResidue!$H$94:$L$110,4,FALSE)/VLOOKUP($M246,CropResidue!$H$94:$L$110,2,FALSE)*VLOOKUP($M246,CropResidue!$G$153:$H$169,2,FALSE),Crop!Q294)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694"/>
      <c r="AY294" s="689"/>
      <c r="AZ294" s="689"/>
      <c r="BA294" s="689"/>
    </row>
    <row r="295" spans="1:53" s="76" customFormat="1" ht="15" outlineLevel="1" x14ac:dyDescent="0.25">
      <c r="A295" s="226"/>
      <c r="B295" s="227"/>
      <c r="C295" s="237"/>
      <c r="D295" s="237"/>
      <c r="E295" s="237"/>
      <c r="F295" s="245"/>
      <c r="G295" s="703" t="str">
        <f t="shared" si="17"/>
        <v>YYNBNb</v>
      </c>
      <c r="H295" s="941">
        <v>0</v>
      </c>
      <c r="I295" s="941">
        <v>0</v>
      </c>
      <c r="J295" s="941">
        <v>0</v>
      </c>
      <c r="K295" s="941">
        <v>0</v>
      </c>
      <c r="L295" s="941">
        <v>0</v>
      </c>
      <c r="M295" s="941">
        <v>0</v>
      </c>
      <c r="N295" s="941">
        <v>0</v>
      </c>
      <c r="O295" s="941">
        <v>0</v>
      </c>
      <c r="P295" s="941">
        <v>0</v>
      </c>
      <c r="Q295" s="941">
        <v>0</v>
      </c>
      <c r="S295" s="938" t="b">
        <v>0</v>
      </c>
      <c r="T295" s="940" t="str">
        <f t="shared" si="18"/>
        <v>YYNBNb</v>
      </c>
      <c r="U295" s="939">
        <f>IF($S295,H295/VLOOKUP($M247,CropResidue!$H$94:$L$110,5,FALSE)/VLOOKUP($M247,CropResidue!$H$94:$L$110,4,FALSE)/VLOOKUP($M247,CropResidue!$H$94:$L$110,2,FALSE)*VLOOKUP($M247,CropResidue!$G$153:$H$169,2,FALSE),Crop!H295)</f>
        <v>0</v>
      </c>
      <c r="V295" s="939">
        <f>IF($S295,I295/VLOOKUP($M247,CropResidue!$H$94:$L$110,5,FALSE)/VLOOKUP($M247,CropResidue!$H$94:$L$110,4,FALSE)/VLOOKUP($M247,CropResidue!$H$94:$L$110,2,FALSE)*VLOOKUP($M247,CropResidue!$G$153:$H$169,2,FALSE),Crop!I295)</f>
        <v>0</v>
      </c>
      <c r="W295" s="939">
        <f>IF($S295,J295/VLOOKUP($M247,CropResidue!$H$94:$L$110,5,FALSE)/VLOOKUP($M247,CropResidue!$H$94:$L$110,4,FALSE)/VLOOKUP($M247,CropResidue!$H$94:$L$110,2,FALSE)*VLOOKUP($M247,CropResidue!$G$153:$H$169,2,FALSE),Crop!J295)</f>
        <v>0</v>
      </c>
      <c r="X295" s="939">
        <f>IF($S295,K295/VLOOKUP($M247,CropResidue!$H$94:$L$110,5,FALSE)/VLOOKUP($M247,CropResidue!$H$94:$L$110,4,FALSE)/VLOOKUP($M247,CropResidue!$H$94:$L$110,2,FALSE)*VLOOKUP($M247,CropResidue!$G$153:$H$169,2,FALSE),Crop!K295)</f>
        <v>0</v>
      </c>
      <c r="Y295" s="939">
        <f>IF($S295,L295/VLOOKUP($M247,CropResidue!$H$94:$L$110,5,FALSE)/VLOOKUP($M247,CropResidue!$H$94:$L$110,4,FALSE)/VLOOKUP($M247,CropResidue!$H$94:$L$110,2,FALSE)*VLOOKUP($M247,CropResidue!$G$153:$H$169,2,FALSE),Crop!L295)</f>
        <v>0</v>
      </c>
      <c r="Z295" s="939">
        <f>IF($S295,M295/VLOOKUP($M247,CropResidue!$H$94:$L$110,5,FALSE)/VLOOKUP($M247,CropResidue!$H$94:$L$110,4,FALSE)/VLOOKUP($M247,CropResidue!$H$94:$L$110,2,FALSE)*VLOOKUP($M247,CropResidue!$G$153:$H$169,2,FALSE),Crop!M295)</f>
        <v>0</v>
      </c>
      <c r="AA295" s="939">
        <f>IF($S295,N295/VLOOKUP($M247,CropResidue!$H$94:$L$110,5,FALSE)/VLOOKUP($M247,CropResidue!$H$94:$L$110,4,FALSE)/VLOOKUP($M247,CropResidue!$H$94:$L$110,2,FALSE)*VLOOKUP($M247,CropResidue!$G$153:$H$169,2,FALSE),Crop!N295)</f>
        <v>0</v>
      </c>
      <c r="AB295" s="939">
        <f>IF($S295,O295/VLOOKUP($M247,CropResidue!$H$94:$L$110,5,FALSE)/VLOOKUP($M247,CropResidue!$H$94:$L$110,4,FALSE)/VLOOKUP($M247,CropResidue!$H$94:$L$110,2,FALSE)*VLOOKUP($M247,CropResidue!$G$153:$H$169,2,FALSE),Crop!O295)</f>
        <v>0</v>
      </c>
      <c r="AC295" s="939">
        <f>IF($S295,P295/VLOOKUP($M247,CropResidue!$H$94:$L$110,5,FALSE)/VLOOKUP($M247,CropResidue!$H$94:$L$110,4,FALSE)/VLOOKUP($M247,CropResidue!$H$94:$L$110,2,FALSE)*VLOOKUP($M247,CropResidue!$G$153:$H$169,2,FALSE),Crop!P295)</f>
        <v>0</v>
      </c>
      <c r="AD295" s="939">
        <f>IF($S295,Q295/VLOOKUP($M247,CropResidue!$H$94:$L$110,5,FALSE)/VLOOKUP($M247,CropResidue!$H$94:$L$110,4,FALSE)/VLOOKUP($M247,CropResidue!$H$94:$L$110,2,FALSE)*VLOOKUP($M247,CropResidue!$G$153:$H$169,2,FALSE),Crop!Q295)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 t="shared" si="17"/>
        <v>YYBNBz</v>
      </c>
      <c r="H296" s="941">
        <v>0</v>
      </c>
      <c r="I296" s="941">
        <v>0</v>
      </c>
      <c r="J296" s="941">
        <v>0</v>
      </c>
      <c r="K296" s="941">
        <v>0</v>
      </c>
      <c r="L296" s="941">
        <v>0</v>
      </c>
      <c r="M296" s="941">
        <v>0</v>
      </c>
      <c r="N296" s="941">
        <v>0</v>
      </c>
      <c r="O296" s="941">
        <v>0</v>
      </c>
      <c r="P296" s="941">
        <v>0</v>
      </c>
      <c r="Q296" s="941">
        <v>0</v>
      </c>
      <c r="R296" s="298"/>
      <c r="S296" s="938" t="b">
        <v>0</v>
      </c>
      <c r="T296" s="940" t="str">
        <f t="shared" si="18"/>
        <v>YYBNBz</v>
      </c>
      <c r="U296" s="939">
        <f>IF($S296,H296/VLOOKUP($M248,CropResidue!$H$94:$L$110,5,FALSE)/VLOOKUP($M248,CropResidue!$H$94:$L$110,4,FALSE)/VLOOKUP($M248,CropResidue!$H$94:$L$110,2,FALSE)*VLOOKUP($M248,CropResidue!$G$153:$H$169,2,FALSE),Crop!H296)</f>
        <v>0</v>
      </c>
      <c r="V296" s="939">
        <f>IF($S296,I296/VLOOKUP($M248,CropResidue!$H$94:$L$110,5,FALSE)/VLOOKUP($M248,CropResidue!$H$94:$L$110,4,FALSE)/VLOOKUP($M248,CropResidue!$H$94:$L$110,2,FALSE)*VLOOKUP($M248,CropResidue!$G$153:$H$169,2,FALSE),Crop!I296)</f>
        <v>0</v>
      </c>
      <c r="W296" s="939">
        <f>IF($S296,J296/VLOOKUP($M248,CropResidue!$H$94:$L$110,5,FALSE)/VLOOKUP($M248,CropResidue!$H$94:$L$110,4,FALSE)/VLOOKUP($M248,CropResidue!$H$94:$L$110,2,FALSE)*VLOOKUP($M248,CropResidue!$G$153:$H$169,2,FALSE),Crop!J296)</f>
        <v>0</v>
      </c>
      <c r="X296" s="939">
        <f>IF($S296,K296/VLOOKUP($M248,CropResidue!$H$94:$L$110,5,FALSE)/VLOOKUP($M248,CropResidue!$H$94:$L$110,4,FALSE)/VLOOKUP($M248,CropResidue!$H$94:$L$110,2,FALSE)*VLOOKUP($M248,CropResidue!$G$153:$H$169,2,FALSE),Crop!K296)</f>
        <v>0</v>
      </c>
      <c r="Y296" s="939">
        <f>IF($S296,L296/VLOOKUP($M248,CropResidue!$H$94:$L$110,5,FALSE)/VLOOKUP($M248,CropResidue!$H$94:$L$110,4,FALSE)/VLOOKUP($M248,CropResidue!$H$94:$L$110,2,FALSE)*VLOOKUP($M248,CropResidue!$G$153:$H$169,2,FALSE),Crop!L296)</f>
        <v>0</v>
      </c>
      <c r="Z296" s="939">
        <f>IF($S296,M296/VLOOKUP($M248,CropResidue!$H$94:$L$110,5,FALSE)/VLOOKUP($M248,CropResidue!$H$94:$L$110,4,FALSE)/VLOOKUP($M248,CropResidue!$H$94:$L$110,2,FALSE)*VLOOKUP($M248,CropResidue!$G$153:$H$169,2,FALSE),Crop!M296)</f>
        <v>0</v>
      </c>
      <c r="AA296" s="939">
        <f>IF($S296,N296/VLOOKUP($M248,CropResidue!$H$94:$L$110,5,FALSE)/VLOOKUP($M248,CropResidue!$H$94:$L$110,4,FALSE)/VLOOKUP($M248,CropResidue!$H$94:$L$110,2,FALSE)*VLOOKUP($M248,CropResidue!$G$153:$H$169,2,FALSE),Crop!N296)</f>
        <v>0</v>
      </c>
      <c r="AB296" s="939">
        <f>IF($S296,O296/VLOOKUP($M248,CropResidue!$H$94:$L$110,5,FALSE)/VLOOKUP($M248,CropResidue!$H$94:$L$110,4,FALSE)/VLOOKUP($M248,CropResidue!$H$94:$L$110,2,FALSE)*VLOOKUP($M248,CropResidue!$G$153:$H$169,2,FALSE),Crop!O296)</f>
        <v>0</v>
      </c>
      <c r="AC296" s="939">
        <f>IF($S296,P296/VLOOKUP($M248,CropResidue!$H$94:$L$110,5,FALSE)/VLOOKUP($M248,CropResidue!$H$94:$L$110,4,FALSE)/VLOOKUP($M248,CropResidue!$H$94:$L$110,2,FALSE)*VLOOKUP($M248,CropResidue!$G$153:$H$169,2,FALSE),Crop!P296)</f>
        <v>0</v>
      </c>
      <c r="AD296" s="939">
        <f>IF($S296,Q296/VLOOKUP($M248,CropResidue!$H$94:$L$110,5,FALSE)/VLOOKUP($M248,CropResidue!$H$94:$L$110,4,FALSE)/VLOOKUP($M248,CropResidue!$H$94:$L$110,2,FALSE)*VLOOKUP($M248,CropResidue!$G$153:$H$169,2,FALSE),Crop!Q296)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7"/>
        <v>YYBNBr</v>
      </c>
      <c r="H297" s="941">
        <v>0</v>
      </c>
      <c r="I297" s="941">
        <v>0</v>
      </c>
      <c r="J297" s="941">
        <v>0</v>
      </c>
      <c r="K297" s="941">
        <v>0</v>
      </c>
      <c r="L297" s="941">
        <v>0</v>
      </c>
      <c r="M297" s="941">
        <v>0</v>
      </c>
      <c r="N297" s="941">
        <v>0</v>
      </c>
      <c r="O297" s="941">
        <v>0</v>
      </c>
      <c r="P297" s="941">
        <v>0</v>
      </c>
      <c r="Q297" s="941">
        <v>0</v>
      </c>
      <c r="R297" s="298"/>
      <c r="S297" s="938" t="b">
        <v>0</v>
      </c>
      <c r="T297" s="940" t="str">
        <f t="shared" si="18"/>
        <v>YYBNBr</v>
      </c>
      <c r="U297" s="939">
        <f>IF($S297,H297/VLOOKUP($M249,CropResidue!$H$94:$L$110,5,FALSE)/VLOOKUP($M249,CropResidue!$H$94:$L$110,4,FALSE)/VLOOKUP($M249,CropResidue!$H$94:$L$110,2,FALSE)*VLOOKUP($M249,CropResidue!$G$153:$H$169,2,FALSE),Crop!H297)</f>
        <v>0</v>
      </c>
      <c r="V297" s="939">
        <f>IF($S297,I297/VLOOKUP($M249,CropResidue!$H$94:$L$110,5,FALSE)/VLOOKUP($M249,CropResidue!$H$94:$L$110,4,FALSE)/VLOOKUP($M249,CropResidue!$H$94:$L$110,2,FALSE)*VLOOKUP($M249,CropResidue!$G$153:$H$169,2,FALSE),Crop!I297)</f>
        <v>0</v>
      </c>
      <c r="W297" s="939">
        <f>IF($S297,J297/VLOOKUP($M249,CropResidue!$H$94:$L$110,5,FALSE)/VLOOKUP($M249,CropResidue!$H$94:$L$110,4,FALSE)/VLOOKUP($M249,CropResidue!$H$94:$L$110,2,FALSE)*VLOOKUP($M249,CropResidue!$G$153:$H$169,2,FALSE),Crop!J297)</f>
        <v>0</v>
      </c>
      <c r="X297" s="939">
        <f>IF($S297,K297/VLOOKUP($M249,CropResidue!$H$94:$L$110,5,FALSE)/VLOOKUP($M249,CropResidue!$H$94:$L$110,4,FALSE)/VLOOKUP($M249,CropResidue!$H$94:$L$110,2,FALSE)*VLOOKUP($M249,CropResidue!$G$153:$H$169,2,FALSE),Crop!K297)</f>
        <v>0</v>
      </c>
      <c r="Y297" s="939">
        <f>IF($S297,L297/VLOOKUP($M249,CropResidue!$H$94:$L$110,5,FALSE)/VLOOKUP($M249,CropResidue!$H$94:$L$110,4,FALSE)/VLOOKUP($M249,CropResidue!$H$94:$L$110,2,FALSE)*VLOOKUP($M249,CropResidue!$G$153:$H$169,2,FALSE),Crop!L297)</f>
        <v>0</v>
      </c>
      <c r="Z297" s="939">
        <f>IF($S297,M297/VLOOKUP($M249,CropResidue!$H$94:$L$110,5,FALSE)/VLOOKUP($M249,CropResidue!$H$94:$L$110,4,FALSE)/VLOOKUP($M249,CropResidue!$H$94:$L$110,2,FALSE)*VLOOKUP($M249,CropResidue!$G$153:$H$169,2,FALSE),Crop!M297)</f>
        <v>0</v>
      </c>
      <c r="AA297" s="939">
        <f>IF($S297,N297/VLOOKUP($M249,CropResidue!$H$94:$L$110,5,FALSE)/VLOOKUP($M249,CropResidue!$H$94:$L$110,4,FALSE)/VLOOKUP($M249,CropResidue!$H$94:$L$110,2,FALSE)*VLOOKUP($M249,CropResidue!$G$153:$H$169,2,FALSE),Crop!N297)</f>
        <v>0</v>
      </c>
      <c r="AB297" s="939">
        <f>IF($S297,O297/VLOOKUP($M249,CropResidue!$H$94:$L$110,5,FALSE)/VLOOKUP($M249,CropResidue!$H$94:$L$110,4,FALSE)/VLOOKUP($M249,CropResidue!$H$94:$L$110,2,FALSE)*VLOOKUP($M249,CropResidue!$G$153:$H$169,2,FALSE),Crop!O297)</f>
        <v>0</v>
      </c>
      <c r="AC297" s="939">
        <f>IF($S297,P297/VLOOKUP($M249,CropResidue!$H$94:$L$110,5,FALSE)/VLOOKUP($M249,CropResidue!$H$94:$L$110,4,FALSE)/VLOOKUP($M249,CropResidue!$H$94:$L$110,2,FALSE)*VLOOKUP($M249,CropResidue!$G$153:$H$169,2,FALSE),Crop!P297)</f>
        <v>0</v>
      </c>
      <c r="AD297" s="939">
        <f>IF($S297,Q297/VLOOKUP($M249,CropResidue!$H$94:$L$110,5,FALSE)/VLOOKUP($M249,CropResidue!$H$94:$L$110,4,FALSE)/VLOOKUP($M249,CropResidue!$H$94:$L$110,2,FALSE)*VLOOKUP($M249,CropResidue!$G$153:$H$169,2,FALSE),Crop!Q297)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7"/>
        <v>YYNWBr</v>
      </c>
      <c r="H298" s="941">
        <v>0</v>
      </c>
      <c r="I298" s="941">
        <v>0</v>
      </c>
      <c r="J298" s="941">
        <v>0</v>
      </c>
      <c r="K298" s="941">
        <v>0</v>
      </c>
      <c r="L298" s="941">
        <v>0</v>
      </c>
      <c r="M298" s="941">
        <v>0</v>
      </c>
      <c r="N298" s="941">
        <v>0</v>
      </c>
      <c r="O298" s="941">
        <v>0</v>
      </c>
      <c r="P298" s="941">
        <v>0</v>
      </c>
      <c r="Q298" s="941">
        <v>0</v>
      </c>
      <c r="R298" s="298"/>
      <c r="S298" s="938" t="b">
        <v>0</v>
      </c>
      <c r="T298" s="940" t="str">
        <f t="shared" si="18"/>
        <v>YYNWBr</v>
      </c>
      <c r="U298" s="939">
        <f>IF($S298,H298/VLOOKUP($M250,CropResidue!$H$94:$L$110,5,FALSE)/VLOOKUP($M250,CropResidue!$H$94:$L$110,4,FALSE)/VLOOKUP($M250,CropResidue!$H$94:$L$110,2,FALSE)*VLOOKUP($M250,CropResidue!$G$153:$H$169,2,FALSE),Crop!H298)</f>
        <v>0</v>
      </c>
      <c r="V298" s="939">
        <f>IF($S298,I298/VLOOKUP($M250,CropResidue!$H$94:$L$110,5,FALSE)/VLOOKUP($M250,CropResidue!$H$94:$L$110,4,FALSE)/VLOOKUP($M250,CropResidue!$H$94:$L$110,2,FALSE)*VLOOKUP($M250,CropResidue!$G$153:$H$169,2,FALSE),Crop!I298)</f>
        <v>0</v>
      </c>
      <c r="W298" s="939">
        <f>IF($S298,J298/VLOOKUP($M250,CropResidue!$H$94:$L$110,5,FALSE)/VLOOKUP($M250,CropResidue!$H$94:$L$110,4,FALSE)/VLOOKUP($M250,CropResidue!$H$94:$L$110,2,FALSE)*VLOOKUP($M250,CropResidue!$G$153:$H$169,2,FALSE),Crop!J298)</f>
        <v>0</v>
      </c>
      <c r="X298" s="939">
        <f>IF($S298,K298/VLOOKUP($M250,CropResidue!$H$94:$L$110,5,FALSE)/VLOOKUP($M250,CropResidue!$H$94:$L$110,4,FALSE)/VLOOKUP($M250,CropResidue!$H$94:$L$110,2,FALSE)*VLOOKUP($M250,CropResidue!$G$153:$H$169,2,FALSE),Crop!K298)</f>
        <v>0</v>
      </c>
      <c r="Y298" s="939">
        <f>IF($S298,L298/VLOOKUP($M250,CropResidue!$H$94:$L$110,5,FALSE)/VLOOKUP($M250,CropResidue!$H$94:$L$110,4,FALSE)/VLOOKUP($M250,CropResidue!$H$94:$L$110,2,FALSE)*VLOOKUP($M250,CropResidue!$G$153:$H$169,2,FALSE),Crop!L298)</f>
        <v>0</v>
      </c>
      <c r="Z298" s="939">
        <f>IF($S298,M298/VLOOKUP($M250,CropResidue!$H$94:$L$110,5,FALSE)/VLOOKUP($M250,CropResidue!$H$94:$L$110,4,FALSE)/VLOOKUP($M250,CropResidue!$H$94:$L$110,2,FALSE)*VLOOKUP($M250,CropResidue!$G$153:$H$169,2,FALSE),Crop!M298)</f>
        <v>0</v>
      </c>
      <c r="AA298" s="939">
        <f>IF($S298,N298/VLOOKUP($M250,CropResidue!$H$94:$L$110,5,FALSE)/VLOOKUP($M250,CropResidue!$H$94:$L$110,4,FALSE)/VLOOKUP($M250,CropResidue!$H$94:$L$110,2,FALSE)*VLOOKUP($M250,CropResidue!$G$153:$H$169,2,FALSE),Crop!N298)</f>
        <v>0</v>
      </c>
      <c r="AB298" s="939">
        <f>IF($S298,O298/VLOOKUP($M250,CropResidue!$H$94:$L$110,5,FALSE)/VLOOKUP($M250,CropResidue!$H$94:$L$110,4,FALSE)/VLOOKUP($M250,CropResidue!$H$94:$L$110,2,FALSE)*VLOOKUP($M250,CropResidue!$G$153:$H$169,2,FALSE),Crop!O298)</f>
        <v>0</v>
      </c>
      <c r="AC298" s="939">
        <f>IF($S298,P298/VLOOKUP($M250,CropResidue!$H$94:$L$110,5,FALSE)/VLOOKUP($M250,CropResidue!$H$94:$L$110,4,FALSE)/VLOOKUP($M250,CropResidue!$H$94:$L$110,2,FALSE)*VLOOKUP($M250,CropResidue!$G$153:$H$169,2,FALSE),Crop!P298)</f>
        <v>0</v>
      </c>
      <c r="AD298" s="939">
        <f>IF($S298,Q298/VLOOKUP($M250,CropResidue!$H$94:$L$110,5,FALSE)/VLOOKUP($M250,CropResidue!$H$94:$L$110,4,FALSE)/VLOOKUP($M250,CropResidue!$H$94:$L$110,2,FALSE)*VLOOKUP($M250,CropResidue!$G$153:$H$169,2,FALSE),Crop!Q298)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7"/>
        <v>YYWBNw</v>
      </c>
      <c r="H299" s="941">
        <v>0</v>
      </c>
      <c r="I299" s="941">
        <v>0</v>
      </c>
      <c r="J299" s="941">
        <v>0</v>
      </c>
      <c r="K299" s="941">
        <v>0</v>
      </c>
      <c r="L299" s="941">
        <v>0</v>
      </c>
      <c r="M299" s="941">
        <v>0</v>
      </c>
      <c r="N299" s="941">
        <v>0</v>
      </c>
      <c r="O299" s="941">
        <v>0</v>
      </c>
      <c r="P299" s="941">
        <v>0</v>
      </c>
      <c r="Q299" s="941">
        <v>0</v>
      </c>
      <c r="R299" s="298"/>
      <c r="S299" s="938" t="b">
        <v>0</v>
      </c>
      <c r="T299" s="940" t="str">
        <f t="shared" si="18"/>
        <v>YYWBNw</v>
      </c>
      <c r="U299" s="939">
        <f>IF($S299,H299/VLOOKUP($M251,CropResidue!$H$94:$L$110,5,FALSE)/VLOOKUP($M251,CropResidue!$H$94:$L$110,4,FALSE)/VLOOKUP($M251,CropResidue!$H$94:$L$110,2,FALSE)*VLOOKUP($M251,CropResidue!$G$153:$H$169,2,FALSE),Crop!H299)</f>
        <v>0</v>
      </c>
      <c r="V299" s="939">
        <f>IF($S299,I299/VLOOKUP($M251,CropResidue!$H$94:$L$110,5,FALSE)/VLOOKUP($M251,CropResidue!$H$94:$L$110,4,FALSE)/VLOOKUP($M251,CropResidue!$H$94:$L$110,2,FALSE)*VLOOKUP($M251,CropResidue!$G$153:$H$169,2,FALSE),Crop!I299)</f>
        <v>0</v>
      </c>
      <c r="W299" s="939">
        <f>IF($S299,J299/VLOOKUP($M251,CropResidue!$H$94:$L$110,5,FALSE)/VLOOKUP($M251,CropResidue!$H$94:$L$110,4,FALSE)/VLOOKUP($M251,CropResidue!$H$94:$L$110,2,FALSE)*VLOOKUP($M251,CropResidue!$G$153:$H$169,2,FALSE),Crop!J299)</f>
        <v>0</v>
      </c>
      <c r="X299" s="939">
        <f>IF($S299,K299/VLOOKUP($M251,CropResidue!$H$94:$L$110,5,FALSE)/VLOOKUP($M251,CropResidue!$H$94:$L$110,4,FALSE)/VLOOKUP($M251,CropResidue!$H$94:$L$110,2,FALSE)*VLOOKUP($M251,CropResidue!$G$153:$H$169,2,FALSE),Crop!K299)</f>
        <v>0</v>
      </c>
      <c r="Y299" s="939">
        <f>IF($S299,L299/VLOOKUP($M251,CropResidue!$H$94:$L$110,5,FALSE)/VLOOKUP($M251,CropResidue!$H$94:$L$110,4,FALSE)/VLOOKUP($M251,CropResidue!$H$94:$L$110,2,FALSE)*VLOOKUP($M251,CropResidue!$G$153:$H$169,2,FALSE),Crop!L299)</f>
        <v>0</v>
      </c>
      <c r="Z299" s="939">
        <f>IF($S299,M299/VLOOKUP($M251,CropResidue!$H$94:$L$110,5,FALSE)/VLOOKUP($M251,CropResidue!$H$94:$L$110,4,FALSE)/VLOOKUP($M251,CropResidue!$H$94:$L$110,2,FALSE)*VLOOKUP($M251,CropResidue!$G$153:$H$169,2,FALSE),Crop!M299)</f>
        <v>0</v>
      </c>
      <c r="AA299" s="939">
        <f>IF($S299,N299/VLOOKUP($M251,CropResidue!$H$94:$L$110,5,FALSE)/VLOOKUP($M251,CropResidue!$H$94:$L$110,4,FALSE)/VLOOKUP($M251,CropResidue!$H$94:$L$110,2,FALSE)*VLOOKUP($M251,CropResidue!$G$153:$H$169,2,FALSE),Crop!N299)</f>
        <v>0</v>
      </c>
      <c r="AB299" s="939">
        <f>IF($S299,O299/VLOOKUP($M251,CropResidue!$H$94:$L$110,5,FALSE)/VLOOKUP($M251,CropResidue!$H$94:$L$110,4,FALSE)/VLOOKUP($M251,CropResidue!$H$94:$L$110,2,FALSE)*VLOOKUP($M251,CropResidue!$G$153:$H$169,2,FALSE),Crop!O299)</f>
        <v>0</v>
      </c>
      <c r="AC299" s="939">
        <f>IF($S299,P299/VLOOKUP($M251,CropResidue!$H$94:$L$110,5,FALSE)/VLOOKUP($M251,CropResidue!$H$94:$L$110,4,FALSE)/VLOOKUP($M251,CropResidue!$H$94:$L$110,2,FALSE)*VLOOKUP($M251,CropResidue!$G$153:$H$169,2,FALSE),Crop!P299)</f>
        <v>0</v>
      </c>
      <c r="AD299" s="939">
        <f>IF($S299,Q299/VLOOKUP($M251,CropResidue!$H$94:$L$110,5,FALSE)/VLOOKUP($M251,CropResidue!$H$94:$L$110,4,FALSE)/VLOOKUP($M251,CropResidue!$H$94:$L$110,2,FALSE)*VLOOKUP($M251,CropResidue!$G$153:$H$169,2,FALSE),Crop!Q299)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7"/>
        <v>YYBNWb</v>
      </c>
      <c r="H300" s="941">
        <v>0</v>
      </c>
      <c r="I300" s="941">
        <v>0</v>
      </c>
      <c r="J300" s="941">
        <v>0</v>
      </c>
      <c r="K300" s="941">
        <v>0</v>
      </c>
      <c r="L300" s="941">
        <v>0</v>
      </c>
      <c r="M300" s="941">
        <v>0</v>
      </c>
      <c r="N300" s="941">
        <v>0</v>
      </c>
      <c r="O300" s="941">
        <v>0</v>
      </c>
      <c r="P300" s="941">
        <v>0</v>
      </c>
      <c r="Q300" s="941">
        <v>0</v>
      </c>
      <c r="S300" s="938" t="b">
        <v>0</v>
      </c>
      <c r="T300" s="940" t="str">
        <f t="shared" si="18"/>
        <v>YYBNWb</v>
      </c>
      <c r="U300" s="939">
        <f>IF($S300,H300/VLOOKUP($M252,CropResidue!$H$94:$L$110,5,FALSE)/VLOOKUP($M252,CropResidue!$H$94:$L$110,4,FALSE)/VLOOKUP($M252,CropResidue!$H$94:$L$110,2,FALSE)*VLOOKUP($M252,CropResidue!$G$153:$H$169,2,FALSE),Crop!H300)</f>
        <v>0</v>
      </c>
      <c r="V300" s="939">
        <f>IF($S300,I300/VLOOKUP($M252,CropResidue!$H$94:$L$110,5,FALSE)/VLOOKUP($M252,CropResidue!$H$94:$L$110,4,FALSE)/VLOOKUP($M252,CropResidue!$H$94:$L$110,2,FALSE)*VLOOKUP($M252,CropResidue!$G$153:$H$169,2,FALSE),Crop!I300)</f>
        <v>0</v>
      </c>
      <c r="W300" s="939">
        <f>IF($S300,J300/VLOOKUP($M252,CropResidue!$H$94:$L$110,5,FALSE)/VLOOKUP($M252,CropResidue!$H$94:$L$110,4,FALSE)/VLOOKUP($M252,CropResidue!$H$94:$L$110,2,FALSE)*VLOOKUP($M252,CropResidue!$G$153:$H$169,2,FALSE),Crop!J300)</f>
        <v>0</v>
      </c>
      <c r="X300" s="939">
        <f>IF($S300,K300/VLOOKUP($M252,CropResidue!$H$94:$L$110,5,FALSE)/VLOOKUP($M252,CropResidue!$H$94:$L$110,4,FALSE)/VLOOKUP($M252,CropResidue!$H$94:$L$110,2,FALSE)*VLOOKUP($M252,CropResidue!$G$153:$H$169,2,FALSE),Crop!K300)</f>
        <v>0</v>
      </c>
      <c r="Y300" s="939">
        <f>IF($S300,L300/VLOOKUP($M252,CropResidue!$H$94:$L$110,5,FALSE)/VLOOKUP($M252,CropResidue!$H$94:$L$110,4,FALSE)/VLOOKUP($M252,CropResidue!$H$94:$L$110,2,FALSE)*VLOOKUP($M252,CropResidue!$G$153:$H$169,2,FALSE),Crop!L300)</f>
        <v>0</v>
      </c>
      <c r="Z300" s="939">
        <f>IF($S300,M300/VLOOKUP($M252,CropResidue!$H$94:$L$110,5,FALSE)/VLOOKUP($M252,CropResidue!$H$94:$L$110,4,FALSE)/VLOOKUP($M252,CropResidue!$H$94:$L$110,2,FALSE)*VLOOKUP($M252,CropResidue!$G$153:$H$169,2,FALSE),Crop!M300)</f>
        <v>0</v>
      </c>
      <c r="AA300" s="939">
        <f>IF($S300,N300/VLOOKUP($M252,CropResidue!$H$94:$L$110,5,FALSE)/VLOOKUP($M252,CropResidue!$H$94:$L$110,4,FALSE)/VLOOKUP($M252,CropResidue!$H$94:$L$110,2,FALSE)*VLOOKUP($M252,CropResidue!$G$153:$H$169,2,FALSE),Crop!N300)</f>
        <v>0</v>
      </c>
      <c r="AB300" s="939">
        <f>IF($S300,O300/VLOOKUP($M252,CropResidue!$H$94:$L$110,5,FALSE)/VLOOKUP($M252,CropResidue!$H$94:$L$110,4,FALSE)/VLOOKUP($M252,CropResidue!$H$94:$L$110,2,FALSE)*VLOOKUP($M252,CropResidue!$G$153:$H$169,2,FALSE),Crop!O300)</f>
        <v>0</v>
      </c>
      <c r="AC300" s="939">
        <f>IF($S300,P300/VLOOKUP($M252,CropResidue!$H$94:$L$110,5,FALSE)/VLOOKUP($M252,CropResidue!$H$94:$L$110,4,FALSE)/VLOOKUP($M252,CropResidue!$H$94:$L$110,2,FALSE)*VLOOKUP($M252,CropResidue!$G$153:$H$169,2,FALSE),Crop!P300)</f>
        <v>0</v>
      </c>
      <c r="AD300" s="939">
        <f>IF($S300,Q300/VLOOKUP($M252,CropResidue!$H$94:$L$110,5,FALSE)/VLOOKUP($M252,CropResidue!$H$94:$L$110,4,FALSE)/VLOOKUP($M252,CropResidue!$H$94:$L$110,2,FALSE)*VLOOKUP($M252,CropResidue!$G$153:$H$169,2,FALSE),Crop!Q300)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7"/>
        <v>AAAA2A1z</v>
      </c>
      <c r="H301" s="941">
        <v>0</v>
      </c>
      <c r="I301" s="941">
        <v>0</v>
      </c>
      <c r="J301" s="941">
        <v>0</v>
      </c>
      <c r="K301" s="941">
        <v>0</v>
      </c>
      <c r="L301" s="941">
        <v>0</v>
      </c>
      <c r="M301" s="941">
        <v>0</v>
      </c>
      <c r="N301" s="941">
        <v>0</v>
      </c>
      <c r="O301" s="941">
        <v>0</v>
      </c>
      <c r="P301" s="941">
        <v>0</v>
      </c>
      <c r="Q301" s="941">
        <v>0</v>
      </c>
      <c r="R301" s="298"/>
      <c r="S301" s="938" t="b">
        <v>0</v>
      </c>
      <c r="T301" s="940" t="str">
        <f t="shared" si="18"/>
        <v>AAAA2A1z</v>
      </c>
      <c r="U301" s="939">
        <f>IF($S301,H301/VLOOKUP($M253,CropResidue!$H$94:$L$110,5,FALSE)/VLOOKUP($M253,CropResidue!$H$94:$L$110,4,FALSE)/VLOOKUP($M253,CropResidue!$H$94:$L$110,2,FALSE)*VLOOKUP($M253,CropResidue!$G$153:$H$169,2,FALSE),Crop!H301)</f>
        <v>0</v>
      </c>
      <c r="V301" s="939">
        <f>IF($S301,I301/VLOOKUP($M253,CropResidue!$H$94:$L$110,5,FALSE)/VLOOKUP($M253,CropResidue!$H$94:$L$110,4,FALSE)/VLOOKUP($M253,CropResidue!$H$94:$L$110,2,FALSE)*VLOOKUP($M253,CropResidue!$G$153:$H$169,2,FALSE),Crop!I301)</f>
        <v>0</v>
      </c>
      <c r="W301" s="939">
        <f>IF($S301,J301/VLOOKUP($M253,CropResidue!$H$94:$L$110,5,FALSE)/VLOOKUP($M253,CropResidue!$H$94:$L$110,4,FALSE)/VLOOKUP($M253,CropResidue!$H$94:$L$110,2,FALSE)*VLOOKUP($M253,CropResidue!$G$153:$H$169,2,FALSE),Crop!J301)</f>
        <v>0</v>
      </c>
      <c r="X301" s="939">
        <f>IF($S301,K301/VLOOKUP($M253,CropResidue!$H$94:$L$110,5,FALSE)/VLOOKUP($M253,CropResidue!$H$94:$L$110,4,FALSE)/VLOOKUP($M253,CropResidue!$H$94:$L$110,2,FALSE)*VLOOKUP($M253,CropResidue!$G$153:$H$169,2,FALSE),Crop!K301)</f>
        <v>0</v>
      </c>
      <c r="Y301" s="939">
        <f>IF($S301,L301/VLOOKUP($M253,CropResidue!$H$94:$L$110,5,FALSE)/VLOOKUP($M253,CropResidue!$H$94:$L$110,4,FALSE)/VLOOKUP($M253,CropResidue!$H$94:$L$110,2,FALSE)*VLOOKUP($M253,CropResidue!$G$153:$H$169,2,FALSE),Crop!L301)</f>
        <v>0</v>
      </c>
      <c r="Z301" s="939">
        <f>IF($S301,M301/VLOOKUP($M253,CropResidue!$H$94:$L$110,5,FALSE)/VLOOKUP($M253,CropResidue!$H$94:$L$110,4,FALSE)/VLOOKUP($M253,CropResidue!$H$94:$L$110,2,FALSE)*VLOOKUP($M253,CropResidue!$G$153:$H$169,2,FALSE),Crop!M301)</f>
        <v>0</v>
      </c>
      <c r="AA301" s="939">
        <f>IF($S301,N301/VLOOKUP($M253,CropResidue!$H$94:$L$110,5,FALSE)/VLOOKUP($M253,CropResidue!$H$94:$L$110,4,FALSE)/VLOOKUP($M253,CropResidue!$H$94:$L$110,2,FALSE)*VLOOKUP($M253,CropResidue!$G$153:$H$169,2,FALSE),Crop!N301)</f>
        <v>0</v>
      </c>
      <c r="AB301" s="939">
        <f>IF($S301,O301/VLOOKUP($M253,CropResidue!$H$94:$L$110,5,FALSE)/VLOOKUP($M253,CropResidue!$H$94:$L$110,4,FALSE)/VLOOKUP($M253,CropResidue!$H$94:$L$110,2,FALSE)*VLOOKUP($M253,CropResidue!$G$153:$H$169,2,FALSE),Crop!O301)</f>
        <v>0</v>
      </c>
      <c r="AC301" s="939">
        <f>IF($S301,P301/VLOOKUP($M253,CropResidue!$H$94:$L$110,5,FALSE)/VLOOKUP($M253,CropResidue!$H$94:$L$110,4,FALSE)/VLOOKUP($M253,CropResidue!$H$94:$L$110,2,FALSE)*VLOOKUP($M253,CropResidue!$G$153:$H$169,2,FALSE),Crop!P301)</f>
        <v>0</v>
      </c>
      <c r="AD301" s="939">
        <f>IF($S301,Q301/VLOOKUP($M253,CropResidue!$H$94:$L$110,5,FALSE)/VLOOKUP($M253,CropResidue!$H$94:$L$110,4,FALSE)/VLOOKUP($M253,CropResidue!$H$94:$L$110,2,FALSE)*VLOOKUP($M253,CropResidue!$G$153:$H$169,2,FALSE),Crop!Q301)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7"/>
        <v>AAAA2Nw</v>
      </c>
      <c r="H302" s="941">
        <v>0</v>
      </c>
      <c r="I302" s="941">
        <v>0</v>
      </c>
      <c r="J302" s="941">
        <v>0</v>
      </c>
      <c r="K302" s="941">
        <v>0</v>
      </c>
      <c r="L302" s="941">
        <v>0</v>
      </c>
      <c r="M302" s="941">
        <v>0</v>
      </c>
      <c r="N302" s="941">
        <v>0</v>
      </c>
      <c r="O302" s="941">
        <v>0</v>
      </c>
      <c r="P302" s="941">
        <v>0</v>
      </c>
      <c r="Q302" s="941">
        <v>0</v>
      </c>
      <c r="R302" s="298"/>
      <c r="S302" s="938" t="b">
        <v>0</v>
      </c>
      <c r="T302" s="940" t="str">
        <f t="shared" si="18"/>
        <v>AAAA2Nw</v>
      </c>
      <c r="U302" s="939">
        <f>IF($S302,H302/VLOOKUP($M254,CropResidue!$H$94:$L$110,5,FALSE)/VLOOKUP($M254,CropResidue!$H$94:$L$110,4,FALSE)/VLOOKUP($M254,CropResidue!$H$94:$L$110,2,FALSE)*VLOOKUP($M254,CropResidue!$G$153:$H$169,2,FALSE),Crop!H302)</f>
        <v>0</v>
      </c>
      <c r="V302" s="939">
        <f>IF($S302,I302/VLOOKUP($M254,CropResidue!$H$94:$L$110,5,FALSE)/VLOOKUP($M254,CropResidue!$H$94:$L$110,4,FALSE)/VLOOKUP($M254,CropResidue!$H$94:$L$110,2,FALSE)*VLOOKUP($M254,CropResidue!$G$153:$H$169,2,FALSE),Crop!I302)</f>
        <v>0</v>
      </c>
      <c r="W302" s="939">
        <f>IF($S302,J302/VLOOKUP($M254,CropResidue!$H$94:$L$110,5,FALSE)/VLOOKUP($M254,CropResidue!$H$94:$L$110,4,FALSE)/VLOOKUP($M254,CropResidue!$H$94:$L$110,2,FALSE)*VLOOKUP($M254,CropResidue!$G$153:$H$169,2,FALSE),Crop!J302)</f>
        <v>0</v>
      </c>
      <c r="X302" s="939">
        <f>IF($S302,K302/VLOOKUP($M254,CropResidue!$H$94:$L$110,5,FALSE)/VLOOKUP($M254,CropResidue!$H$94:$L$110,4,FALSE)/VLOOKUP($M254,CropResidue!$H$94:$L$110,2,FALSE)*VLOOKUP($M254,CropResidue!$G$153:$H$169,2,FALSE),Crop!K302)</f>
        <v>0</v>
      </c>
      <c r="Y302" s="939">
        <f>IF($S302,L302/VLOOKUP($M254,CropResidue!$H$94:$L$110,5,FALSE)/VLOOKUP($M254,CropResidue!$H$94:$L$110,4,FALSE)/VLOOKUP($M254,CropResidue!$H$94:$L$110,2,FALSE)*VLOOKUP($M254,CropResidue!$G$153:$H$169,2,FALSE),Crop!L302)</f>
        <v>0</v>
      </c>
      <c r="Z302" s="939">
        <f>IF($S302,M302/VLOOKUP($M254,CropResidue!$H$94:$L$110,5,FALSE)/VLOOKUP($M254,CropResidue!$H$94:$L$110,4,FALSE)/VLOOKUP($M254,CropResidue!$H$94:$L$110,2,FALSE)*VLOOKUP($M254,CropResidue!$G$153:$H$169,2,FALSE),Crop!M302)</f>
        <v>0</v>
      </c>
      <c r="AA302" s="939">
        <f>IF($S302,N302/VLOOKUP($M254,CropResidue!$H$94:$L$110,5,FALSE)/VLOOKUP($M254,CropResidue!$H$94:$L$110,4,FALSE)/VLOOKUP($M254,CropResidue!$H$94:$L$110,2,FALSE)*VLOOKUP($M254,CropResidue!$G$153:$H$169,2,FALSE),Crop!N302)</f>
        <v>0</v>
      </c>
      <c r="AB302" s="939">
        <f>IF($S302,O302/VLOOKUP($M254,CropResidue!$H$94:$L$110,5,FALSE)/VLOOKUP($M254,CropResidue!$H$94:$L$110,4,FALSE)/VLOOKUP($M254,CropResidue!$H$94:$L$110,2,FALSE)*VLOOKUP($M254,CropResidue!$G$153:$H$169,2,FALSE),Crop!O302)</f>
        <v>0</v>
      </c>
      <c r="AC302" s="939">
        <f>IF($S302,P302/VLOOKUP($M254,CropResidue!$H$94:$L$110,5,FALSE)/VLOOKUP($M254,CropResidue!$H$94:$L$110,4,FALSE)/VLOOKUP($M254,CropResidue!$H$94:$L$110,2,FALSE)*VLOOKUP($M254,CropResidue!$G$153:$H$169,2,FALSE),Crop!P302)</f>
        <v>0</v>
      </c>
      <c r="AD302" s="939">
        <f>IF($S302,Q302/VLOOKUP($M254,CropResidue!$H$94:$L$110,5,FALSE)/VLOOKUP($M254,CropResidue!$H$94:$L$110,4,FALSE)/VLOOKUP($M254,CropResidue!$H$94:$L$110,2,FALSE)*VLOOKUP($M254,CropResidue!$G$153:$H$169,2,FALSE),Crop!Q302)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7"/>
        <v>AAANWb</v>
      </c>
      <c r="H303" s="941">
        <v>0</v>
      </c>
      <c r="I303" s="941">
        <v>0</v>
      </c>
      <c r="J303" s="941">
        <v>0</v>
      </c>
      <c r="K303" s="941">
        <v>0</v>
      </c>
      <c r="L303" s="941">
        <v>0</v>
      </c>
      <c r="M303" s="941">
        <v>0</v>
      </c>
      <c r="N303" s="941">
        <v>0</v>
      </c>
      <c r="O303" s="941">
        <v>0</v>
      </c>
      <c r="P303" s="941">
        <v>0</v>
      </c>
      <c r="Q303" s="941">
        <v>0</v>
      </c>
      <c r="R303" s="298"/>
      <c r="S303" s="938" t="b">
        <v>0</v>
      </c>
      <c r="T303" s="940" t="str">
        <f t="shared" si="18"/>
        <v>AAANWb</v>
      </c>
      <c r="U303" s="939">
        <f>IF($S303,H303/VLOOKUP($M255,CropResidue!$H$94:$L$110,5,FALSE)/VLOOKUP($M255,CropResidue!$H$94:$L$110,4,FALSE)/VLOOKUP($M255,CropResidue!$H$94:$L$110,2,FALSE)*VLOOKUP($M255,CropResidue!$G$153:$H$169,2,FALSE),Crop!H303)</f>
        <v>0</v>
      </c>
      <c r="V303" s="939">
        <f>IF($S303,I303/VLOOKUP($M255,CropResidue!$H$94:$L$110,5,FALSE)/VLOOKUP($M255,CropResidue!$H$94:$L$110,4,FALSE)/VLOOKUP($M255,CropResidue!$H$94:$L$110,2,FALSE)*VLOOKUP($M255,CropResidue!$G$153:$H$169,2,FALSE),Crop!I303)</f>
        <v>0</v>
      </c>
      <c r="W303" s="939">
        <f>IF($S303,J303/VLOOKUP($M255,CropResidue!$H$94:$L$110,5,FALSE)/VLOOKUP($M255,CropResidue!$H$94:$L$110,4,FALSE)/VLOOKUP($M255,CropResidue!$H$94:$L$110,2,FALSE)*VLOOKUP($M255,CropResidue!$G$153:$H$169,2,FALSE),Crop!J303)</f>
        <v>0</v>
      </c>
      <c r="X303" s="939">
        <f>IF($S303,K303/VLOOKUP($M255,CropResidue!$H$94:$L$110,5,FALSE)/VLOOKUP($M255,CropResidue!$H$94:$L$110,4,FALSE)/VLOOKUP($M255,CropResidue!$H$94:$L$110,2,FALSE)*VLOOKUP($M255,CropResidue!$G$153:$H$169,2,FALSE),Crop!K303)</f>
        <v>0</v>
      </c>
      <c r="Y303" s="939">
        <f>IF($S303,L303/VLOOKUP($M255,CropResidue!$H$94:$L$110,5,FALSE)/VLOOKUP($M255,CropResidue!$H$94:$L$110,4,FALSE)/VLOOKUP($M255,CropResidue!$H$94:$L$110,2,FALSE)*VLOOKUP($M255,CropResidue!$G$153:$H$169,2,FALSE),Crop!L303)</f>
        <v>0</v>
      </c>
      <c r="Z303" s="939">
        <f>IF($S303,M303/VLOOKUP($M255,CropResidue!$H$94:$L$110,5,FALSE)/VLOOKUP($M255,CropResidue!$H$94:$L$110,4,FALSE)/VLOOKUP($M255,CropResidue!$H$94:$L$110,2,FALSE)*VLOOKUP($M255,CropResidue!$G$153:$H$169,2,FALSE),Crop!M303)</f>
        <v>0</v>
      </c>
      <c r="AA303" s="939">
        <f>IF($S303,N303/VLOOKUP($M255,CropResidue!$H$94:$L$110,5,FALSE)/VLOOKUP($M255,CropResidue!$H$94:$L$110,4,FALSE)/VLOOKUP($M255,CropResidue!$H$94:$L$110,2,FALSE)*VLOOKUP($M255,CropResidue!$G$153:$H$169,2,FALSE),Crop!N303)</f>
        <v>0</v>
      </c>
      <c r="AB303" s="939">
        <f>IF($S303,O303/VLOOKUP($M255,CropResidue!$H$94:$L$110,5,FALSE)/VLOOKUP($M255,CropResidue!$H$94:$L$110,4,FALSE)/VLOOKUP($M255,CropResidue!$H$94:$L$110,2,FALSE)*VLOOKUP($M255,CropResidue!$G$153:$H$169,2,FALSE),Crop!O303)</f>
        <v>0</v>
      </c>
      <c r="AC303" s="939">
        <f>IF($S303,P303/VLOOKUP($M255,CropResidue!$H$94:$L$110,5,FALSE)/VLOOKUP($M255,CropResidue!$H$94:$L$110,4,FALSE)/VLOOKUP($M255,CropResidue!$H$94:$L$110,2,FALSE)*VLOOKUP($M255,CropResidue!$G$153:$H$169,2,FALSE),Crop!P303)</f>
        <v>0</v>
      </c>
      <c r="AD303" s="939">
        <f>IF($S303,Q303/VLOOKUP($M255,CropResidue!$H$94:$L$110,5,FALSE)/VLOOKUP($M255,CropResidue!$H$94:$L$110,4,FALSE)/VLOOKUP($M255,CropResidue!$H$94:$L$110,2,FALSE)*VLOOKUP($M255,CropResidue!$G$153:$H$169,2,FALSE),Crop!Q303)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7"/>
        <v>AANWBa</v>
      </c>
      <c r="H304" s="941">
        <v>0</v>
      </c>
      <c r="I304" s="941">
        <v>0</v>
      </c>
      <c r="J304" s="941">
        <v>0</v>
      </c>
      <c r="K304" s="941">
        <v>0</v>
      </c>
      <c r="L304" s="941">
        <v>0</v>
      </c>
      <c r="M304" s="941">
        <v>0</v>
      </c>
      <c r="N304" s="941">
        <v>0</v>
      </c>
      <c r="O304" s="941">
        <v>0</v>
      </c>
      <c r="P304" s="941">
        <v>0</v>
      </c>
      <c r="Q304" s="941">
        <v>0</v>
      </c>
      <c r="R304" s="298"/>
      <c r="S304" s="938" t="b">
        <v>0</v>
      </c>
      <c r="T304" s="940" t="str">
        <f t="shared" si="18"/>
        <v>AANWBa</v>
      </c>
      <c r="U304" s="939">
        <f>IF($S304,H304/VLOOKUP($M256,CropResidue!$H$94:$L$110,5,FALSE)/VLOOKUP($M256,CropResidue!$H$94:$L$110,4,FALSE)/VLOOKUP($M256,CropResidue!$H$94:$L$110,2,FALSE)*VLOOKUP($M256,CropResidue!$G$153:$H$169,2,FALSE),Crop!H304)</f>
        <v>0</v>
      </c>
      <c r="V304" s="939">
        <f>IF($S304,I304/VLOOKUP($M256,CropResidue!$H$94:$L$110,5,FALSE)/VLOOKUP($M256,CropResidue!$H$94:$L$110,4,FALSE)/VLOOKUP($M256,CropResidue!$H$94:$L$110,2,FALSE)*VLOOKUP($M256,CropResidue!$G$153:$H$169,2,FALSE),Crop!I304)</f>
        <v>0</v>
      </c>
      <c r="W304" s="939">
        <f>IF($S304,J304/VLOOKUP($M256,CropResidue!$H$94:$L$110,5,FALSE)/VLOOKUP($M256,CropResidue!$H$94:$L$110,4,FALSE)/VLOOKUP($M256,CropResidue!$H$94:$L$110,2,FALSE)*VLOOKUP($M256,CropResidue!$G$153:$H$169,2,FALSE),Crop!J304)</f>
        <v>0</v>
      </c>
      <c r="X304" s="939">
        <f>IF($S304,K304/VLOOKUP($M256,CropResidue!$H$94:$L$110,5,FALSE)/VLOOKUP($M256,CropResidue!$H$94:$L$110,4,FALSE)/VLOOKUP($M256,CropResidue!$H$94:$L$110,2,FALSE)*VLOOKUP($M256,CropResidue!$G$153:$H$169,2,FALSE),Crop!K304)</f>
        <v>0</v>
      </c>
      <c r="Y304" s="939">
        <f>IF($S304,L304/VLOOKUP($M256,CropResidue!$H$94:$L$110,5,FALSE)/VLOOKUP($M256,CropResidue!$H$94:$L$110,4,FALSE)/VLOOKUP($M256,CropResidue!$H$94:$L$110,2,FALSE)*VLOOKUP($M256,CropResidue!$G$153:$H$169,2,FALSE),Crop!L304)</f>
        <v>0</v>
      </c>
      <c r="Z304" s="939">
        <f>IF($S304,M304/VLOOKUP($M256,CropResidue!$H$94:$L$110,5,FALSE)/VLOOKUP($M256,CropResidue!$H$94:$L$110,4,FALSE)/VLOOKUP($M256,CropResidue!$H$94:$L$110,2,FALSE)*VLOOKUP($M256,CropResidue!$G$153:$H$169,2,FALSE),Crop!M304)</f>
        <v>0</v>
      </c>
      <c r="AA304" s="939">
        <f>IF($S304,N304/VLOOKUP($M256,CropResidue!$H$94:$L$110,5,FALSE)/VLOOKUP($M256,CropResidue!$H$94:$L$110,4,FALSE)/VLOOKUP($M256,CropResidue!$H$94:$L$110,2,FALSE)*VLOOKUP($M256,CropResidue!$G$153:$H$169,2,FALSE),Crop!N304)</f>
        <v>0</v>
      </c>
      <c r="AB304" s="939">
        <f>IF($S304,O304/VLOOKUP($M256,CropResidue!$H$94:$L$110,5,FALSE)/VLOOKUP($M256,CropResidue!$H$94:$L$110,4,FALSE)/VLOOKUP($M256,CropResidue!$H$94:$L$110,2,FALSE)*VLOOKUP($M256,CropResidue!$G$153:$H$169,2,FALSE),Crop!O304)</f>
        <v>0</v>
      </c>
      <c r="AC304" s="939">
        <f>IF($S304,P304/VLOOKUP($M256,CropResidue!$H$94:$L$110,5,FALSE)/VLOOKUP($M256,CropResidue!$H$94:$L$110,4,FALSE)/VLOOKUP($M256,CropResidue!$H$94:$L$110,2,FALSE)*VLOOKUP($M256,CropResidue!$G$153:$H$169,2,FALSE),Crop!P304)</f>
        <v>0</v>
      </c>
      <c r="AD304" s="939">
        <f>IF($S304,Q304/VLOOKUP($M256,CropResidue!$H$94:$L$110,5,FALSE)/VLOOKUP($M256,CropResidue!$H$94:$L$110,4,FALSE)/VLOOKUP($M256,CropResidue!$H$94:$L$110,2,FALSE)*VLOOKUP($M256,CropResidue!$G$153:$H$169,2,FALSE),Crop!Q304)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7"/>
        <v>AYWBA1a</v>
      </c>
      <c r="H305" s="941">
        <v>0</v>
      </c>
      <c r="I305" s="941">
        <v>0</v>
      </c>
      <c r="J305" s="941">
        <v>0</v>
      </c>
      <c r="K305" s="941">
        <v>0</v>
      </c>
      <c r="L305" s="941">
        <v>0</v>
      </c>
      <c r="M305" s="941">
        <v>0</v>
      </c>
      <c r="N305" s="941">
        <v>0</v>
      </c>
      <c r="O305" s="941">
        <v>0</v>
      </c>
      <c r="P305" s="941">
        <v>0</v>
      </c>
      <c r="Q305" s="941">
        <v>0</v>
      </c>
      <c r="R305" s="298"/>
      <c r="S305" s="938" t="b">
        <v>0</v>
      </c>
      <c r="T305" s="940" t="str">
        <f t="shared" si="18"/>
        <v>AYWBA1a</v>
      </c>
      <c r="U305" s="939">
        <f>IF($S305,H305/VLOOKUP($M257,CropResidue!$H$94:$L$110,5,FALSE)/VLOOKUP($M257,CropResidue!$H$94:$L$110,4,FALSE)/VLOOKUP($M257,CropResidue!$H$94:$L$110,2,FALSE)*VLOOKUP($M257,CropResidue!$G$153:$H$169,2,FALSE),Crop!H305)</f>
        <v>0</v>
      </c>
      <c r="V305" s="939">
        <f>IF($S305,I305/VLOOKUP($M257,CropResidue!$H$94:$L$110,5,FALSE)/VLOOKUP($M257,CropResidue!$H$94:$L$110,4,FALSE)/VLOOKUP($M257,CropResidue!$H$94:$L$110,2,FALSE)*VLOOKUP($M257,CropResidue!$G$153:$H$169,2,FALSE),Crop!I305)</f>
        <v>0</v>
      </c>
      <c r="W305" s="939">
        <f>IF($S305,J305/VLOOKUP($M257,CropResidue!$H$94:$L$110,5,FALSE)/VLOOKUP($M257,CropResidue!$H$94:$L$110,4,FALSE)/VLOOKUP($M257,CropResidue!$H$94:$L$110,2,FALSE)*VLOOKUP($M257,CropResidue!$G$153:$H$169,2,FALSE),Crop!J305)</f>
        <v>0</v>
      </c>
      <c r="X305" s="939">
        <f>IF($S305,K305/VLOOKUP($M257,CropResidue!$H$94:$L$110,5,FALSE)/VLOOKUP($M257,CropResidue!$H$94:$L$110,4,FALSE)/VLOOKUP($M257,CropResidue!$H$94:$L$110,2,FALSE)*VLOOKUP($M257,CropResidue!$G$153:$H$169,2,FALSE),Crop!K305)</f>
        <v>0</v>
      </c>
      <c r="Y305" s="939">
        <f>IF($S305,L305/VLOOKUP($M257,CropResidue!$H$94:$L$110,5,FALSE)/VLOOKUP($M257,CropResidue!$H$94:$L$110,4,FALSE)/VLOOKUP($M257,CropResidue!$H$94:$L$110,2,FALSE)*VLOOKUP($M257,CropResidue!$G$153:$H$169,2,FALSE),Crop!L305)</f>
        <v>0</v>
      </c>
      <c r="Z305" s="939">
        <f>IF($S305,M305/VLOOKUP($M257,CropResidue!$H$94:$L$110,5,FALSE)/VLOOKUP($M257,CropResidue!$H$94:$L$110,4,FALSE)/VLOOKUP($M257,CropResidue!$H$94:$L$110,2,FALSE)*VLOOKUP($M257,CropResidue!$G$153:$H$169,2,FALSE),Crop!M305)</f>
        <v>0</v>
      </c>
      <c r="AA305" s="939">
        <f>IF($S305,N305/VLOOKUP($M257,CropResidue!$H$94:$L$110,5,FALSE)/VLOOKUP($M257,CropResidue!$H$94:$L$110,4,FALSE)/VLOOKUP($M257,CropResidue!$H$94:$L$110,2,FALSE)*VLOOKUP($M257,CropResidue!$G$153:$H$169,2,FALSE),Crop!N305)</f>
        <v>0</v>
      </c>
      <c r="AB305" s="939">
        <f>IF($S305,O305/VLOOKUP($M257,CropResidue!$H$94:$L$110,5,FALSE)/VLOOKUP($M257,CropResidue!$H$94:$L$110,4,FALSE)/VLOOKUP($M257,CropResidue!$H$94:$L$110,2,FALSE)*VLOOKUP($M257,CropResidue!$G$153:$H$169,2,FALSE),Crop!O305)</f>
        <v>0</v>
      </c>
      <c r="AC305" s="939">
        <f>IF($S305,P305/VLOOKUP($M257,CropResidue!$H$94:$L$110,5,FALSE)/VLOOKUP($M257,CropResidue!$H$94:$L$110,4,FALSE)/VLOOKUP($M257,CropResidue!$H$94:$L$110,2,FALSE)*VLOOKUP($M257,CropResidue!$G$153:$H$169,2,FALSE),Crop!P305)</f>
        <v>0</v>
      </c>
      <c r="AD305" s="939">
        <f>IF($S305,Q305/VLOOKUP($M257,CropResidue!$H$94:$L$110,5,FALSE)/VLOOKUP($M257,CropResidue!$H$94:$L$110,4,FALSE)/VLOOKUP($M257,CropResidue!$H$94:$L$110,2,FALSE)*VLOOKUP($M257,CropResidue!$G$153:$H$169,2,FALSE),Crop!Q305)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7"/>
        <v>YYBA2A1a</v>
      </c>
      <c r="H306" s="941">
        <v>0</v>
      </c>
      <c r="I306" s="941">
        <v>0</v>
      </c>
      <c r="J306" s="941">
        <v>0</v>
      </c>
      <c r="K306" s="941">
        <v>0</v>
      </c>
      <c r="L306" s="941">
        <v>0</v>
      </c>
      <c r="M306" s="941">
        <v>0</v>
      </c>
      <c r="N306" s="941">
        <v>0</v>
      </c>
      <c r="O306" s="941">
        <v>0</v>
      </c>
      <c r="P306" s="941">
        <v>0</v>
      </c>
      <c r="Q306" s="941">
        <v>0</v>
      </c>
      <c r="R306" s="298"/>
      <c r="S306" s="938" t="b">
        <v>0</v>
      </c>
      <c r="T306" s="940" t="str">
        <f t="shared" si="18"/>
        <v>YYBA2A1a</v>
      </c>
      <c r="U306" s="939">
        <f>IF($S306,H306/VLOOKUP($M258,CropResidue!$H$94:$L$110,5,FALSE)/VLOOKUP($M258,CropResidue!$H$94:$L$110,4,FALSE)/VLOOKUP($M258,CropResidue!$H$94:$L$110,2,FALSE)*VLOOKUP($M258,CropResidue!$G$153:$H$169,2,FALSE),Crop!H306)</f>
        <v>0</v>
      </c>
      <c r="V306" s="939">
        <f>IF($S306,I306/VLOOKUP($M258,CropResidue!$H$94:$L$110,5,FALSE)/VLOOKUP($M258,CropResidue!$H$94:$L$110,4,FALSE)/VLOOKUP($M258,CropResidue!$H$94:$L$110,2,FALSE)*VLOOKUP($M258,CropResidue!$G$153:$H$169,2,FALSE),Crop!I306)</f>
        <v>0</v>
      </c>
      <c r="W306" s="939">
        <f>IF($S306,J306/VLOOKUP($M258,CropResidue!$H$94:$L$110,5,FALSE)/VLOOKUP($M258,CropResidue!$H$94:$L$110,4,FALSE)/VLOOKUP($M258,CropResidue!$H$94:$L$110,2,FALSE)*VLOOKUP($M258,CropResidue!$G$153:$H$169,2,FALSE),Crop!J306)</f>
        <v>0</v>
      </c>
      <c r="X306" s="939">
        <f>IF($S306,K306/VLOOKUP($M258,CropResidue!$H$94:$L$110,5,FALSE)/VLOOKUP($M258,CropResidue!$H$94:$L$110,4,FALSE)/VLOOKUP($M258,CropResidue!$H$94:$L$110,2,FALSE)*VLOOKUP($M258,CropResidue!$G$153:$H$169,2,FALSE),Crop!K306)</f>
        <v>0</v>
      </c>
      <c r="Y306" s="939">
        <f>IF($S306,L306/VLOOKUP($M258,CropResidue!$H$94:$L$110,5,FALSE)/VLOOKUP($M258,CropResidue!$H$94:$L$110,4,FALSE)/VLOOKUP($M258,CropResidue!$H$94:$L$110,2,FALSE)*VLOOKUP($M258,CropResidue!$G$153:$H$169,2,FALSE),Crop!L306)</f>
        <v>0</v>
      </c>
      <c r="Z306" s="939">
        <f>IF($S306,M306/VLOOKUP($M258,CropResidue!$H$94:$L$110,5,FALSE)/VLOOKUP($M258,CropResidue!$H$94:$L$110,4,FALSE)/VLOOKUP($M258,CropResidue!$H$94:$L$110,2,FALSE)*VLOOKUP($M258,CropResidue!$G$153:$H$169,2,FALSE),Crop!M306)</f>
        <v>0</v>
      </c>
      <c r="AA306" s="939">
        <f>IF($S306,N306/VLOOKUP($M258,CropResidue!$H$94:$L$110,5,FALSE)/VLOOKUP($M258,CropResidue!$H$94:$L$110,4,FALSE)/VLOOKUP($M258,CropResidue!$H$94:$L$110,2,FALSE)*VLOOKUP($M258,CropResidue!$G$153:$H$169,2,FALSE),Crop!N306)</f>
        <v>0</v>
      </c>
      <c r="AB306" s="939">
        <f>IF($S306,O306/VLOOKUP($M258,CropResidue!$H$94:$L$110,5,FALSE)/VLOOKUP($M258,CropResidue!$H$94:$L$110,4,FALSE)/VLOOKUP($M258,CropResidue!$H$94:$L$110,2,FALSE)*VLOOKUP($M258,CropResidue!$G$153:$H$169,2,FALSE),Crop!O306)</f>
        <v>0</v>
      </c>
      <c r="AC306" s="939">
        <f>IF($S306,P306/VLOOKUP($M258,CropResidue!$H$94:$L$110,5,FALSE)/VLOOKUP($M258,CropResidue!$H$94:$L$110,4,FALSE)/VLOOKUP($M258,CropResidue!$H$94:$L$110,2,FALSE)*VLOOKUP($M258,CropResidue!$G$153:$H$169,2,FALSE),Crop!P306)</f>
        <v>0</v>
      </c>
      <c r="AD306" s="939">
        <f>IF($S306,Q306/VLOOKUP($M258,CropResidue!$H$94:$L$110,5,FALSE)/VLOOKUP($M258,CropResidue!$H$94:$L$110,4,FALSE)/VLOOKUP($M258,CropResidue!$H$94:$L$110,2,FALSE)*VLOOKUP($M258,CropResidue!$G$153:$H$169,2,FALSE),Crop!Q306)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7"/>
        <v>YYAA2A1a</v>
      </c>
      <c r="H307" s="941">
        <v>0</v>
      </c>
      <c r="I307" s="941">
        <v>0</v>
      </c>
      <c r="J307" s="941">
        <v>0</v>
      </c>
      <c r="K307" s="941">
        <v>0</v>
      </c>
      <c r="L307" s="941">
        <v>0</v>
      </c>
      <c r="M307" s="941">
        <v>0</v>
      </c>
      <c r="N307" s="941">
        <v>0</v>
      </c>
      <c r="O307" s="941">
        <v>0</v>
      </c>
      <c r="P307" s="941">
        <v>0</v>
      </c>
      <c r="Q307" s="941">
        <v>0</v>
      </c>
      <c r="R307" s="298"/>
      <c r="S307" s="938" t="b">
        <v>0</v>
      </c>
      <c r="T307" s="940" t="str">
        <f t="shared" si="18"/>
        <v>YYAA2A1a</v>
      </c>
      <c r="U307" s="939">
        <f>IF($S307,H307/VLOOKUP($M259,CropResidue!$H$94:$L$110,5,FALSE)/VLOOKUP($M259,CropResidue!$H$94:$L$110,4,FALSE)/VLOOKUP($M259,CropResidue!$H$94:$L$110,2,FALSE)*VLOOKUP($M259,CropResidue!$G$153:$H$169,2,FALSE),Crop!H307)</f>
        <v>0</v>
      </c>
      <c r="V307" s="939">
        <f>IF($S307,I307/VLOOKUP($M259,CropResidue!$H$94:$L$110,5,FALSE)/VLOOKUP($M259,CropResidue!$H$94:$L$110,4,FALSE)/VLOOKUP($M259,CropResidue!$H$94:$L$110,2,FALSE)*VLOOKUP($M259,CropResidue!$G$153:$H$169,2,FALSE),Crop!I307)</f>
        <v>0</v>
      </c>
      <c r="W307" s="939">
        <f>IF($S307,J307/VLOOKUP($M259,CropResidue!$H$94:$L$110,5,FALSE)/VLOOKUP($M259,CropResidue!$H$94:$L$110,4,FALSE)/VLOOKUP($M259,CropResidue!$H$94:$L$110,2,FALSE)*VLOOKUP($M259,CropResidue!$G$153:$H$169,2,FALSE),Crop!J307)</f>
        <v>0</v>
      </c>
      <c r="X307" s="939">
        <f>IF($S307,K307/VLOOKUP($M259,CropResidue!$H$94:$L$110,5,FALSE)/VLOOKUP($M259,CropResidue!$H$94:$L$110,4,FALSE)/VLOOKUP($M259,CropResidue!$H$94:$L$110,2,FALSE)*VLOOKUP($M259,CropResidue!$G$153:$H$169,2,FALSE),Crop!K307)</f>
        <v>0</v>
      </c>
      <c r="Y307" s="939">
        <f>IF($S307,L307/VLOOKUP($M259,CropResidue!$H$94:$L$110,5,FALSE)/VLOOKUP($M259,CropResidue!$H$94:$L$110,4,FALSE)/VLOOKUP($M259,CropResidue!$H$94:$L$110,2,FALSE)*VLOOKUP($M259,CropResidue!$G$153:$H$169,2,FALSE),Crop!L307)</f>
        <v>0</v>
      </c>
      <c r="Z307" s="939">
        <f>IF($S307,M307/VLOOKUP($M259,CropResidue!$H$94:$L$110,5,FALSE)/VLOOKUP($M259,CropResidue!$H$94:$L$110,4,FALSE)/VLOOKUP($M259,CropResidue!$H$94:$L$110,2,FALSE)*VLOOKUP($M259,CropResidue!$G$153:$H$169,2,FALSE),Crop!M307)</f>
        <v>0</v>
      </c>
      <c r="AA307" s="939">
        <f>IF($S307,N307/VLOOKUP($M259,CropResidue!$H$94:$L$110,5,FALSE)/VLOOKUP($M259,CropResidue!$H$94:$L$110,4,FALSE)/VLOOKUP($M259,CropResidue!$H$94:$L$110,2,FALSE)*VLOOKUP($M259,CropResidue!$G$153:$H$169,2,FALSE),Crop!N307)</f>
        <v>0</v>
      </c>
      <c r="AB307" s="939">
        <f>IF($S307,O307/VLOOKUP($M259,CropResidue!$H$94:$L$110,5,FALSE)/VLOOKUP($M259,CropResidue!$H$94:$L$110,4,FALSE)/VLOOKUP($M259,CropResidue!$H$94:$L$110,2,FALSE)*VLOOKUP($M259,CropResidue!$G$153:$H$169,2,FALSE),Crop!O307)</f>
        <v>0</v>
      </c>
      <c r="AC307" s="939">
        <f>IF($S307,P307/VLOOKUP($M259,CropResidue!$H$94:$L$110,5,FALSE)/VLOOKUP($M259,CropResidue!$H$94:$L$110,4,FALSE)/VLOOKUP($M259,CropResidue!$H$94:$L$110,2,FALSE)*VLOOKUP($M259,CropResidue!$G$153:$H$169,2,FALSE),Crop!P307)</f>
        <v>0</v>
      </c>
      <c r="AD307" s="939">
        <f>IF($S307,Q307/VLOOKUP($M259,CropResidue!$H$94:$L$110,5,FALSE)/VLOOKUP($M259,CropResidue!$H$94:$L$110,4,FALSE)/VLOOKUP($M259,CropResidue!$H$94:$L$110,2,FALSE)*VLOOKUP($M259,CropResidue!$G$153:$H$169,2,FALSE),Crop!Q307)</f>
        <v>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7"/>
        <v>YAAA2A1a</v>
      </c>
      <c r="H308" s="941">
        <v>0</v>
      </c>
      <c r="I308" s="941">
        <v>0</v>
      </c>
      <c r="J308" s="941">
        <v>0</v>
      </c>
      <c r="K308" s="941">
        <v>0</v>
      </c>
      <c r="L308" s="941">
        <v>0</v>
      </c>
      <c r="M308" s="941">
        <v>0</v>
      </c>
      <c r="N308" s="941">
        <v>0</v>
      </c>
      <c r="O308" s="941">
        <v>0</v>
      </c>
      <c r="P308" s="941">
        <v>0</v>
      </c>
      <c r="Q308" s="941">
        <v>0</v>
      </c>
      <c r="S308" s="938" t="b">
        <v>0</v>
      </c>
      <c r="T308" s="940" t="str">
        <f t="shared" si="18"/>
        <v>YAAA2A1a</v>
      </c>
      <c r="U308" s="939">
        <f>IF($S308,H308/VLOOKUP($M260,CropResidue!$H$94:$L$110,5,FALSE)/VLOOKUP($M260,CropResidue!$H$94:$L$110,4,FALSE)/VLOOKUP($M260,CropResidue!$H$94:$L$110,2,FALSE)*VLOOKUP($M260,CropResidue!$G$153:$H$169,2,FALSE),Crop!H308)</f>
        <v>0</v>
      </c>
      <c r="V308" s="939">
        <f>IF($S308,I308/VLOOKUP($M260,CropResidue!$H$94:$L$110,5,FALSE)/VLOOKUP($M260,CropResidue!$H$94:$L$110,4,FALSE)/VLOOKUP($M260,CropResidue!$H$94:$L$110,2,FALSE)*VLOOKUP($M260,CropResidue!$G$153:$H$169,2,FALSE),Crop!I308)</f>
        <v>0</v>
      </c>
      <c r="W308" s="939">
        <f>IF($S308,J308/VLOOKUP($M260,CropResidue!$H$94:$L$110,5,FALSE)/VLOOKUP($M260,CropResidue!$H$94:$L$110,4,FALSE)/VLOOKUP($M260,CropResidue!$H$94:$L$110,2,FALSE)*VLOOKUP($M260,CropResidue!$G$153:$H$169,2,FALSE),Crop!J308)</f>
        <v>0</v>
      </c>
      <c r="X308" s="939">
        <f>IF($S308,K308/VLOOKUP($M260,CropResidue!$H$94:$L$110,5,FALSE)/VLOOKUP($M260,CropResidue!$H$94:$L$110,4,FALSE)/VLOOKUP($M260,CropResidue!$H$94:$L$110,2,FALSE)*VLOOKUP($M260,CropResidue!$G$153:$H$169,2,FALSE),Crop!K308)</f>
        <v>0</v>
      </c>
      <c r="Y308" s="939">
        <f>IF($S308,L308/VLOOKUP($M260,CropResidue!$H$94:$L$110,5,FALSE)/VLOOKUP($M260,CropResidue!$H$94:$L$110,4,FALSE)/VLOOKUP($M260,CropResidue!$H$94:$L$110,2,FALSE)*VLOOKUP($M260,CropResidue!$G$153:$H$169,2,FALSE),Crop!L308)</f>
        <v>0</v>
      </c>
      <c r="Z308" s="939">
        <f>IF($S308,M308/VLOOKUP($M260,CropResidue!$H$94:$L$110,5,FALSE)/VLOOKUP($M260,CropResidue!$H$94:$L$110,4,FALSE)/VLOOKUP($M260,CropResidue!$H$94:$L$110,2,FALSE)*VLOOKUP($M260,CropResidue!$G$153:$H$169,2,FALSE),Crop!M308)</f>
        <v>0</v>
      </c>
      <c r="AA308" s="939">
        <f>IF($S308,N308/VLOOKUP($M260,CropResidue!$H$94:$L$110,5,FALSE)/VLOOKUP($M260,CropResidue!$H$94:$L$110,4,FALSE)/VLOOKUP($M260,CropResidue!$H$94:$L$110,2,FALSE)*VLOOKUP($M260,CropResidue!$G$153:$H$169,2,FALSE),Crop!N308)</f>
        <v>0</v>
      </c>
      <c r="AB308" s="939">
        <f>IF($S308,O308/VLOOKUP($M260,CropResidue!$H$94:$L$110,5,FALSE)/VLOOKUP($M260,CropResidue!$H$94:$L$110,4,FALSE)/VLOOKUP($M260,CropResidue!$H$94:$L$110,2,FALSE)*VLOOKUP($M260,CropResidue!$G$153:$H$169,2,FALSE),Crop!O308)</f>
        <v>0</v>
      </c>
      <c r="AC308" s="939">
        <f>IF($S308,P308/VLOOKUP($M260,CropResidue!$H$94:$L$110,5,FALSE)/VLOOKUP($M260,CropResidue!$H$94:$L$110,4,FALSE)/VLOOKUP($M260,CropResidue!$H$94:$L$110,2,FALSE)*VLOOKUP($M260,CropResidue!$G$153:$H$169,2,FALSE),Crop!P308)</f>
        <v>0</v>
      </c>
      <c r="AD308" s="939">
        <f>IF($S308,Q308/VLOOKUP($M260,CropResidue!$H$94:$L$110,5,FALSE)/VLOOKUP($M260,CropResidue!$H$94:$L$110,4,FALSE)/VLOOKUP($M260,CropResidue!$H$94:$L$110,2,FALSE)*VLOOKUP($M260,CropResidue!$G$153:$H$169,2,FALSE),Crop!Q308)</f>
        <v>0</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7"/>
        <v>YYWNWl</v>
      </c>
      <c r="H309" s="941">
        <v>1540</v>
      </c>
      <c r="I309" s="1007">
        <f>$H309*I$277</f>
        <v>1540</v>
      </c>
      <c r="J309" s="1007">
        <f t="shared" ref="J309:Q321" si="22">$H309*J$277</f>
        <v>1540</v>
      </c>
      <c r="K309" s="1007">
        <f t="shared" si="22"/>
        <v>1540</v>
      </c>
      <c r="L309" s="1007">
        <f t="shared" si="22"/>
        <v>1540</v>
      </c>
      <c r="M309" s="1007">
        <f t="shared" si="22"/>
        <v>1540</v>
      </c>
      <c r="N309" s="1007">
        <f t="shared" si="22"/>
        <v>1540</v>
      </c>
      <c r="O309" s="1007">
        <f t="shared" si="22"/>
        <v>1540</v>
      </c>
      <c r="P309" s="1007">
        <f t="shared" si="22"/>
        <v>1540</v>
      </c>
      <c r="Q309" s="1007">
        <f t="shared" si="22"/>
        <v>1540</v>
      </c>
      <c r="S309" s="938" t="b">
        <v>0</v>
      </c>
      <c r="T309" s="940" t="str">
        <f t="shared" si="18"/>
        <v>YYWNWl</v>
      </c>
      <c r="U309" s="939">
        <f>IF($S309,H309/VLOOKUP($M261,CropResidue!$H$94:$L$110,5,FALSE)/VLOOKUP($M261,CropResidue!$H$94:$L$110,4,FALSE)/VLOOKUP($M261,CropResidue!$H$94:$L$110,2,FALSE)*VLOOKUP($M261,CropResidue!$G$153:$H$169,2,FALSE),Crop!H309)</f>
        <v>1540</v>
      </c>
      <c r="V309" s="939">
        <f>IF($S309,I309/VLOOKUP($M261,CropResidue!$H$94:$L$110,5,FALSE)/VLOOKUP($M261,CropResidue!$H$94:$L$110,4,FALSE)/VLOOKUP($M261,CropResidue!$H$94:$L$110,2,FALSE)*VLOOKUP($M261,CropResidue!$G$153:$H$169,2,FALSE),Crop!I309)</f>
        <v>1540</v>
      </c>
      <c r="W309" s="939">
        <f>IF($S309,J309/VLOOKUP($M261,CropResidue!$H$94:$L$110,5,FALSE)/VLOOKUP($M261,CropResidue!$H$94:$L$110,4,FALSE)/VLOOKUP($M261,CropResidue!$H$94:$L$110,2,FALSE)*VLOOKUP($M261,CropResidue!$G$153:$H$169,2,FALSE),Crop!J309)</f>
        <v>1540</v>
      </c>
      <c r="X309" s="939">
        <f>IF($S309,K309/VLOOKUP($M261,CropResidue!$H$94:$L$110,5,FALSE)/VLOOKUP($M261,CropResidue!$H$94:$L$110,4,FALSE)/VLOOKUP($M261,CropResidue!$H$94:$L$110,2,FALSE)*VLOOKUP($M261,CropResidue!$G$153:$H$169,2,FALSE),Crop!K309)</f>
        <v>1540</v>
      </c>
      <c r="Y309" s="939">
        <f>IF($S309,L309/VLOOKUP($M261,CropResidue!$H$94:$L$110,5,FALSE)/VLOOKUP($M261,CropResidue!$H$94:$L$110,4,FALSE)/VLOOKUP($M261,CropResidue!$H$94:$L$110,2,FALSE)*VLOOKUP($M261,CropResidue!$G$153:$H$169,2,FALSE),Crop!L309)</f>
        <v>1540</v>
      </c>
      <c r="Z309" s="939">
        <f>IF($S309,M309/VLOOKUP($M261,CropResidue!$H$94:$L$110,5,FALSE)/VLOOKUP($M261,CropResidue!$H$94:$L$110,4,FALSE)/VLOOKUP($M261,CropResidue!$H$94:$L$110,2,FALSE)*VLOOKUP($M261,CropResidue!$G$153:$H$169,2,FALSE),Crop!M309)</f>
        <v>1540</v>
      </c>
      <c r="AA309" s="939">
        <f>IF($S309,N309/VLOOKUP($M261,CropResidue!$H$94:$L$110,5,FALSE)/VLOOKUP($M261,CropResidue!$H$94:$L$110,4,FALSE)/VLOOKUP($M261,CropResidue!$H$94:$L$110,2,FALSE)*VLOOKUP($M261,CropResidue!$G$153:$H$169,2,FALSE),Crop!N309)</f>
        <v>1540</v>
      </c>
      <c r="AB309" s="939">
        <f>IF($S309,O309/VLOOKUP($M261,CropResidue!$H$94:$L$110,5,FALSE)/VLOOKUP($M261,CropResidue!$H$94:$L$110,4,FALSE)/VLOOKUP($M261,CropResidue!$H$94:$L$110,2,FALSE)*VLOOKUP($M261,CropResidue!$G$153:$H$169,2,FALSE),Crop!O309)</f>
        <v>1540</v>
      </c>
      <c r="AC309" s="939">
        <f>IF($S309,P309/VLOOKUP($M261,CropResidue!$H$94:$L$110,5,FALSE)/VLOOKUP($M261,CropResidue!$H$94:$L$110,4,FALSE)/VLOOKUP($M261,CropResidue!$H$94:$L$110,2,FALSE)*VLOOKUP($M261,CropResidue!$G$153:$H$169,2,FALSE),Crop!P309)</f>
        <v>1540</v>
      </c>
      <c r="AD309" s="939">
        <f>IF($S309,Q309/VLOOKUP($M261,CropResidue!$H$94:$L$110,5,FALSE)/VLOOKUP($M261,CropResidue!$H$94:$L$110,4,FALSE)/VLOOKUP($M261,CropResidue!$H$94:$L$110,2,FALSE)*VLOOKUP($M261,CropResidue!$G$153:$H$169,2,FALSE),Crop!Q309)</f>
        <v>1540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7"/>
        <v>YYLWNw</v>
      </c>
      <c r="H310" s="941">
        <v>2545</v>
      </c>
      <c r="I310" s="1007">
        <f t="shared" ref="I310:I321" si="23">$H310*I$277</f>
        <v>2545</v>
      </c>
      <c r="J310" s="1007">
        <f t="shared" si="22"/>
        <v>2545</v>
      </c>
      <c r="K310" s="1007">
        <f t="shared" si="22"/>
        <v>2545</v>
      </c>
      <c r="L310" s="1007">
        <f t="shared" si="22"/>
        <v>2545</v>
      </c>
      <c r="M310" s="1007">
        <f t="shared" si="22"/>
        <v>2545</v>
      </c>
      <c r="N310" s="1007">
        <f t="shared" si="22"/>
        <v>2545</v>
      </c>
      <c r="O310" s="1007">
        <f t="shared" si="22"/>
        <v>2545</v>
      </c>
      <c r="P310" s="1007">
        <f t="shared" si="22"/>
        <v>2545</v>
      </c>
      <c r="Q310" s="1007">
        <f t="shared" si="22"/>
        <v>2545</v>
      </c>
      <c r="S310" s="938" t="b">
        <v>0</v>
      </c>
      <c r="T310" s="940" t="str">
        <f t="shared" si="18"/>
        <v>YYLWNw</v>
      </c>
      <c r="U310" s="939">
        <f>IF($S310,H310/VLOOKUP($M262,CropResidue!$H$94:$L$110,5,FALSE)/VLOOKUP($M262,CropResidue!$H$94:$L$110,4,FALSE)/VLOOKUP($M262,CropResidue!$H$94:$L$110,2,FALSE)*VLOOKUP($M262,CropResidue!$G$153:$H$169,2,FALSE),Crop!H310)</f>
        <v>2545</v>
      </c>
      <c r="V310" s="939">
        <f>IF($S310,I310/VLOOKUP($M262,CropResidue!$H$94:$L$110,5,FALSE)/VLOOKUP($M262,CropResidue!$H$94:$L$110,4,FALSE)/VLOOKUP($M262,CropResidue!$H$94:$L$110,2,FALSE)*VLOOKUP($M262,CropResidue!$G$153:$H$169,2,FALSE),Crop!I310)</f>
        <v>2545</v>
      </c>
      <c r="W310" s="939">
        <f>IF($S310,J310/VLOOKUP($M262,CropResidue!$H$94:$L$110,5,FALSE)/VLOOKUP($M262,CropResidue!$H$94:$L$110,4,FALSE)/VLOOKUP($M262,CropResidue!$H$94:$L$110,2,FALSE)*VLOOKUP($M262,CropResidue!$G$153:$H$169,2,FALSE),Crop!J310)</f>
        <v>2545</v>
      </c>
      <c r="X310" s="939">
        <f>IF($S310,K310/VLOOKUP($M262,CropResidue!$H$94:$L$110,5,FALSE)/VLOOKUP($M262,CropResidue!$H$94:$L$110,4,FALSE)/VLOOKUP($M262,CropResidue!$H$94:$L$110,2,FALSE)*VLOOKUP($M262,CropResidue!$G$153:$H$169,2,FALSE),Crop!K310)</f>
        <v>2545</v>
      </c>
      <c r="Y310" s="939">
        <f>IF($S310,L310/VLOOKUP($M262,CropResidue!$H$94:$L$110,5,FALSE)/VLOOKUP($M262,CropResidue!$H$94:$L$110,4,FALSE)/VLOOKUP($M262,CropResidue!$H$94:$L$110,2,FALSE)*VLOOKUP($M262,CropResidue!$G$153:$H$169,2,FALSE),Crop!L310)</f>
        <v>2545</v>
      </c>
      <c r="Z310" s="939">
        <f>IF($S310,M310/VLOOKUP($M262,CropResidue!$H$94:$L$110,5,FALSE)/VLOOKUP($M262,CropResidue!$H$94:$L$110,4,FALSE)/VLOOKUP($M262,CropResidue!$H$94:$L$110,2,FALSE)*VLOOKUP($M262,CropResidue!$G$153:$H$169,2,FALSE),Crop!M310)</f>
        <v>2545</v>
      </c>
      <c r="AA310" s="939">
        <f>IF($S310,N310/VLOOKUP($M262,CropResidue!$H$94:$L$110,5,FALSE)/VLOOKUP($M262,CropResidue!$H$94:$L$110,4,FALSE)/VLOOKUP($M262,CropResidue!$H$94:$L$110,2,FALSE)*VLOOKUP($M262,CropResidue!$G$153:$H$169,2,FALSE),Crop!N310)</f>
        <v>2545</v>
      </c>
      <c r="AB310" s="939">
        <f>IF($S310,O310/VLOOKUP($M262,CropResidue!$H$94:$L$110,5,FALSE)/VLOOKUP($M262,CropResidue!$H$94:$L$110,4,FALSE)/VLOOKUP($M262,CropResidue!$H$94:$L$110,2,FALSE)*VLOOKUP($M262,CropResidue!$G$153:$H$169,2,FALSE),Crop!O310)</f>
        <v>2545</v>
      </c>
      <c r="AC310" s="939">
        <f>IF($S310,P310/VLOOKUP($M262,CropResidue!$H$94:$L$110,5,FALSE)/VLOOKUP($M262,CropResidue!$H$94:$L$110,4,FALSE)/VLOOKUP($M262,CropResidue!$H$94:$L$110,2,FALSE)*VLOOKUP($M262,CropResidue!$G$153:$H$169,2,FALSE),Crop!P310)</f>
        <v>2545</v>
      </c>
      <c r="AD310" s="939">
        <f>IF($S310,Q310/VLOOKUP($M262,CropResidue!$H$94:$L$110,5,FALSE)/VLOOKUP($M262,CropResidue!$H$94:$L$110,4,FALSE)/VLOOKUP($M262,CropResidue!$H$94:$L$110,2,FALSE)*VLOOKUP($M262,CropResidue!$G$153:$H$169,2,FALSE),Crop!Q310)</f>
        <v>2545</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7"/>
        <v>YYWLWz</v>
      </c>
      <c r="H311" s="941">
        <v>1150</v>
      </c>
      <c r="I311" s="1007">
        <f t="shared" si="23"/>
        <v>1150</v>
      </c>
      <c r="J311" s="1007">
        <f t="shared" si="22"/>
        <v>1150</v>
      </c>
      <c r="K311" s="1007">
        <f t="shared" si="22"/>
        <v>1150</v>
      </c>
      <c r="L311" s="1007">
        <f t="shared" si="22"/>
        <v>1150</v>
      </c>
      <c r="M311" s="1007">
        <f t="shared" si="22"/>
        <v>1150</v>
      </c>
      <c r="N311" s="1007">
        <f t="shared" si="22"/>
        <v>1150</v>
      </c>
      <c r="O311" s="1007">
        <f t="shared" si="22"/>
        <v>1150</v>
      </c>
      <c r="P311" s="1007">
        <f t="shared" si="22"/>
        <v>1150</v>
      </c>
      <c r="Q311" s="1007">
        <f t="shared" si="22"/>
        <v>1150</v>
      </c>
      <c r="S311" s="938" t="b">
        <v>0</v>
      </c>
      <c r="T311" s="940" t="str">
        <f t="shared" si="18"/>
        <v>YYWLWz</v>
      </c>
      <c r="U311" s="939">
        <f>IF($S311,H311/VLOOKUP($M263,CropResidue!$H$94:$L$110,5,FALSE)/VLOOKUP($M263,CropResidue!$H$94:$L$110,4,FALSE)/VLOOKUP($M263,CropResidue!$H$94:$L$110,2,FALSE)*VLOOKUP($M263,CropResidue!$G$153:$H$169,2,FALSE),Crop!H311)</f>
        <v>1150</v>
      </c>
      <c r="V311" s="939">
        <f>IF($S311,I311/VLOOKUP($M263,CropResidue!$H$94:$L$110,5,FALSE)/VLOOKUP($M263,CropResidue!$H$94:$L$110,4,FALSE)/VLOOKUP($M263,CropResidue!$H$94:$L$110,2,FALSE)*VLOOKUP($M263,CropResidue!$G$153:$H$169,2,FALSE),Crop!I311)</f>
        <v>1150</v>
      </c>
      <c r="W311" s="939">
        <f>IF($S311,J311/VLOOKUP($M263,CropResidue!$H$94:$L$110,5,FALSE)/VLOOKUP($M263,CropResidue!$H$94:$L$110,4,FALSE)/VLOOKUP($M263,CropResidue!$H$94:$L$110,2,FALSE)*VLOOKUP($M263,CropResidue!$G$153:$H$169,2,FALSE),Crop!J311)</f>
        <v>1150</v>
      </c>
      <c r="X311" s="939">
        <f>IF($S311,K311/VLOOKUP($M263,CropResidue!$H$94:$L$110,5,FALSE)/VLOOKUP($M263,CropResidue!$H$94:$L$110,4,FALSE)/VLOOKUP($M263,CropResidue!$H$94:$L$110,2,FALSE)*VLOOKUP($M263,CropResidue!$G$153:$H$169,2,FALSE),Crop!K311)</f>
        <v>1150</v>
      </c>
      <c r="Y311" s="939">
        <f>IF($S311,L311/VLOOKUP($M263,CropResidue!$H$94:$L$110,5,FALSE)/VLOOKUP($M263,CropResidue!$H$94:$L$110,4,FALSE)/VLOOKUP($M263,CropResidue!$H$94:$L$110,2,FALSE)*VLOOKUP($M263,CropResidue!$G$153:$H$169,2,FALSE),Crop!L311)</f>
        <v>1150</v>
      </c>
      <c r="Z311" s="939">
        <f>IF($S311,M311/VLOOKUP($M263,CropResidue!$H$94:$L$110,5,FALSE)/VLOOKUP($M263,CropResidue!$H$94:$L$110,4,FALSE)/VLOOKUP($M263,CropResidue!$H$94:$L$110,2,FALSE)*VLOOKUP($M263,CropResidue!$G$153:$H$169,2,FALSE),Crop!M311)</f>
        <v>1150</v>
      </c>
      <c r="AA311" s="939">
        <f>IF($S311,N311/VLOOKUP($M263,CropResidue!$H$94:$L$110,5,FALSE)/VLOOKUP($M263,CropResidue!$H$94:$L$110,4,FALSE)/VLOOKUP($M263,CropResidue!$H$94:$L$110,2,FALSE)*VLOOKUP($M263,CropResidue!$G$153:$H$169,2,FALSE),Crop!N311)</f>
        <v>1150</v>
      </c>
      <c r="AB311" s="939">
        <f>IF($S311,O311/VLOOKUP($M263,CropResidue!$H$94:$L$110,5,FALSE)/VLOOKUP($M263,CropResidue!$H$94:$L$110,4,FALSE)/VLOOKUP($M263,CropResidue!$H$94:$L$110,2,FALSE)*VLOOKUP($M263,CropResidue!$G$153:$H$169,2,FALSE),Crop!O311)</f>
        <v>1150</v>
      </c>
      <c r="AC311" s="939">
        <f>IF($S311,P311/VLOOKUP($M263,CropResidue!$H$94:$L$110,5,FALSE)/VLOOKUP($M263,CropResidue!$H$94:$L$110,4,FALSE)/VLOOKUP($M263,CropResidue!$H$94:$L$110,2,FALSE)*VLOOKUP($M263,CropResidue!$G$153:$H$169,2,FALSE),Crop!P311)</f>
        <v>1150</v>
      </c>
      <c r="AD311" s="939">
        <f>IF($S311,Q311/VLOOKUP($M263,CropResidue!$H$94:$L$110,5,FALSE)/VLOOKUP($M263,CropResidue!$H$94:$L$110,4,FALSE)/VLOOKUP($M263,CropResidue!$H$94:$L$110,2,FALSE)*VLOOKUP($M263,CropResidue!$G$153:$H$169,2,FALSE),Crop!Q311)</f>
        <v>1150</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7"/>
        <v>YYNWLw</v>
      </c>
      <c r="H312" s="941">
        <v>2473</v>
      </c>
      <c r="I312" s="1007">
        <f t="shared" si="23"/>
        <v>2473</v>
      </c>
      <c r="J312" s="1007">
        <f t="shared" si="22"/>
        <v>2473</v>
      </c>
      <c r="K312" s="1007">
        <f t="shared" si="22"/>
        <v>2473</v>
      </c>
      <c r="L312" s="1007">
        <f t="shared" si="22"/>
        <v>2473</v>
      </c>
      <c r="M312" s="1007">
        <f t="shared" si="22"/>
        <v>2473</v>
      </c>
      <c r="N312" s="1007">
        <f t="shared" si="22"/>
        <v>2473</v>
      </c>
      <c r="O312" s="1007">
        <f t="shared" si="22"/>
        <v>2473</v>
      </c>
      <c r="P312" s="1007">
        <f t="shared" si="22"/>
        <v>2473</v>
      </c>
      <c r="Q312" s="1007">
        <f t="shared" si="22"/>
        <v>2473</v>
      </c>
      <c r="S312" s="938" t="b">
        <v>0</v>
      </c>
      <c r="T312" s="940" t="str">
        <f t="shared" si="18"/>
        <v>YYNWLw</v>
      </c>
      <c r="U312" s="939">
        <f>IF($S312,H312/VLOOKUP($M264,CropResidue!$H$94:$L$110,5,FALSE)/VLOOKUP($M264,CropResidue!$H$94:$L$110,4,FALSE)/VLOOKUP($M264,CropResidue!$H$94:$L$110,2,FALSE)*VLOOKUP($M264,CropResidue!$G$153:$H$169,2,FALSE),Crop!H312)</f>
        <v>2473</v>
      </c>
      <c r="V312" s="939">
        <f>IF($S312,I312/VLOOKUP($M264,CropResidue!$H$94:$L$110,5,FALSE)/VLOOKUP($M264,CropResidue!$H$94:$L$110,4,FALSE)/VLOOKUP($M264,CropResidue!$H$94:$L$110,2,FALSE)*VLOOKUP($M264,CropResidue!$G$153:$H$169,2,FALSE),Crop!I312)</f>
        <v>2473</v>
      </c>
      <c r="W312" s="939">
        <f>IF($S312,J312/VLOOKUP($M264,CropResidue!$H$94:$L$110,5,FALSE)/VLOOKUP($M264,CropResidue!$H$94:$L$110,4,FALSE)/VLOOKUP($M264,CropResidue!$H$94:$L$110,2,FALSE)*VLOOKUP($M264,CropResidue!$G$153:$H$169,2,FALSE),Crop!J312)</f>
        <v>2473</v>
      </c>
      <c r="X312" s="939">
        <f>IF($S312,K312/VLOOKUP($M264,CropResidue!$H$94:$L$110,5,FALSE)/VLOOKUP($M264,CropResidue!$H$94:$L$110,4,FALSE)/VLOOKUP($M264,CropResidue!$H$94:$L$110,2,FALSE)*VLOOKUP($M264,CropResidue!$G$153:$H$169,2,FALSE),Crop!K312)</f>
        <v>2473</v>
      </c>
      <c r="Y312" s="939">
        <f>IF($S312,L312/VLOOKUP($M264,CropResidue!$H$94:$L$110,5,FALSE)/VLOOKUP($M264,CropResidue!$H$94:$L$110,4,FALSE)/VLOOKUP($M264,CropResidue!$H$94:$L$110,2,FALSE)*VLOOKUP($M264,CropResidue!$G$153:$H$169,2,FALSE),Crop!L312)</f>
        <v>2473</v>
      </c>
      <c r="Z312" s="939">
        <f>IF($S312,M312/VLOOKUP($M264,CropResidue!$H$94:$L$110,5,FALSE)/VLOOKUP($M264,CropResidue!$H$94:$L$110,4,FALSE)/VLOOKUP($M264,CropResidue!$H$94:$L$110,2,FALSE)*VLOOKUP($M264,CropResidue!$G$153:$H$169,2,FALSE),Crop!M312)</f>
        <v>2473</v>
      </c>
      <c r="AA312" s="939">
        <f>IF($S312,N312/VLOOKUP($M264,CropResidue!$H$94:$L$110,5,FALSE)/VLOOKUP($M264,CropResidue!$H$94:$L$110,4,FALSE)/VLOOKUP($M264,CropResidue!$H$94:$L$110,2,FALSE)*VLOOKUP($M264,CropResidue!$G$153:$H$169,2,FALSE),Crop!N312)</f>
        <v>2473</v>
      </c>
      <c r="AB312" s="939">
        <f>IF($S312,O312/VLOOKUP($M264,CropResidue!$H$94:$L$110,5,FALSE)/VLOOKUP($M264,CropResidue!$H$94:$L$110,4,FALSE)/VLOOKUP($M264,CropResidue!$H$94:$L$110,2,FALSE)*VLOOKUP($M264,CropResidue!$G$153:$H$169,2,FALSE),Crop!O312)</f>
        <v>2473</v>
      </c>
      <c r="AC312" s="939">
        <f>IF($S312,P312/VLOOKUP($M264,CropResidue!$H$94:$L$110,5,FALSE)/VLOOKUP($M264,CropResidue!$H$94:$L$110,4,FALSE)/VLOOKUP($M264,CropResidue!$H$94:$L$110,2,FALSE)*VLOOKUP($M264,CropResidue!$G$153:$H$169,2,FALSE),Crop!P312)</f>
        <v>2473</v>
      </c>
      <c r="AD312" s="939">
        <f>IF($S312,Q312/VLOOKUP($M264,CropResidue!$H$94:$L$110,5,FALSE)/VLOOKUP($M264,CropResidue!$H$94:$L$110,4,FALSE)/VLOOKUP($M264,CropResidue!$H$94:$L$110,2,FALSE)*VLOOKUP($M264,CropResidue!$G$153:$H$169,2,FALSE),Crop!Q312)</f>
        <v>2473</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7"/>
        <v>AYAA2A1w</v>
      </c>
      <c r="H313" s="941">
        <v>2357</v>
      </c>
      <c r="I313" s="1007">
        <f t="shared" si="23"/>
        <v>2357</v>
      </c>
      <c r="J313" s="1007">
        <f t="shared" si="22"/>
        <v>2357</v>
      </c>
      <c r="K313" s="1007">
        <f t="shared" si="22"/>
        <v>2357</v>
      </c>
      <c r="L313" s="1007">
        <f t="shared" si="22"/>
        <v>2357</v>
      </c>
      <c r="M313" s="1007">
        <f t="shared" si="22"/>
        <v>2357</v>
      </c>
      <c r="N313" s="1007">
        <f t="shared" si="22"/>
        <v>2357</v>
      </c>
      <c r="O313" s="1007">
        <f t="shared" si="22"/>
        <v>2357</v>
      </c>
      <c r="P313" s="1007">
        <f t="shared" si="22"/>
        <v>2357</v>
      </c>
      <c r="Q313" s="1007">
        <f t="shared" si="22"/>
        <v>2357</v>
      </c>
      <c r="S313" s="938" t="b">
        <v>0</v>
      </c>
      <c r="T313" s="940" t="str">
        <f t="shared" si="18"/>
        <v>AYAA2A1w</v>
      </c>
      <c r="U313" s="939">
        <f>IF($S313,H313/VLOOKUP($M265,CropResidue!$H$94:$L$110,5,FALSE)/VLOOKUP($M265,CropResidue!$H$94:$L$110,4,FALSE)/VLOOKUP($M265,CropResidue!$H$94:$L$110,2,FALSE)*VLOOKUP($M265,CropResidue!$G$153:$H$169,2,FALSE),Crop!H313)</f>
        <v>2357</v>
      </c>
      <c r="V313" s="939">
        <f>IF($S313,I313/VLOOKUP($M265,CropResidue!$H$94:$L$110,5,FALSE)/VLOOKUP($M265,CropResidue!$H$94:$L$110,4,FALSE)/VLOOKUP($M265,CropResidue!$H$94:$L$110,2,FALSE)*VLOOKUP($M265,CropResidue!$G$153:$H$169,2,FALSE),Crop!I313)</f>
        <v>2357</v>
      </c>
      <c r="W313" s="939">
        <f>IF($S313,J313/VLOOKUP($M265,CropResidue!$H$94:$L$110,5,FALSE)/VLOOKUP($M265,CropResidue!$H$94:$L$110,4,FALSE)/VLOOKUP($M265,CropResidue!$H$94:$L$110,2,FALSE)*VLOOKUP($M265,CropResidue!$G$153:$H$169,2,FALSE),Crop!J313)</f>
        <v>2357</v>
      </c>
      <c r="X313" s="939">
        <f>IF($S313,K313/VLOOKUP($M265,CropResidue!$H$94:$L$110,5,FALSE)/VLOOKUP($M265,CropResidue!$H$94:$L$110,4,FALSE)/VLOOKUP($M265,CropResidue!$H$94:$L$110,2,FALSE)*VLOOKUP($M265,CropResidue!$G$153:$H$169,2,FALSE),Crop!K313)</f>
        <v>2357</v>
      </c>
      <c r="Y313" s="939">
        <f>IF($S313,L313/VLOOKUP($M265,CropResidue!$H$94:$L$110,5,FALSE)/VLOOKUP($M265,CropResidue!$H$94:$L$110,4,FALSE)/VLOOKUP($M265,CropResidue!$H$94:$L$110,2,FALSE)*VLOOKUP($M265,CropResidue!$G$153:$H$169,2,FALSE),Crop!L313)</f>
        <v>2357</v>
      </c>
      <c r="Z313" s="939">
        <f>IF($S313,M313/VLOOKUP($M265,CropResidue!$H$94:$L$110,5,FALSE)/VLOOKUP($M265,CropResidue!$H$94:$L$110,4,FALSE)/VLOOKUP($M265,CropResidue!$H$94:$L$110,2,FALSE)*VLOOKUP($M265,CropResidue!$G$153:$H$169,2,FALSE),Crop!M313)</f>
        <v>2357</v>
      </c>
      <c r="AA313" s="939">
        <f>IF($S313,N313/VLOOKUP($M265,CropResidue!$H$94:$L$110,5,FALSE)/VLOOKUP($M265,CropResidue!$H$94:$L$110,4,FALSE)/VLOOKUP($M265,CropResidue!$H$94:$L$110,2,FALSE)*VLOOKUP($M265,CropResidue!$G$153:$H$169,2,FALSE),Crop!N313)</f>
        <v>2357</v>
      </c>
      <c r="AB313" s="939">
        <f>IF($S313,O313/VLOOKUP($M265,CropResidue!$H$94:$L$110,5,FALSE)/VLOOKUP($M265,CropResidue!$H$94:$L$110,4,FALSE)/VLOOKUP($M265,CropResidue!$H$94:$L$110,2,FALSE)*VLOOKUP($M265,CropResidue!$G$153:$H$169,2,FALSE),Crop!O313)</f>
        <v>2357</v>
      </c>
      <c r="AC313" s="939">
        <f>IF($S313,P313/VLOOKUP($M265,CropResidue!$H$94:$L$110,5,FALSE)/VLOOKUP($M265,CropResidue!$H$94:$L$110,4,FALSE)/VLOOKUP($M265,CropResidue!$H$94:$L$110,2,FALSE)*VLOOKUP($M265,CropResidue!$G$153:$H$169,2,FALSE),Crop!P313)</f>
        <v>2357</v>
      </c>
      <c r="AD313" s="939">
        <f>IF($S313,Q313/VLOOKUP($M265,CropResidue!$H$94:$L$110,5,FALSE)/VLOOKUP($M265,CropResidue!$H$94:$L$110,4,FALSE)/VLOOKUP($M265,CropResidue!$H$94:$L$110,2,FALSE)*VLOOKUP($M265,CropResidue!$G$153:$H$169,2,FALSE),Crop!Q313)</f>
        <v>2357</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7"/>
        <v>AAWA2A1a</v>
      </c>
      <c r="H314" s="941">
        <v>0</v>
      </c>
      <c r="I314" s="1007">
        <f t="shared" si="23"/>
        <v>0</v>
      </c>
      <c r="J314" s="1007">
        <f t="shared" si="22"/>
        <v>0</v>
      </c>
      <c r="K314" s="1007">
        <f t="shared" si="22"/>
        <v>0</v>
      </c>
      <c r="L314" s="1007">
        <f t="shared" si="22"/>
        <v>0</v>
      </c>
      <c r="M314" s="1007">
        <f t="shared" si="22"/>
        <v>0</v>
      </c>
      <c r="N314" s="1007">
        <f t="shared" si="22"/>
        <v>0</v>
      </c>
      <c r="O314" s="1007">
        <f t="shared" si="22"/>
        <v>0</v>
      </c>
      <c r="P314" s="1007">
        <f t="shared" si="22"/>
        <v>0</v>
      </c>
      <c r="Q314" s="1007">
        <f t="shared" si="22"/>
        <v>0</v>
      </c>
      <c r="S314" s="938" t="b">
        <v>0</v>
      </c>
      <c r="T314" s="940" t="str">
        <f t="shared" si="18"/>
        <v>AAWA2A1a</v>
      </c>
      <c r="U314" s="939">
        <f>IF($S314,H314/VLOOKUP($M266,CropResidue!$H$94:$L$110,5,FALSE)/VLOOKUP($M266,CropResidue!$H$94:$L$110,4,FALSE)/VLOOKUP($M266,CropResidue!$H$94:$L$110,2,FALSE)*VLOOKUP($M266,CropResidue!$G$153:$H$169,2,FALSE),Crop!H314)</f>
        <v>0</v>
      </c>
      <c r="V314" s="939">
        <f>IF($S314,I314/VLOOKUP($M266,CropResidue!$H$94:$L$110,5,FALSE)/VLOOKUP($M266,CropResidue!$H$94:$L$110,4,FALSE)/VLOOKUP($M266,CropResidue!$H$94:$L$110,2,FALSE)*VLOOKUP($M266,CropResidue!$G$153:$H$169,2,FALSE),Crop!I314)</f>
        <v>0</v>
      </c>
      <c r="W314" s="939">
        <f>IF($S314,J314/VLOOKUP($M266,CropResidue!$H$94:$L$110,5,FALSE)/VLOOKUP($M266,CropResidue!$H$94:$L$110,4,FALSE)/VLOOKUP($M266,CropResidue!$H$94:$L$110,2,FALSE)*VLOOKUP($M266,CropResidue!$G$153:$H$169,2,FALSE),Crop!J314)</f>
        <v>0</v>
      </c>
      <c r="X314" s="939">
        <f>IF($S314,K314/VLOOKUP($M266,CropResidue!$H$94:$L$110,5,FALSE)/VLOOKUP($M266,CropResidue!$H$94:$L$110,4,FALSE)/VLOOKUP($M266,CropResidue!$H$94:$L$110,2,FALSE)*VLOOKUP($M266,CropResidue!$G$153:$H$169,2,FALSE),Crop!K314)</f>
        <v>0</v>
      </c>
      <c r="Y314" s="939">
        <f>IF($S314,L314/VLOOKUP($M266,CropResidue!$H$94:$L$110,5,FALSE)/VLOOKUP($M266,CropResidue!$H$94:$L$110,4,FALSE)/VLOOKUP($M266,CropResidue!$H$94:$L$110,2,FALSE)*VLOOKUP($M266,CropResidue!$G$153:$H$169,2,FALSE),Crop!L314)</f>
        <v>0</v>
      </c>
      <c r="Z314" s="939">
        <f>IF($S314,M314/VLOOKUP($M266,CropResidue!$H$94:$L$110,5,FALSE)/VLOOKUP($M266,CropResidue!$H$94:$L$110,4,FALSE)/VLOOKUP($M266,CropResidue!$H$94:$L$110,2,FALSE)*VLOOKUP($M266,CropResidue!$G$153:$H$169,2,FALSE),Crop!M314)</f>
        <v>0</v>
      </c>
      <c r="AA314" s="939">
        <f>IF($S314,N314/VLOOKUP($M266,CropResidue!$H$94:$L$110,5,FALSE)/VLOOKUP($M266,CropResidue!$H$94:$L$110,4,FALSE)/VLOOKUP($M266,CropResidue!$H$94:$L$110,2,FALSE)*VLOOKUP($M266,CropResidue!$G$153:$H$169,2,FALSE),Crop!N314)</f>
        <v>0</v>
      </c>
      <c r="AB314" s="939">
        <f>IF($S314,O314/VLOOKUP($M266,CropResidue!$H$94:$L$110,5,FALSE)/VLOOKUP($M266,CropResidue!$H$94:$L$110,4,FALSE)/VLOOKUP($M266,CropResidue!$H$94:$L$110,2,FALSE)*VLOOKUP($M266,CropResidue!$G$153:$H$169,2,FALSE),Crop!O314)</f>
        <v>0</v>
      </c>
      <c r="AC314" s="939">
        <f>IF($S314,P314/VLOOKUP($M266,CropResidue!$H$94:$L$110,5,FALSE)/VLOOKUP($M266,CropResidue!$H$94:$L$110,4,FALSE)/VLOOKUP($M266,CropResidue!$H$94:$L$110,2,FALSE)*VLOOKUP($M266,CropResidue!$G$153:$H$169,2,FALSE),Crop!P314)</f>
        <v>0</v>
      </c>
      <c r="AD314" s="939">
        <f>IF($S314,Q314/VLOOKUP($M266,CropResidue!$H$94:$L$110,5,FALSE)/VLOOKUP($M266,CropResidue!$H$94:$L$110,4,FALSE)/VLOOKUP($M266,CropResidue!$H$94:$L$110,2,FALSE)*VLOOKUP($M266,CropResidue!$G$153:$H$169,2,FALSE),Crop!Q314)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7"/>
        <v>AAAWA1a</v>
      </c>
      <c r="H315" s="941">
        <v>0</v>
      </c>
      <c r="I315" s="1007">
        <f t="shared" si="23"/>
        <v>0</v>
      </c>
      <c r="J315" s="1007">
        <f t="shared" si="22"/>
        <v>0</v>
      </c>
      <c r="K315" s="1007">
        <f t="shared" si="22"/>
        <v>0</v>
      </c>
      <c r="L315" s="1007">
        <f t="shared" si="22"/>
        <v>0</v>
      </c>
      <c r="M315" s="1007">
        <f t="shared" si="22"/>
        <v>0</v>
      </c>
      <c r="N315" s="1007">
        <f t="shared" si="22"/>
        <v>0</v>
      </c>
      <c r="O315" s="1007">
        <f t="shared" si="22"/>
        <v>0</v>
      </c>
      <c r="P315" s="1007">
        <f t="shared" si="22"/>
        <v>0</v>
      </c>
      <c r="Q315" s="1007">
        <f t="shared" si="22"/>
        <v>0</v>
      </c>
      <c r="S315" s="938" t="b">
        <v>0</v>
      </c>
      <c r="T315" s="940" t="str">
        <f t="shared" si="18"/>
        <v>AAAWA1a</v>
      </c>
      <c r="U315" s="939">
        <f>IF($S315,H315/VLOOKUP($M267,CropResidue!$H$94:$L$110,5,FALSE)/VLOOKUP($M267,CropResidue!$H$94:$L$110,4,FALSE)/VLOOKUP($M267,CropResidue!$H$94:$L$110,2,FALSE)*VLOOKUP($M267,CropResidue!$G$153:$H$169,2,FALSE),Crop!H315)</f>
        <v>0</v>
      </c>
      <c r="V315" s="939">
        <f>IF($S315,I315/VLOOKUP($M267,CropResidue!$H$94:$L$110,5,FALSE)/VLOOKUP($M267,CropResidue!$H$94:$L$110,4,FALSE)/VLOOKUP($M267,CropResidue!$H$94:$L$110,2,FALSE)*VLOOKUP($M267,CropResidue!$G$153:$H$169,2,FALSE),Crop!I315)</f>
        <v>0</v>
      </c>
      <c r="W315" s="939">
        <f>IF($S315,J315/VLOOKUP($M267,CropResidue!$H$94:$L$110,5,FALSE)/VLOOKUP($M267,CropResidue!$H$94:$L$110,4,FALSE)/VLOOKUP($M267,CropResidue!$H$94:$L$110,2,FALSE)*VLOOKUP($M267,CropResidue!$G$153:$H$169,2,FALSE),Crop!J315)</f>
        <v>0</v>
      </c>
      <c r="X315" s="939">
        <f>IF($S315,K315/VLOOKUP($M267,CropResidue!$H$94:$L$110,5,FALSE)/VLOOKUP($M267,CropResidue!$H$94:$L$110,4,FALSE)/VLOOKUP($M267,CropResidue!$H$94:$L$110,2,FALSE)*VLOOKUP($M267,CropResidue!$G$153:$H$169,2,FALSE),Crop!K315)</f>
        <v>0</v>
      </c>
      <c r="Y315" s="939">
        <f>IF($S315,L315/VLOOKUP($M267,CropResidue!$H$94:$L$110,5,FALSE)/VLOOKUP($M267,CropResidue!$H$94:$L$110,4,FALSE)/VLOOKUP($M267,CropResidue!$H$94:$L$110,2,FALSE)*VLOOKUP($M267,CropResidue!$G$153:$H$169,2,FALSE),Crop!L315)</f>
        <v>0</v>
      </c>
      <c r="Z315" s="939">
        <f>IF($S315,M315/VLOOKUP($M267,CropResidue!$H$94:$L$110,5,FALSE)/VLOOKUP($M267,CropResidue!$H$94:$L$110,4,FALSE)/VLOOKUP($M267,CropResidue!$H$94:$L$110,2,FALSE)*VLOOKUP($M267,CropResidue!$G$153:$H$169,2,FALSE),Crop!M315)</f>
        <v>0</v>
      </c>
      <c r="AA315" s="939">
        <f>IF($S315,N315/VLOOKUP($M267,CropResidue!$H$94:$L$110,5,FALSE)/VLOOKUP($M267,CropResidue!$H$94:$L$110,4,FALSE)/VLOOKUP($M267,CropResidue!$H$94:$L$110,2,FALSE)*VLOOKUP($M267,CropResidue!$G$153:$H$169,2,FALSE),Crop!N315)</f>
        <v>0</v>
      </c>
      <c r="AB315" s="939">
        <f>IF($S315,O315/VLOOKUP($M267,CropResidue!$H$94:$L$110,5,FALSE)/VLOOKUP($M267,CropResidue!$H$94:$L$110,4,FALSE)/VLOOKUP($M267,CropResidue!$H$94:$L$110,2,FALSE)*VLOOKUP($M267,CropResidue!$G$153:$H$169,2,FALSE),Crop!O315)</f>
        <v>0</v>
      </c>
      <c r="AC315" s="939">
        <f>IF($S315,P315/VLOOKUP($M267,CropResidue!$H$94:$L$110,5,FALSE)/VLOOKUP($M267,CropResidue!$H$94:$L$110,4,FALSE)/VLOOKUP($M267,CropResidue!$H$94:$L$110,2,FALSE)*VLOOKUP($M267,CropResidue!$G$153:$H$169,2,FALSE),Crop!P315)</f>
        <v>0</v>
      </c>
      <c r="AD315" s="939">
        <f>IF($S315,Q315/VLOOKUP($M267,CropResidue!$H$94:$L$110,5,FALSE)/VLOOKUP($M267,CropResidue!$H$94:$L$110,4,FALSE)/VLOOKUP($M267,CropResidue!$H$94:$L$110,2,FALSE)*VLOOKUP($M267,CropResidue!$G$153:$H$169,2,FALSE),Crop!Q315)</f>
        <v>0</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7"/>
        <v>YAAA2Wa</v>
      </c>
      <c r="H316" s="941">
        <v>0</v>
      </c>
      <c r="I316" s="1007">
        <f t="shared" si="23"/>
        <v>0</v>
      </c>
      <c r="J316" s="1007">
        <f t="shared" si="22"/>
        <v>0</v>
      </c>
      <c r="K316" s="1007">
        <f t="shared" si="22"/>
        <v>0</v>
      </c>
      <c r="L316" s="1007">
        <f t="shared" si="22"/>
        <v>0</v>
      </c>
      <c r="M316" s="1007">
        <f t="shared" si="22"/>
        <v>0</v>
      </c>
      <c r="N316" s="1007">
        <f t="shared" si="22"/>
        <v>0</v>
      </c>
      <c r="O316" s="1007">
        <f t="shared" si="22"/>
        <v>0</v>
      </c>
      <c r="P316" s="1007">
        <f t="shared" si="22"/>
        <v>0</v>
      </c>
      <c r="Q316" s="1007">
        <f t="shared" si="22"/>
        <v>0</v>
      </c>
      <c r="S316" s="938" t="b">
        <v>0</v>
      </c>
      <c r="T316" s="940" t="str">
        <f t="shared" si="18"/>
        <v>YAAA2Wa</v>
      </c>
      <c r="U316" s="939">
        <f>IF($S316,H316/VLOOKUP($M268,CropResidue!$H$94:$L$110,5,FALSE)/VLOOKUP($M268,CropResidue!$H$94:$L$110,4,FALSE)/VLOOKUP($M268,CropResidue!$H$94:$L$110,2,FALSE)*VLOOKUP($M268,CropResidue!$G$153:$H$169,2,FALSE),Crop!H316)</f>
        <v>0</v>
      </c>
      <c r="V316" s="939">
        <f>IF($S316,I316/VLOOKUP($M268,CropResidue!$H$94:$L$110,5,FALSE)/VLOOKUP($M268,CropResidue!$H$94:$L$110,4,FALSE)/VLOOKUP($M268,CropResidue!$H$94:$L$110,2,FALSE)*VLOOKUP($M268,CropResidue!$G$153:$H$169,2,FALSE),Crop!I316)</f>
        <v>0</v>
      </c>
      <c r="W316" s="939">
        <f>IF($S316,J316/VLOOKUP($M268,CropResidue!$H$94:$L$110,5,FALSE)/VLOOKUP($M268,CropResidue!$H$94:$L$110,4,FALSE)/VLOOKUP($M268,CropResidue!$H$94:$L$110,2,FALSE)*VLOOKUP($M268,CropResidue!$G$153:$H$169,2,FALSE),Crop!J316)</f>
        <v>0</v>
      </c>
      <c r="X316" s="939">
        <f>IF($S316,K316/VLOOKUP($M268,CropResidue!$H$94:$L$110,5,FALSE)/VLOOKUP($M268,CropResidue!$H$94:$L$110,4,FALSE)/VLOOKUP($M268,CropResidue!$H$94:$L$110,2,FALSE)*VLOOKUP($M268,CropResidue!$G$153:$H$169,2,FALSE),Crop!K316)</f>
        <v>0</v>
      </c>
      <c r="Y316" s="939">
        <f>IF($S316,L316/VLOOKUP($M268,CropResidue!$H$94:$L$110,5,FALSE)/VLOOKUP($M268,CropResidue!$H$94:$L$110,4,FALSE)/VLOOKUP($M268,CropResidue!$H$94:$L$110,2,FALSE)*VLOOKUP($M268,CropResidue!$G$153:$H$169,2,FALSE),Crop!L316)</f>
        <v>0</v>
      </c>
      <c r="Z316" s="939">
        <f>IF($S316,M316/VLOOKUP($M268,CropResidue!$H$94:$L$110,5,FALSE)/VLOOKUP($M268,CropResidue!$H$94:$L$110,4,FALSE)/VLOOKUP($M268,CropResidue!$H$94:$L$110,2,FALSE)*VLOOKUP($M268,CropResidue!$G$153:$H$169,2,FALSE),Crop!M316)</f>
        <v>0</v>
      </c>
      <c r="AA316" s="939">
        <f>IF($S316,N316/VLOOKUP($M268,CropResidue!$H$94:$L$110,5,FALSE)/VLOOKUP($M268,CropResidue!$H$94:$L$110,4,FALSE)/VLOOKUP($M268,CropResidue!$H$94:$L$110,2,FALSE)*VLOOKUP($M268,CropResidue!$G$153:$H$169,2,FALSE),Crop!N316)</f>
        <v>0</v>
      </c>
      <c r="AB316" s="939">
        <f>IF($S316,O316/VLOOKUP($M268,CropResidue!$H$94:$L$110,5,FALSE)/VLOOKUP($M268,CropResidue!$H$94:$L$110,4,FALSE)/VLOOKUP($M268,CropResidue!$H$94:$L$110,2,FALSE)*VLOOKUP($M268,CropResidue!$G$153:$H$169,2,FALSE),Crop!O316)</f>
        <v>0</v>
      </c>
      <c r="AC316" s="939">
        <f>IF($S316,P316/VLOOKUP($M268,CropResidue!$H$94:$L$110,5,FALSE)/VLOOKUP($M268,CropResidue!$H$94:$L$110,4,FALSE)/VLOOKUP($M268,CropResidue!$H$94:$L$110,2,FALSE)*VLOOKUP($M268,CropResidue!$G$153:$H$169,2,FALSE),Crop!P316)</f>
        <v>0</v>
      </c>
      <c r="AD316" s="939">
        <f>IF($S316,Q316/VLOOKUP($M268,CropResidue!$H$94:$L$110,5,FALSE)/VLOOKUP($M268,CropResidue!$H$94:$L$110,4,FALSE)/VLOOKUP($M268,CropResidue!$H$94:$L$110,2,FALSE)*VLOOKUP($M268,CropResidue!$G$153:$H$169,2,FALSE),Crop!Q316)</f>
        <v>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7"/>
        <v>YAAA2Nw</v>
      </c>
      <c r="H317" s="941">
        <v>2616</v>
      </c>
      <c r="I317" s="1007">
        <f t="shared" si="23"/>
        <v>2616</v>
      </c>
      <c r="J317" s="1007">
        <f t="shared" si="22"/>
        <v>2616</v>
      </c>
      <c r="K317" s="1007">
        <f t="shared" si="22"/>
        <v>2616</v>
      </c>
      <c r="L317" s="1007">
        <f t="shared" si="22"/>
        <v>2616</v>
      </c>
      <c r="M317" s="1007">
        <f t="shared" si="22"/>
        <v>2616</v>
      </c>
      <c r="N317" s="1007">
        <f t="shared" si="22"/>
        <v>2616</v>
      </c>
      <c r="O317" s="1007">
        <f t="shared" si="22"/>
        <v>2616</v>
      </c>
      <c r="P317" s="1007">
        <f t="shared" si="22"/>
        <v>2616</v>
      </c>
      <c r="Q317" s="1007">
        <f t="shared" si="22"/>
        <v>2616</v>
      </c>
      <c r="S317" s="938" t="b">
        <v>0</v>
      </c>
      <c r="T317" s="940" t="str">
        <f t="shared" si="18"/>
        <v>YAAA2Nw</v>
      </c>
      <c r="U317" s="939">
        <f>IF($S317,H317/VLOOKUP($M269,CropResidue!$H$94:$L$110,5,FALSE)/VLOOKUP($M269,CropResidue!$H$94:$L$110,4,FALSE)/VLOOKUP($M269,CropResidue!$H$94:$L$110,2,FALSE)*VLOOKUP($M269,CropResidue!$G$153:$H$169,2,FALSE),Crop!H317)</f>
        <v>2616</v>
      </c>
      <c r="V317" s="939">
        <f>IF($S317,I317/VLOOKUP($M269,CropResidue!$H$94:$L$110,5,FALSE)/VLOOKUP($M269,CropResidue!$H$94:$L$110,4,FALSE)/VLOOKUP($M269,CropResidue!$H$94:$L$110,2,FALSE)*VLOOKUP($M269,CropResidue!$G$153:$H$169,2,FALSE),Crop!I317)</f>
        <v>2616</v>
      </c>
      <c r="W317" s="939">
        <f>IF($S317,J317/VLOOKUP($M269,CropResidue!$H$94:$L$110,5,FALSE)/VLOOKUP($M269,CropResidue!$H$94:$L$110,4,FALSE)/VLOOKUP($M269,CropResidue!$H$94:$L$110,2,FALSE)*VLOOKUP($M269,CropResidue!$G$153:$H$169,2,FALSE),Crop!J317)</f>
        <v>2616</v>
      </c>
      <c r="X317" s="939">
        <f>IF($S317,K317/VLOOKUP($M269,CropResidue!$H$94:$L$110,5,FALSE)/VLOOKUP($M269,CropResidue!$H$94:$L$110,4,FALSE)/VLOOKUP($M269,CropResidue!$H$94:$L$110,2,FALSE)*VLOOKUP($M269,CropResidue!$G$153:$H$169,2,FALSE),Crop!K317)</f>
        <v>2616</v>
      </c>
      <c r="Y317" s="939">
        <f>IF($S317,L317/VLOOKUP($M269,CropResidue!$H$94:$L$110,5,FALSE)/VLOOKUP($M269,CropResidue!$H$94:$L$110,4,FALSE)/VLOOKUP($M269,CropResidue!$H$94:$L$110,2,FALSE)*VLOOKUP($M269,CropResidue!$G$153:$H$169,2,FALSE),Crop!L317)</f>
        <v>2616</v>
      </c>
      <c r="Z317" s="939">
        <f>IF($S317,M317/VLOOKUP($M269,CropResidue!$H$94:$L$110,5,FALSE)/VLOOKUP($M269,CropResidue!$H$94:$L$110,4,FALSE)/VLOOKUP($M269,CropResidue!$H$94:$L$110,2,FALSE)*VLOOKUP($M269,CropResidue!$G$153:$H$169,2,FALSE),Crop!M317)</f>
        <v>2616</v>
      </c>
      <c r="AA317" s="939">
        <f>IF($S317,N317/VLOOKUP($M269,CropResidue!$H$94:$L$110,5,FALSE)/VLOOKUP($M269,CropResidue!$H$94:$L$110,4,FALSE)/VLOOKUP($M269,CropResidue!$H$94:$L$110,2,FALSE)*VLOOKUP($M269,CropResidue!$G$153:$H$169,2,FALSE),Crop!N317)</f>
        <v>2616</v>
      </c>
      <c r="AB317" s="939">
        <f>IF($S317,O317/VLOOKUP($M269,CropResidue!$H$94:$L$110,5,FALSE)/VLOOKUP($M269,CropResidue!$H$94:$L$110,4,FALSE)/VLOOKUP($M269,CropResidue!$H$94:$L$110,2,FALSE)*VLOOKUP($M269,CropResidue!$G$153:$H$169,2,FALSE),Crop!O317)</f>
        <v>2616</v>
      </c>
      <c r="AC317" s="939">
        <f>IF($S317,P317/VLOOKUP($M269,CropResidue!$H$94:$L$110,5,FALSE)/VLOOKUP($M269,CropResidue!$H$94:$L$110,4,FALSE)/VLOOKUP($M269,CropResidue!$H$94:$L$110,2,FALSE)*VLOOKUP($M269,CropResidue!$G$153:$H$169,2,FALSE),Crop!P317)</f>
        <v>2616</v>
      </c>
      <c r="AD317" s="939">
        <f>IF($S317,Q317/VLOOKUP($M269,CropResidue!$H$94:$L$110,5,FALSE)/VLOOKUP($M269,CropResidue!$H$94:$L$110,4,FALSE)/VLOOKUP($M269,CropResidue!$H$94:$L$110,2,FALSE)*VLOOKUP($M269,CropResidue!$G$153:$H$169,2,FALSE),Crop!Q317)</f>
        <v>2616</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7"/>
        <v>YYAA2A1z</v>
      </c>
      <c r="H318" s="941">
        <v>1270</v>
      </c>
      <c r="I318" s="1007">
        <f t="shared" si="23"/>
        <v>1270</v>
      </c>
      <c r="J318" s="1007">
        <f t="shared" si="22"/>
        <v>1270</v>
      </c>
      <c r="K318" s="1007">
        <f t="shared" si="22"/>
        <v>1270</v>
      </c>
      <c r="L318" s="1007">
        <f t="shared" si="22"/>
        <v>1270</v>
      </c>
      <c r="M318" s="1007">
        <f t="shared" si="22"/>
        <v>1270</v>
      </c>
      <c r="N318" s="1007">
        <f t="shared" si="22"/>
        <v>1270</v>
      </c>
      <c r="O318" s="1007">
        <f t="shared" si="22"/>
        <v>1270</v>
      </c>
      <c r="P318" s="1007">
        <f t="shared" si="22"/>
        <v>1270</v>
      </c>
      <c r="Q318" s="1007">
        <f t="shared" si="22"/>
        <v>1270</v>
      </c>
      <c r="S318" s="938" t="b">
        <v>0</v>
      </c>
      <c r="T318" s="940" t="str">
        <f t="shared" si="18"/>
        <v>YYAA2A1z</v>
      </c>
      <c r="U318" s="939">
        <f>IF($S318,H318/VLOOKUP($M270,CropResidue!$H$94:$L$110,5,FALSE)/VLOOKUP($M270,CropResidue!$H$94:$L$110,4,FALSE)/VLOOKUP($M270,CropResidue!$H$94:$L$110,2,FALSE)*VLOOKUP($M270,CropResidue!$G$153:$H$169,2,FALSE),Crop!H318)</f>
        <v>1270</v>
      </c>
      <c r="V318" s="939">
        <f>IF($S318,I318/VLOOKUP($M270,CropResidue!$H$94:$L$110,5,FALSE)/VLOOKUP($M270,CropResidue!$H$94:$L$110,4,FALSE)/VLOOKUP($M270,CropResidue!$H$94:$L$110,2,FALSE)*VLOOKUP($M270,CropResidue!$G$153:$H$169,2,FALSE),Crop!I318)</f>
        <v>1270</v>
      </c>
      <c r="W318" s="939">
        <f>IF($S318,J318/VLOOKUP($M270,CropResidue!$H$94:$L$110,5,FALSE)/VLOOKUP($M270,CropResidue!$H$94:$L$110,4,FALSE)/VLOOKUP($M270,CropResidue!$H$94:$L$110,2,FALSE)*VLOOKUP($M270,CropResidue!$G$153:$H$169,2,FALSE),Crop!J318)</f>
        <v>1270</v>
      </c>
      <c r="X318" s="939">
        <f>IF($S318,K318/VLOOKUP($M270,CropResidue!$H$94:$L$110,5,FALSE)/VLOOKUP($M270,CropResidue!$H$94:$L$110,4,FALSE)/VLOOKUP($M270,CropResidue!$H$94:$L$110,2,FALSE)*VLOOKUP($M270,CropResidue!$G$153:$H$169,2,FALSE),Crop!K318)</f>
        <v>1270</v>
      </c>
      <c r="Y318" s="939">
        <f>IF($S318,L318/VLOOKUP($M270,CropResidue!$H$94:$L$110,5,FALSE)/VLOOKUP($M270,CropResidue!$H$94:$L$110,4,FALSE)/VLOOKUP($M270,CropResidue!$H$94:$L$110,2,FALSE)*VLOOKUP($M270,CropResidue!$G$153:$H$169,2,FALSE),Crop!L318)</f>
        <v>1270</v>
      </c>
      <c r="Z318" s="939">
        <f>IF($S318,M318/VLOOKUP($M270,CropResidue!$H$94:$L$110,5,FALSE)/VLOOKUP($M270,CropResidue!$H$94:$L$110,4,FALSE)/VLOOKUP($M270,CropResidue!$H$94:$L$110,2,FALSE)*VLOOKUP($M270,CropResidue!$G$153:$H$169,2,FALSE),Crop!M318)</f>
        <v>1270</v>
      </c>
      <c r="AA318" s="939">
        <f>IF($S318,N318/VLOOKUP($M270,CropResidue!$H$94:$L$110,5,FALSE)/VLOOKUP($M270,CropResidue!$H$94:$L$110,4,FALSE)/VLOOKUP($M270,CropResidue!$H$94:$L$110,2,FALSE)*VLOOKUP($M270,CropResidue!$G$153:$H$169,2,FALSE),Crop!N318)</f>
        <v>1270</v>
      </c>
      <c r="AB318" s="939">
        <f>IF($S318,O318/VLOOKUP($M270,CropResidue!$H$94:$L$110,5,FALSE)/VLOOKUP($M270,CropResidue!$H$94:$L$110,4,FALSE)/VLOOKUP($M270,CropResidue!$H$94:$L$110,2,FALSE)*VLOOKUP($M270,CropResidue!$G$153:$H$169,2,FALSE),Crop!O318)</f>
        <v>1270</v>
      </c>
      <c r="AC318" s="939">
        <f>IF($S318,P318/VLOOKUP($M270,CropResidue!$H$94:$L$110,5,FALSE)/VLOOKUP($M270,CropResidue!$H$94:$L$110,4,FALSE)/VLOOKUP($M270,CropResidue!$H$94:$L$110,2,FALSE)*VLOOKUP($M270,CropResidue!$G$153:$H$169,2,FALSE),Crop!P318)</f>
        <v>1270</v>
      </c>
      <c r="AD318" s="939">
        <f>IF($S318,Q318/VLOOKUP($M270,CropResidue!$H$94:$L$110,5,FALSE)/VLOOKUP($M270,CropResidue!$H$94:$L$110,4,FALSE)/VLOOKUP($M270,CropResidue!$H$94:$L$110,2,FALSE)*VLOOKUP($M270,CropResidue!$G$153:$H$169,2,FALSE),Crop!Q318)</f>
        <v>1270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7"/>
        <v>AYWA2A1a</v>
      </c>
      <c r="H319" s="941">
        <v>0</v>
      </c>
      <c r="I319" s="1007">
        <f t="shared" si="23"/>
        <v>0</v>
      </c>
      <c r="J319" s="1007">
        <f t="shared" si="22"/>
        <v>0</v>
      </c>
      <c r="K319" s="1007">
        <f t="shared" si="22"/>
        <v>0</v>
      </c>
      <c r="L319" s="1007">
        <f t="shared" si="22"/>
        <v>0</v>
      </c>
      <c r="M319" s="1007">
        <f t="shared" si="22"/>
        <v>0</v>
      </c>
      <c r="N319" s="1007">
        <f t="shared" si="22"/>
        <v>0</v>
      </c>
      <c r="O319" s="1007">
        <f t="shared" si="22"/>
        <v>0</v>
      </c>
      <c r="P319" s="1007">
        <f t="shared" si="22"/>
        <v>0</v>
      </c>
      <c r="Q319" s="1007">
        <f t="shared" si="22"/>
        <v>0</v>
      </c>
      <c r="S319" s="938" t="b">
        <v>0</v>
      </c>
      <c r="T319" s="940" t="str">
        <f t="shared" si="18"/>
        <v>AYWA2A1a</v>
      </c>
      <c r="U319" s="939">
        <f>IF($S319,H319/VLOOKUP($M271,CropResidue!$H$94:$L$110,5,FALSE)/VLOOKUP($M271,CropResidue!$H$94:$L$110,4,FALSE)/VLOOKUP($M271,CropResidue!$H$94:$L$110,2,FALSE)*VLOOKUP($M271,CropResidue!$G$153:$H$169,2,FALSE),Crop!H319)</f>
        <v>0</v>
      </c>
      <c r="V319" s="939">
        <f>IF($S319,I319/VLOOKUP($M271,CropResidue!$H$94:$L$110,5,FALSE)/VLOOKUP($M271,CropResidue!$H$94:$L$110,4,FALSE)/VLOOKUP($M271,CropResidue!$H$94:$L$110,2,FALSE)*VLOOKUP($M271,CropResidue!$G$153:$H$169,2,FALSE),Crop!I319)</f>
        <v>0</v>
      </c>
      <c r="W319" s="939">
        <f>IF($S319,J319/VLOOKUP($M271,CropResidue!$H$94:$L$110,5,FALSE)/VLOOKUP($M271,CropResidue!$H$94:$L$110,4,FALSE)/VLOOKUP($M271,CropResidue!$H$94:$L$110,2,FALSE)*VLOOKUP($M271,CropResidue!$G$153:$H$169,2,FALSE),Crop!J319)</f>
        <v>0</v>
      </c>
      <c r="X319" s="939">
        <f>IF($S319,K319/VLOOKUP($M271,CropResidue!$H$94:$L$110,5,FALSE)/VLOOKUP($M271,CropResidue!$H$94:$L$110,4,FALSE)/VLOOKUP($M271,CropResidue!$H$94:$L$110,2,FALSE)*VLOOKUP($M271,CropResidue!$G$153:$H$169,2,FALSE),Crop!K319)</f>
        <v>0</v>
      </c>
      <c r="Y319" s="939">
        <f>IF($S319,L319/VLOOKUP($M271,CropResidue!$H$94:$L$110,5,FALSE)/VLOOKUP($M271,CropResidue!$H$94:$L$110,4,FALSE)/VLOOKUP($M271,CropResidue!$H$94:$L$110,2,FALSE)*VLOOKUP($M271,CropResidue!$G$153:$H$169,2,FALSE),Crop!L319)</f>
        <v>0</v>
      </c>
      <c r="Z319" s="939">
        <f>IF($S319,M319/VLOOKUP($M271,CropResidue!$H$94:$L$110,5,FALSE)/VLOOKUP($M271,CropResidue!$H$94:$L$110,4,FALSE)/VLOOKUP($M271,CropResidue!$H$94:$L$110,2,FALSE)*VLOOKUP($M271,CropResidue!$G$153:$H$169,2,FALSE),Crop!M319)</f>
        <v>0</v>
      </c>
      <c r="AA319" s="939">
        <f>IF($S319,N319/VLOOKUP($M271,CropResidue!$H$94:$L$110,5,FALSE)/VLOOKUP($M271,CropResidue!$H$94:$L$110,4,FALSE)/VLOOKUP($M271,CropResidue!$H$94:$L$110,2,FALSE)*VLOOKUP($M271,CropResidue!$G$153:$H$169,2,FALSE),Crop!N319)</f>
        <v>0</v>
      </c>
      <c r="AB319" s="939">
        <f>IF($S319,O319/VLOOKUP($M271,CropResidue!$H$94:$L$110,5,FALSE)/VLOOKUP($M271,CropResidue!$H$94:$L$110,4,FALSE)/VLOOKUP($M271,CropResidue!$H$94:$L$110,2,FALSE)*VLOOKUP($M271,CropResidue!$G$153:$H$169,2,FALSE),Crop!O319)</f>
        <v>0</v>
      </c>
      <c r="AC319" s="939">
        <f>IF($S319,P319/VLOOKUP($M271,CropResidue!$H$94:$L$110,5,FALSE)/VLOOKUP($M271,CropResidue!$H$94:$L$110,4,FALSE)/VLOOKUP($M271,CropResidue!$H$94:$L$110,2,FALSE)*VLOOKUP($M271,CropResidue!$G$153:$H$169,2,FALSE),Crop!P319)</f>
        <v>0</v>
      </c>
      <c r="AD319" s="939">
        <f>IF($S319,Q319/VLOOKUP($M271,CropResidue!$H$94:$L$110,5,FALSE)/VLOOKUP($M271,CropResidue!$H$94:$L$110,4,FALSE)/VLOOKUP($M271,CropResidue!$H$94:$L$110,2,FALSE)*VLOOKUP($M271,CropResidue!$G$153:$H$169,2,FALSE),Crop!Q319)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703" t="str">
        <f t="shared" si="17"/>
        <v>AANWA1a</v>
      </c>
      <c r="H320" s="941">
        <v>0</v>
      </c>
      <c r="I320" s="1007">
        <f t="shared" si="23"/>
        <v>0</v>
      </c>
      <c r="J320" s="1007">
        <f t="shared" si="22"/>
        <v>0</v>
      </c>
      <c r="K320" s="1007">
        <f t="shared" si="22"/>
        <v>0</v>
      </c>
      <c r="L320" s="1007">
        <f t="shared" si="22"/>
        <v>0</v>
      </c>
      <c r="M320" s="1007">
        <f t="shared" si="22"/>
        <v>0</v>
      </c>
      <c r="N320" s="1007">
        <f t="shared" si="22"/>
        <v>0</v>
      </c>
      <c r="O320" s="1007">
        <f t="shared" si="22"/>
        <v>0</v>
      </c>
      <c r="P320" s="1007">
        <f t="shared" si="22"/>
        <v>0</v>
      </c>
      <c r="Q320" s="1007">
        <f t="shared" si="22"/>
        <v>0</v>
      </c>
      <c r="S320" s="938" t="b">
        <v>0</v>
      </c>
      <c r="T320" s="940" t="str">
        <f t="shared" si="18"/>
        <v>AANWA1a</v>
      </c>
      <c r="U320" s="939">
        <f>IF($S320,H320/VLOOKUP($M272,CropResidue!$H$94:$L$110,5,FALSE)/VLOOKUP($M272,CropResidue!$H$94:$L$110,4,FALSE)/VLOOKUP($M272,CropResidue!$H$94:$L$110,2,FALSE)*VLOOKUP($M272,CropResidue!$G$153:$H$169,2,FALSE),Crop!H320)</f>
        <v>0</v>
      </c>
      <c r="V320" s="939">
        <f>IF($S320,I320/VLOOKUP($M272,CropResidue!$H$94:$L$110,5,FALSE)/VLOOKUP($M272,CropResidue!$H$94:$L$110,4,FALSE)/VLOOKUP($M272,CropResidue!$H$94:$L$110,2,FALSE)*VLOOKUP($M272,CropResidue!$G$153:$H$169,2,FALSE),Crop!I320)</f>
        <v>0</v>
      </c>
      <c r="W320" s="939">
        <f>IF($S320,J320/VLOOKUP($M272,CropResidue!$H$94:$L$110,5,FALSE)/VLOOKUP($M272,CropResidue!$H$94:$L$110,4,FALSE)/VLOOKUP($M272,CropResidue!$H$94:$L$110,2,FALSE)*VLOOKUP($M272,CropResidue!$G$153:$H$169,2,FALSE),Crop!J320)</f>
        <v>0</v>
      </c>
      <c r="X320" s="939">
        <f>IF($S320,K320/VLOOKUP($M272,CropResidue!$H$94:$L$110,5,FALSE)/VLOOKUP($M272,CropResidue!$H$94:$L$110,4,FALSE)/VLOOKUP($M272,CropResidue!$H$94:$L$110,2,FALSE)*VLOOKUP($M272,CropResidue!$G$153:$H$169,2,FALSE),Crop!K320)</f>
        <v>0</v>
      </c>
      <c r="Y320" s="939">
        <f>IF($S320,L320/VLOOKUP($M272,CropResidue!$H$94:$L$110,5,FALSE)/VLOOKUP($M272,CropResidue!$H$94:$L$110,4,FALSE)/VLOOKUP($M272,CropResidue!$H$94:$L$110,2,FALSE)*VLOOKUP($M272,CropResidue!$G$153:$H$169,2,FALSE),Crop!L320)</f>
        <v>0</v>
      </c>
      <c r="Z320" s="939">
        <f>IF($S320,M320/VLOOKUP($M272,CropResidue!$H$94:$L$110,5,FALSE)/VLOOKUP($M272,CropResidue!$H$94:$L$110,4,FALSE)/VLOOKUP($M272,CropResidue!$H$94:$L$110,2,FALSE)*VLOOKUP($M272,CropResidue!$G$153:$H$169,2,FALSE),Crop!M320)</f>
        <v>0</v>
      </c>
      <c r="AA320" s="939">
        <f>IF($S320,N320/VLOOKUP($M272,CropResidue!$H$94:$L$110,5,FALSE)/VLOOKUP($M272,CropResidue!$H$94:$L$110,4,FALSE)/VLOOKUP($M272,CropResidue!$H$94:$L$110,2,FALSE)*VLOOKUP($M272,CropResidue!$G$153:$H$169,2,FALSE),Crop!N320)</f>
        <v>0</v>
      </c>
      <c r="AB320" s="939">
        <f>IF($S320,O320/VLOOKUP($M272,CropResidue!$H$94:$L$110,5,FALSE)/VLOOKUP($M272,CropResidue!$H$94:$L$110,4,FALSE)/VLOOKUP($M272,CropResidue!$H$94:$L$110,2,FALSE)*VLOOKUP($M272,CropResidue!$G$153:$H$169,2,FALSE),Crop!O320)</f>
        <v>0</v>
      </c>
      <c r="AC320" s="939">
        <f>IF($S320,P320/VLOOKUP($M272,CropResidue!$H$94:$L$110,5,FALSE)/VLOOKUP($M272,CropResidue!$H$94:$L$110,4,FALSE)/VLOOKUP($M272,CropResidue!$H$94:$L$110,2,FALSE)*VLOOKUP($M272,CropResidue!$G$153:$H$169,2,FALSE),Crop!P320)</f>
        <v>0</v>
      </c>
      <c r="AD320" s="939">
        <f>IF($S320,Q320/VLOOKUP($M272,CropResidue!$H$94:$L$110,5,FALSE)/VLOOKUP($M272,CropResidue!$H$94:$L$110,4,FALSE)/VLOOKUP($M272,CropResidue!$H$94:$L$110,2,FALSE)*VLOOKUP($M272,CropResidue!$G$153:$H$169,2,FALSE),Crop!Q320)</f>
        <v>0</v>
      </c>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76" customFormat="1" ht="15" outlineLevel="1" x14ac:dyDescent="0.25">
      <c r="A321" s="226"/>
      <c r="B321" s="227"/>
      <c r="C321" s="237"/>
      <c r="D321" s="237"/>
      <c r="E321" s="237"/>
      <c r="F321" s="245"/>
      <c r="G321" s="703" t="str">
        <f t="shared" si="17"/>
        <v>AAANWa</v>
      </c>
      <c r="H321" s="941">
        <v>0</v>
      </c>
      <c r="I321" s="1007">
        <f t="shared" si="23"/>
        <v>0</v>
      </c>
      <c r="J321" s="1007">
        <f t="shared" si="22"/>
        <v>0</v>
      </c>
      <c r="K321" s="1007">
        <f t="shared" si="22"/>
        <v>0</v>
      </c>
      <c r="L321" s="1007">
        <f t="shared" si="22"/>
        <v>0</v>
      </c>
      <c r="M321" s="1007">
        <f t="shared" si="22"/>
        <v>0</v>
      </c>
      <c r="N321" s="1007">
        <f t="shared" si="22"/>
        <v>0</v>
      </c>
      <c r="O321" s="1007">
        <f t="shared" si="22"/>
        <v>0</v>
      </c>
      <c r="P321" s="1007">
        <f t="shared" si="22"/>
        <v>0</v>
      </c>
      <c r="Q321" s="1007">
        <f t="shared" si="22"/>
        <v>0</v>
      </c>
      <c r="S321" s="938" t="b">
        <v>0</v>
      </c>
      <c r="T321" s="940" t="str">
        <f t="shared" si="18"/>
        <v>AAANWa</v>
      </c>
      <c r="U321" s="939">
        <f>IF($S321,H321/VLOOKUP($M273,CropResidue!$H$94:$L$110,5,FALSE)/VLOOKUP($M273,CropResidue!$H$94:$L$110,4,FALSE)/VLOOKUP($M273,CropResidue!$H$94:$L$110,2,FALSE)*VLOOKUP($M273,CropResidue!$G$153:$H$169,2,FALSE),Crop!H321)</f>
        <v>0</v>
      </c>
      <c r="V321" s="939">
        <f>IF($S321,I321/VLOOKUP($M273,CropResidue!$H$94:$L$110,5,FALSE)/VLOOKUP($M273,CropResidue!$H$94:$L$110,4,FALSE)/VLOOKUP($M273,CropResidue!$H$94:$L$110,2,FALSE)*VLOOKUP($M273,CropResidue!$G$153:$H$169,2,FALSE),Crop!I321)</f>
        <v>0</v>
      </c>
      <c r="W321" s="939">
        <f>IF($S321,J321/VLOOKUP($M273,CropResidue!$H$94:$L$110,5,FALSE)/VLOOKUP($M273,CropResidue!$H$94:$L$110,4,FALSE)/VLOOKUP($M273,CropResidue!$H$94:$L$110,2,FALSE)*VLOOKUP($M273,CropResidue!$G$153:$H$169,2,FALSE),Crop!J321)</f>
        <v>0</v>
      </c>
      <c r="X321" s="939">
        <f>IF($S321,K321/VLOOKUP($M273,CropResidue!$H$94:$L$110,5,FALSE)/VLOOKUP($M273,CropResidue!$H$94:$L$110,4,FALSE)/VLOOKUP($M273,CropResidue!$H$94:$L$110,2,FALSE)*VLOOKUP($M273,CropResidue!$G$153:$H$169,2,FALSE),Crop!K321)</f>
        <v>0</v>
      </c>
      <c r="Y321" s="939">
        <f>IF($S321,L321/VLOOKUP($M273,CropResidue!$H$94:$L$110,5,FALSE)/VLOOKUP($M273,CropResidue!$H$94:$L$110,4,FALSE)/VLOOKUP($M273,CropResidue!$H$94:$L$110,2,FALSE)*VLOOKUP($M273,CropResidue!$G$153:$H$169,2,FALSE),Crop!L321)</f>
        <v>0</v>
      </c>
      <c r="Z321" s="939">
        <f>IF($S321,M321/VLOOKUP($M273,CropResidue!$H$94:$L$110,5,FALSE)/VLOOKUP($M273,CropResidue!$H$94:$L$110,4,FALSE)/VLOOKUP($M273,CropResidue!$H$94:$L$110,2,FALSE)*VLOOKUP($M273,CropResidue!$G$153:$H$169,2,FALSE),Crop!M321)</f>
        <v>0</v>
      </c>
      <c r="AA321" s="939">
        <f>IF($S321,N321/VLOOKUP($M273,CropResidue!$H$94:$L$110,5,FALSE)/VLOOKUP($M273,CropResidue!$H$94:$L$110,4,FALSE)/VLOOKUP($M273,CropResidue!$H$94:$L$110,2,FALSE)*VLOOKUP($M273,CropResidue!$G$153:$H$169,2,FALSE),Crop!N321)</f>
        <v>0</v>
      </c>
      <c r="AB321" s="939">
        <f>IF($S321,O321/VLOOKUP($M273,CropResidue!$H$94:$L$110,5,FALSE)/VLOOKUP($M273,CropResidue!$H$94:$L$110,4,FALSE)/VLOOKUP($M273,CropResidue!$H$94:$L$110,2,FALSE)*VLOOKUP($M273,CropResidue!$G$153:$H$169,2,FALSE),Crop!O321)</f>
        <v>0</v>
      </c>
      <c r="AC321" s="939">
        <f>IF($S321,P321/VLOOKUP($M273,CropResidue!$H$94:$L$110,5,FALSE)/VLOOKUP($M273,CropResidue!$H$94:$L$110,4,FALSE)/VLOOKUP($M273,CropResidue!$H$94:$L$110,2,FALSE)*VLOOKUP($M273,CropResidue!$G$153:$H$169,2,FALSE),Crop!P321)</f>
        <v>0</v>
      </c>
      <c r="AD321" s="939">
        <f>IF($S321,Q321/VLOOKUP($M273,CropResidue!$H$94:$L$110,5,FALSE)/VLOOKUP($M273,CropResidue!$H$94:$L$110,4,FALSE)/VLOOKUP($M273,CropResidue!$H$94:$L$110,2,FALSE)*VLOOKUP($M273,CropResidue!$G$153:$H$169,2,FALSE),Crop!Q321)</f>
        <v>0</v>
      </c>
      <c r="AE321" s="304"/>
      <c r="AF321" s="304"/>
      <c r="AG321" s="304"/>
      <c r="AH321" s="304"/>
      <c r="AI321" s="304"/>
      <c r="AJ321" s="304"/>
      <c r="AK321" s="304"/>
      <c r="AL321" s="304"/>
      <c r="AM321" s="304"/>
      <c r="AN321" s="304"/>
      <c r="AO321" s="304"/>
      <c r="AP321" s="304"/>
      <c r="AQ321" s="304"/>
      <c r="AR321" s="304"/>
      <c r="AS321" s="304"/>
      <c r="AT321" s="304"/>
      <c r="AU321" s="304"/>
      <c r="AV321" s="304"/>
      <c r="AW321" s="304"/>
      <c r="AX321" s="236"/>
      <c r="AY321" s="228"/>
      <c r="AZ321" s="228"/>
      <c r="BA321" s="228"/>
    </row>
    <row r="322" spans="1:53" s="76" customFormat="1" ht="15" outlineLevel="1" x14ac:dyDescent="0.25">
      <c r="A322" s="226"/>
      <c r="B322" s="227"/>
      <c r="C322" s="237"/>
      <c r="D322" s="237"/>
      <c r="E322" s="237"/>
      <c r="F322" s="245"/>
      <c r="G322" s="245"/>
      <c r="I322" s="245"/>
      <c r="J322" s="245"/>
      <c r="K322" s="245"/>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236"/>
      <c r="AY322" s="228"/>
      <c r="AZ322" s="228"/>
      <c r="BA322" s="228"/>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686" customFormat="1" ht="15" outlineLevel="1" x14ac:dyDescent="0.25">
      <c r="A325" s="690"/>
      <c r="B325" s="687"/>
      <c r="C325" s="699"/>
      <c r="D325" s="699"/>
      <c r="E325" s="699"/>
      <c r="F325" s="703"/>
      <c r="G325" s="703"/>
      <c r="I325" s="703"/>
      <c r="J325" s="703"/>
      <c r="K325" s="703"/>
      <c r="N325" s="644"/>
      <c r="O325" s="298"/>
      <c r="P325" s="298"/>
      <c r="Q325" s="298"/>
      <c r="R325" s="298"/>
      <c r="S325" s="298"/>
      <c r="T325" s="298"/>
      <c r="U325" s="298"/>
      <c r="V325" s="298"/>
      <c r="W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694"/>
      <c r="AY325" s="689"/>
      <c r="AZ325" s="689"/>
      <c r="BA325" s="689"/>
    </row>
    <row r="326" spans="1:53" s="686" customFormat="1" ht="15" outlineLevel="1" x14ac:dyDescent="0.25">
      <c r="A326" s="690"/>
      <c r="B326" s="687"/>
      <c r="C326" s="699"/>
      <c r="D326" s="699"/>
      <c r="E326" s="699"/>
      <c r="F326" s="703"/>
      <c r="G326" s="703"/>
      <c r="I326" s="703"/>
      <c r="J326" s="703"/>
      <c r="K326" s="703"/>
      <c r="N326" s="644"/>
      <c r="O326" s="298"/>
      <c r="P326" s="298"/>
      <c r="Q326" s="298"/>
      <c r="R326" s="298"/>
      <c r="S326" s="298"/>
      <c r="T326" s="298"/>
      <c r="U326" s="298"/>
      <c r="V326" s="298"/>
      <c r="W326" s="298"/>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694"/>
      <c r="AY326" s="689"/>
      <c r="AZ326" s="689"/>
      <c r="BA326" s="689"/>
    </row>
    <row r="327" spans="1:53" s="76" customFormat="1" ht="15" outlineLevel="1" x14ac:dyDescent="0.25">
      <c r="A327" s="226"/>
      <c r="B327" s="227"/>
      <c r="C327" s="237"/>
      <c r="D327" s="237"/>
      <c r="E327" s="237"/>
      <c r="F327" s="245"/>
      <c r="G327" s="245"/>
      <c r="I327" s="245"/>
      <c r="J327" s="245"/>
      <c r="K327" s="245"/>
      <c r="N327" s="644"/>
      <c r="O327" s="298"/>
      <c r="P327" s="298"/>
      <c r="Q327" s="298"/>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236"/>
      <c r="AY327" s="228"/>
      <c r="AZ327" s="228"/>
      <c r="BA327" s="228"/>
    </row>
    <row r="328" spans="1:53" s="686" customFormat="1" ht="15" outlineLevel="1" x14ac:dyDescent="0.25">
      <c r="A328" s="690"/>
      <c r="B328" s="687"/>
      <c r="C328" s="699"/>
      <c r="D328" s="699"/>
      <c r="E328" s="699"/>
      <c r="F328" s="703"/>
      <c r="G328" s="645" t="s">
        <v>1110</v>
      </c>
      <c r="J328" s="1008" t="s">
        <v>418</v>
      </c>
      <c r="K328" s="1008" t="s">
        <v>819</v>
      </c>
      <c r="L328" s="1008" t="s">
        <v>820</v>
      </c>
      <c r="M328" s="1008" t="s">
        <v>821</v>
      </c>
      <c r="N328" s="1008" t="s">
        <v>822</v>
      </c>
      <c r="O328" s="1008" t="s">
        <v>823</v>
      </c>
      <c r="P328" s="1008" t="s">
        <v>824</v>
      </c>
      <c r="Q328" s="1008" t="s">
        <v>825</v>
      </c>
      <c r="R328" s="1008" t="s">
        <v>826</v>
      </c>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645"/>
      <c r="I329" s="686" t="s">
        <v>1133</v>
      </c>
      <c r="J329" s="1009">
        <v>0.85</v>
      </c>
      <c r="K329" s="1009">
        <v>0.85</v>
      </c>
      <c r="L329" s="1009">
        <v>0.85</v>
      </c>
      <c r="M329" s="1009">
        <v>0.85</v>
      </c>
      <c r="N329" s="1009">
        <v>1</v>
      </c>
      <c r="O329" s="1009">
        <v>1</v>
      </c>
      <c r="P329" s="1009">
        <v>1</v>
      </c>
      <c r="Q329" s="1009">
        <v>1</v>
      </c>
      <c r="R329" s="1009">
        <v>1</v>
      </c>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645"/>
      <c r="I330" s="703"/>
      <c r="J330" s="703"/>
      <c r="K330" s="703"/>
      <c r="N330" s="980"/>
      <c r="O330" s="298"/>
      <c r="P330" s="298"/>
      <c r="Q330" s="298"/>
      <c r="R330" s="298"/>
      <c r="S330" s="298"/>
      <c r="T330" s="298"/>
      <c r="U330" s="298"/>
      <c r="V330" s="298"/>
      <c r="W330" s="298"/>
      <c r="X330" s="298"/>
      <c r="Y330" s="298"/>
      <c r="Z330" s="298"/>
      <c r="AA330" s="298"/>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
        <v>833</v>
      </c>
      <c r="H331" s="686" t="s">
        <v>851</v>
      </c>
      <c r="I331" s="686" t="s">
        <v>851</v>
      </c>
      <c r="J331" s="686" t="s">
        <v>418</v>
      </c>
      <c r="K331" s="686" t="s">
        <v>418</v>
      </c>
      <c r="L331" s="686" t="s">
        <v>819</v>
      </c>
      <c r="M331" s="686" t="s">
        <v>819</v>
      </c>
      <c r="N331" s="686" t="s">
        <v>820</v>
      </c>
      <c r="O331" s="686" t="s">
        <v>820</v>
      </c>
      <c r="P331" s="686" t="s">
        <v>821</v>
      </c>
      <c r="Q331" s="686" t="s">
        <v>821</v>
      </c>
      <c r="R331" s="686" t="s">
        <v>822</v>
      </c>
      <c r="S331" s="686" t="s">
        <v>822</v>
      </c>
      <c r="T331" s="686" t="s">
        <v>823</v>
      </c>
      <c r="U331" s="686" t="s">
        <v>823</v>
      </c>
      <c r="V331" s="686" t="s">
        <v>824</v>
      </c>
      <c r="W331" s="686" t="s">
        <v>824</v>
      </c>
      <c r="X331" s="686" t="s">
        <v>825</v>
      </c>
      <c r="Y331" s="686" t="s">
        <v>825</v>
      </c>
      <c r="Z331" s="686" t="s">
        <v>826</v>
      </c>
      <c r="AA331" s="686" t="s">
        <v>826</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
        <v>832</v>
      </c>
      <c r="H332" s="686" t="s">
        <v>1111</v>
      </c>
      <c r="I332" s="686" t="s">
        <v>1094</v>
      </c>
      <c r="J332" s="686" t="s">
        <v>1111</v>
      </c>
      <c r="K332" s="686" t="s">
        <v>1094</v>
      </c>
      <c r="L332" s="686" t="s">
        <v>1111</v>
      </c>
      <c r="M332" s="686" t="s">
        <v>1094</v>
      </c>
      <c r="N332" s="686" t="s">
        <v>1111</v>
      </c>
      <c r="O332" s="686" t="s">
        <v>1094</v>
      </c>
      <c r="P332" s="686" t="s">
        <v>1111</v>
      </c>
      <c r="Q332" s="686" t="s">
        <v>1094</v>
      </c>
      <c r="R332" s="686" t="s">
        <v>1111</v>
      </c>
      <c r="S332" s="686" t="s">
        <v>1094</v>
      </c>
      <c r="T332" s="686" t="s">
        <v>1111</v>
      </c>
      <c r="U332" s="686" t="s">
        <v>1094</v>
      </c>
      <c r="V332" s="686" t="s">
        <v>1111</v>
      </c>
      <c r="W332" s="686" t="s">
        <v>1094</v>
      </c>
      <c r="X332" s="686" t="s">
        <v>1111</v>
      </c>
      <c r="Y332" s="686" t="s">
        <v>1094</v>
      </c>
      <c r="Z332" s="686" t="s">
        <v>1111</v>
      </c>
      <c r="AA332" s="686" t="s">
        <v>1094</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 t="shared" ref="G333:G375" si="24">_xlfn.CONCAT(H231:M231)</f>
        <v>AAAA2A1a</v>
      </c>
      <c r="H333" s="349">
        <v>0</v>
      </c>
      <c r="I333" s="349">
        <v>0</v>
      </c>
      <c r="J333" s="939">
        <f>$H333*HLOOKUP(J$331,$J$328:$R$329,2)</f>
        <v>0</v>
      </c>
      <c r="K333" s="981">
        <f t="shared" ref="K333:Y358" si="25">$I333</f>
        <v>0</v>
      </c>
      <c r="L333" s="939">
        <f>$H333*HLOOKUP(L$331,$J$328:$R$329,2)</f>
        <v>0</v>
      </c>
      <c r="M333" s="981">
        <f t="shared" si="25"/>
        <v>0</v>
      </c>
      <c r="N333" s="939">
        <f>$H333*HLOOKUP(N$331,$J$328:$R$329,2)</f>
        <v>0</v>
      </c>
      <c r="O333" s="981">
        <f t="shared" si="25"/>
        <v>0</v>
      </c>
      <c r="P333" s="939">
        <f>$H333*HLOOKUP(P$331,$J$328:$R$329,2)</f>
        <v>0</v>
      </c>
      <c r="Q333" s="981">
        <f t="shared" si="25"/>
        <v>0</v>
      </c>
      <c r="R333" s="939">
        <f>$H333*HLOOKUP(R$331,$J$328:$R$329,2)</f>
        <v>0</v>
      </c>
      <c r="S333" s="981">
        <f t="shared" si="25"/>
        <v>0</v>
      </c>
      <c r="T333" s="939">
        <f>$H333*HLOOKUP(T$331,$J$328:$R$329,2)</f>
        <v>0</v>
      </c>
      <c r="U333" s="981">
        <f t="shared" si="25"/>
        <v>0</v>
      </c>
      <c r="V333" s="939">
        <f>$H333*HLOOKUP(V$331,$J$328:$R$329,2)</f>
        <v>0</v>
      </c>
      <c r="W333" s="981">
        <f t="shared" si="25"/>
        <v>0</v>
      </c>
      <c r="X333" s="939">
        <f>$H333*HLOOKUP(X$331,$J$328:$R$329,2)</f>
        <v>0</v>
      </c>
      <c r="Y333" s="981">
        <f t="shared" si="25"/>
        <v>0</v>
      </c>
      <c r="Z333" s="939">
        <f>$H333*HLOOKUP(Z$331,$J$328:$R$329,2)</f>
        <v>0</v>
      </c>
      <c r="AA333" s="981">
        <f t="shared" ref="AA333:AA375" si="26">$I333</f>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si="24"/>
        <v>GGGGAg1a2</v>
      </c>
      <c r="H334" s="349">
        <v>0</v>
      </c>
      <c r="I334" s="349">
        <v>0</v>
      </c>
      <c r="J334" s="939">
        <f t="shared" ref="J334:J342" si="27">$H334*HLOOKUP(J$331,$J$328:$R$329,2)</f>
        <v>0</v>
      </c>
      <c r="K334" s="981">
        <f t="shared" si="25"/>
        <v>0</v>
      </c>
      <c r="L334" s="939">
        <f t="shared" ref="L334:L342" si="28">$H334*HLOOKUP(L$331,$J$328:$R$329,2)</f>
        <v>0</v>
      </c>
      <c r="M334" s="981">
        <f t="shared" si="25"/>
        <v>0</v>
      </c>
      <c r="N334" s="939">
        <f t="shared" ref="N334:N342" si="29">$H334*HLOOKUP(N$331,$J$328:$R$329,2)</f>
        <v>0</v>
      </c>
      <c r="O334" s="981">
        <f t="shared" si="25"/>
        <v>0</v>
      </c>
      <c r="P334" s="939">
        <f t="shared" ref="P334:P342" si="30">$H334*HLOOKUP(P$331,$J$328:$R$329,2)</f>
        <v>0</v>
      </c>
      <c r="Q334" s="981">
        <f t="shared" si="25"/>
        <v>0</v>
      </c>
      <c r="R334" s="939">
        <f t="shared" ref="R334:R342" si="31">$H334*HLOOKUP(R$331,$J$328:$R$329,2)</f>
        <v>0</v>
      </c>
      <c r="S334" s="981">
        <f t="shared" si="25"/>
        <v>0</v>
      </c>
      <c r="T334" s="939">
        <f t="shared" ref="T334:T342" si="32">$H334*HLOOKUP(T$331,$J$328:$R$329,2)</f>
        <v>0</v>
      </c>
      <c r="U334" s="981">
        <f t="shared" si="25"/>
        <v>0</v>
      </c>
      <c r="V334" s="939">
        <f t="shared" ref="V334:V342" si="33">$H334*HLOOKUP(V$331,$J$328:$R$329,2)</f>
        <v>0</v>
      </c>
      <c r="W334" s="981">
        <f t="shared" si="25"/>
        <v>0</v>
      </c>
      <c r="X334" s="939">
        <f t="shared" ref="X334:X342" si="34">$H334*HLOOKUP(X$331,$J$328:$R$329,2)</f>
        <v>0</v>
      </c>
      <c r="Y334" s="981">
        <f t="shared" si="25"/>
        <v>0</v>
      </c>
      <c r="Z334" s="939">
        <f t="shared" ref="Z334:Z342" si="35">$H334*HLOOKUP(Z$331,$J$328:$R$329,2)</f>
        <v>0</v>
      </c>
      <c r="AA334" s="981">
        <f t="shared" si="26"/>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4"/>
        <v>GGGGSg1a2</v>
      </c>
      <c r="H335" s="349">
        <v>0</v>
      </c>
      <c r="I335" s="349">
        <v>0</v>
      </c>
      <c r="J335" s="939">
        <f t="shared" si="27"/>
        <v>0</v>
      </c>
      <c r="K335" s="981">
        <f t="shared" si="25"/>
        <v>0</v>
      </c>
      <c r="L335" s="939">
        <f t="shared" si="28"/>
        <v>0</v>
      </c>
      <c r="M335" s="981">
        <f t="shared" si="25"/>
        <v>0</v>
      </c>
      <c r="N335" s="939">
        <f t="shared" si="29"/>
        <v>0</v>
      </c>
      <c r="O335" s="981">
        <f t="shared" si="25"/>
        <v>0</v>
      </c>
      <c r="P335" s="939">
        <f t="shared" si="30"/>
        <v>0</v>
      </c>
      <c r="Q335" s="981">
        <f t="shared" si="25"/>
        <v>0</v>
      </c>
      <c r="R335" s="939">
        <f t="shared" si="31"/>
        <v>0</v>
      </c>
      <c r="S335" s="981">
        <f t="shared" si="25"/>
        <v>0</v>
      </c>
      <c r="T335" s="939">
        <f t="shared" si="32"/>
        <v>0</v>
      </c>
      <c r="U335" s="981">
        <f t="shared" si="25"/>
        <v>0</v>
      </c>
      <c r="V335" s="939">
        <f t="shared" si="33"/>
        <v>0</v>
      </c>
      <c r="W335" s="981">
        <f t="shared" si="25"/>
        <v>0</v>
      </c>
      <c r="X335" s="939">
        <f t="shared" si="34"/>
        <v>0</v>
      </c>
      <c r="Y335" s="981">
        <f t="shared" si="25"/>
        <v>0</v>
      </c>
      <c r="Z335" s="939">
        <f t="shared" si="35"/>
        <v>0</v>
      </c>
      <c r="AA335" s="981">
        <f t="shared" si="26"/>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4"/>
        <v>GGGAg2Na2</v>
      </c>
      <c r="H336" s="349">
        <v>0</v>
      </c>
      <c r="I336" s="349">
        <v>0</v>
      </c>
      <c r="J336" s="939">
        <f t="shared" si="27"/>
        <v>0</v>
      </c>
      <c r="K336" s="981">
        <f t="shared" si="25"/>
        <v>0</v>
      </c>
      <c r="L336" s="939">
        <f t="shared" si="28"/>
        <v>0</v>
      </c>
      <c r="M336" s="981">
        <f t="shared" si="25"/>
        <v>0</v>
      </c>
      <c r="N336" s="939">
        <f t="shared" si="29"/>
        <v>0</v>
      </c>
      <c r="O336" s="981">
        <f t="shared" si="25"/>
        <v>0</v>
      </c>
      <c r="P336" s="939">
        <f t="shared" si="30"/>
        <v>0</v>
      </c>
      <c r="Q336" s="981">
        <f t="shared" si="25"/>
        <v>0</v>
      </c>
      <c r="R336" s="939">
        <f t="shared" si="31"/>
        <v>0</v>
      </c>
      <c r="S336" s="981">
        <f t="shared" si="25"/>
        <v>0</v>
      </c>
      <c r="T336" s="939">
        <f t="shared" si="32"/>
        <v>0</v>
      </c>
      <c r="U336" s="981">
        <f t="shared" si="25"/>
        <v>0</v>
      </c>
      <c r="V336" s="939">
        <f t="shared" si="33"/>
        <v>0</v>
      </c>
      <c r="W336" s="981">
        <f t="shared" si="25"/>
        <v>0</v>
      </c>
      <c r="X336" s="939">
        <f t="shared" si="34"/>
        <v>0</v>
      </c>
      <c r="Y336" s="981">
        <f t="shared" si="25"/>
        <v>0</v>
      </c>
      <c r="Z336" s="939">
        <f t="shared" si="35"/>
        <v>0</v>
      </c>
      <c r="AA336" s="981">
        <f t="shared" si="26"/>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4"/>
        <v>GGGAg2Ea2</v>
      </c>
      <c r="H337" s="349">
        <v>0</v>
      </c>
      <c r="I337" s="349">
        <v>0</v>
      </c>
      <c r="J337" s="939">
        <f t="shared" si="27"/>
        <v>0</v>
      </c>
      <c r="K337" s="981">
        <f t="shared" si="25"/>
        <v>0</v>
      </c>
      <c r="L337" s="939">
        <f t="shared" si="28"/>
        <v>0</v>
      </c>
      <c r="M337" s="981">
        <f t="shared" si="25"/>
        <v>0</v>
      </c>
      <c r="N337" s="939">
        <f t="shared" si="29"/>
        <v>0</v>
      </c>
      <c r="O337" s="981">
        <f t="shared" si="25"/>
        <v>0</v>
      </c>
      <c r="P337" s="939">
        <f t="shared" si="30"/>
        <v>0</v>
      </c>
      <c r="Q337" s="981">
        <f t="shared" si="25"/>
        <v>0</v>
      </c>
      <c r="R337" s="939">
        <f t="shared" si="31"/>
        <v>0</v>
      </c>
      <c r="S337" s="981">
        <f t="shared" si="25"/>
        <v>0</v>
      </c>
      <c r="T337" s="939">
        <f t="shared" si="32"/>
        <v>0</v>
      </c>
      <c r="U337" s="981">
        <f t="shared" si="25"/>
        <v>0</v>
      </c>
      <c r="V337" s="939">
        <f t="shared" si="33"/>
        <v>0</v>
      </c>
      <c r="W337" s="981">
        <f t="shared" si="25"/>
        <v>0</v>
      </c>
      <c r="X337" s="939">
        <f t="shared" si="34"/>
        <v>0</v>
      </c>
      <c r="Y337" s="981">
        <f t="shared" si="25"/>
        <v>0</v>
      </c>
      <c r="Z337" s="939">
        <f t="shared" si="35"/>
        <v>0</v>
      </c>
      <c r="AA337" s="981">
        <f t="shared" si="26"/>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4"/>
        <v>GGGAg2OFa2</v>
      </c>
      <c r="H338" s="349">
        <v>0</v>
      </c>
      <c r="I338" s="349">
        <v>0</v>
      </c>
      <c r="J338" s="939">
        <f t="shared" si="27"/>
        <v>0</v>
      </c>
      <c r="K338" s="981">
        <f t="shared" si="25"/>
        <v>0</v>
      </c>
      <c r="L338" s="939">
        <f t="shared" si="28"/>
        <v>0</v>
      </c>
      <c r="M338" s="981">
        <f t="shared" si="25"/>
        <v>0</v>
      </c>
      <c r="N338" s="939">
        <f t="shared" si="29"/>
        <v>0</v>
      </c>
      <c r="O338" s="981">
        <f t="shared" si="25"/>
        <v>0</v>
      </c>
      <c r="P338" s="939">
        <f t="shared" si="30"/>
        <v>0</v>
      </c>
      <c r="Q338" s="981">
        <f t="shared" si="25"/>
        <v>0</v>
      </c>
      <c r="R338" s="939">
        <f t="shared" si="31"/>
        <v>0</v>
      </c>
      <c r="S338" s="981">
        <f t="shared" si="25"/>
        <v>0</v>
      </c>
      <c r="T338" s="939">
        <f t="shared" si="32"/>
        <v>0</v>
      </c>
      <c r="U338" s="981">
        <f t="shared" si="25"/>
        <v>0</v>
      </c>
      <c r="V338" s="939">
        <f t="shared" si="33"/>
        <v>0</v>
      </c>
      <c r="W338" s="981">
        <f t="shared" si="25"/>
        <v>0</v>
      </c>
      <c r="X338" s="939">
        <f t="shared" si="34"/>
        <v>0</v>
      </c>
      <c r="Y338" s="981">
        <f t="shared" si="25"/>
        <v>0</v>
      </c>
      <c r="Z338" s="939">
        <f t="shared" si="35"/>
        <v>0</v>
      </c>
      <c r="AA338" s="981">
        <f t="shared" si="26"/>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4"/>
        <v>GGGC1Na2</v>
      </c>
      <c r="H339" s="349">
        <v>0</v>
      </c>
      <c r="I339" s="349">
        <v>0</v>
      </c>
      <c r="J339" s="939">
        <f t="shared" si="27"/>
        <v>0</v>
      </c>
      <c r="K339" s="981">
        <f t="shared" si="25"/>
        <v>0</v>
      </c>
      <c r="L339" s="939">
        <f t="shared" si="28"/>
        <v>0</v>
      </c>
      <c r="M339" s="981">
        <f t="shared" si="25"/>
        <v>0</v>
      </c>
      <c r="N339" s="939">
        <f t="shared" si="29"/>
        <v>0</v>
      </c>
      <c r="O339" s="981">
        <f t="shared" si="25"/>
        <v>0</v>
      </c>
      <c r="P339" s="939">
        <f t="shared" si="30"/>
        <v>0</v>
      </c>
      <c r="Q339" s="981">
        <f t="shared" si="25"/>
        <v>0</v>
      </c>
      <c r="R339" s="939">
        <f t="shared" si="31"/>
        <v>0</v>
      </c>
      <c r="S339" s="981">
        <f t="shared" si="25"/>
        <v>0</v>
      </c>
      <c r="T339" s="939">
        <f t="shared" si="32"/>
        <v>0</v>
      </c>
      <c r="U339" s="981">
        <f t="shared" si="25"/>
        <v>0</v>
      </c>
      <c r="V339" s="939">
        <f t="shared" si="33"/>
        <v>0</v>
      </c>
      <c r="W339" s="981">
        <f t="shared" si="25"/>
        <v>0</v>
      </c>
      <c r="X339" s="939">
        <f t="shared" si="34"/>
        <v>0</v>
      </c>
      <c r="Y339" s="981">
        <f t="shared" si="25"/>
        <v>0</v>
      </c>
      <c r="Z339" s="939">
        <f t="shared" si="35"/>
        <v>0</v>
      </c>
      <c r="AA339" s="981">
        <f t="shared" si="26"/>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si="24"/>
        <v>GGGC1Ea2</v>
      </c>
      <c r="H340" s="349">
        <v>0</v>
      </c>
      <c r="I340" s="349">
        <v>0</v>
      </c>
      <c r="J340" s="939">
        <f t="shared" si="27"/>
        <v>0</v>
      </c>
      <c r="K340" s="981">
        <f t="shared" si="25"/>
        <v>0</v>
      </c>
      <c r="L340" s="939">
        <f t="shared" si="28"/>
        <v>0</v>
      </c>
      <c r="M340" s="981">
        <f t="shared" si="25"/>
        <v>0</v>
      </c>
      <c r="N340" s="939">
        <f t="shared" si="29"/>
        <v>0</v>
      </c>
      <c r="O340" s="981">
        <f t="shared" si="25"/>
        <v>0</v>
      </c>
      <c r="P340" s="939">
        <f t="shared" si="30"/>
        <v>0</v>
      </c>
      <c r="Q340" s="981">
        <f t="shared" si="25"/>
        <v>0</v>
      </c>
      <c r="R340" s="939">
        <f t="shared" si="31"/>
        <v>0</v>
      </c>
      <c r="S340" s="981">
        <f t="shared" si="25"/>
        <v>0</v>
      </c>
      <c r="T340" s="939">
        <f t="shared" si="32"/>
        <v>0</v>
      </c>
      <c r="U340" s="981">
        <f t="shared" si="25"/>
        <v>0</v>
      </c>
      <c r="V340" s="939">
        <f t="shared" si="33"/>
        <v>0</v>
      </c>
      <c r="W340" s="981">
        <f t="shared" si="25"/>
        <v>0</v>
      </c>
      <c r="X340" s="939">
        <f t="shared" si="34"/>
        <v>0</v>
      </c>
      <c r="Y340" s="981">
        <f t="shared" si="25"/>
        <v>0</v>
      </c>
      <c r="Z340" s="939">
        <f t="shared" si="35"/>
        <v>0</v>
      </c>
      <c r="AA340" s="981">
        <f t="shared" si="26"/>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24"/>
        <v>GGGC1Pa2</v>
      </c>
      <c r="H341" s="349">
        <v>0</v>
      </c>
      <c r="I341" s="349">
        <v>0</v>
      </c>
      <c r="J341" s="939">
        <f t="shared" si="27"/>
        <v>0</v>
      </c>
      <c r="K341" s="981">
        <f t="shared" si="25"/>
        <v>0</v>
      </c>
      <c r="L341" s="939">
        <f t="shared" si="28"/>
        <v>0</v>
      </c>
      <c r="M341" s="981">
        <f t="shared" si="25"/>
        <v>0</v>
      </c>
      <c r="N341" s="939">
        <f t="shared" si="29"/>
        <v>0</v>
      </c>
      <c r="O341" s="981">
        <f t="shared" si="25"/>
        <v>0</v>
      </c>
      <c r="P341" s="939">
        <f t="shared" si="30"/>
        <v>0</v>
      </c>
      <c r="Q341" s="981">
        <f t="shared" si="25"/>
        <v>0</v>
      </c>
      <c r="R341" s="939">
        <f t="shared" si="31"/>
        <v>0</v>
      </c>
      <c r="S341" s="981">
        <f t="shared" si="25"/>
        <v>0</v>
      </c>
      <c r="T341" s="939">
        <f t="shared" si="32"/>
        <v>0</v>
      </c>
      <c r="U341" s="981">
        <f t="shared" si="25"/>
        <v>0</v>
      </c>
      <c r="V341" s="939">
        <f t="shared" si="33"/>
        <v>0</v>
      </c>
      <c r="W341" s="981">
        <f t="shared" si="25"/>
        <v>0</v>
      </c>
      <c r="X341" s="939">
        <f t="shared" si="34"/>
        <v>0</v>
      </c>
      <c r="Y341" s="981">
        <f t="shared" si="25"/>
        <v>0</v>
      </c>
      <c r="Z341" s="939">
        <f t="shared" si="35"/>
        <v>0</v>
      </c>
      <c r="AA341" s="981">
        <f t="shared" si="26"/>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24"/>
        <v>GGGC1OFa2</v>
      </c>
      <c r="H342" s="349">
        <v>0</v>
      </c>
      <c r="I342" s="349">
        <v>0</v>
      </c>
      <c r="J342" s="939">
        <f t="shared" si="27"/>
        <v>0</v>
      </c>
      <c r="K342" s="981">
        <f t="shared" si="25"/>
        <v>0</v>
      </c>
      <c r="L342" s="939">
        <f t="shared" si="28"/>
        <v>0</v>
      </c>
      <c r="M342" s="981">
        <f t="shared" si="25"/>
        <v>0</v>
      </c>
      <c r="N342" s="939">
        <f t="shared" si="29"/>
        <v>0</v>
      </c>
      <c r="O342" s="981">
        <f t="shared" si="25"/>
        <v>0</v>
      </c>
      <c r="P342" s="939">
        <f t="shared" si="30"/>
        <v>0</v>
      </c>
      <c r="Q342" s="981">
        <f t="shared" si="25"/>
        <v>0</v>
      </c>
      <c r="R342" s="939">
        <f t="shared" si="31"/>
        <v>0</v>
      </c>
      <c r="S342" s="981">
        <f t="shared" si="25"/>
        <v>0</v>
      </c>
      <c r="T342" s="939">
        <f t="shared" si="32"/>
        <v>0</v>
      </c>
      <c r="U342" s="981">
        <f t="shared" si="25"/>
        <v>0</v>
      </c>
      <c r="V342" s="939">
        <f t="shared" si="33"/>
        <v>0</v>
      </c>
      <c r="W342" s="981">
        <f t="shared" si="25"/>
        <v>0</v>
      </c>
      <c r="X342" s="939">
        <f t="shared" si="34"/>
        <v>0</v>
      </c>
      <c r="Y342" s="981">
        <f t="shared" si="25"/>
        <v>0</v>
      </c>
      <c r="Z342" s="939">
        <f t="shared" si="35"/>
        <v>0</v>
      </c>
      <c r="AA342" s="981">
        <f t="shared" si="26"/>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24"/>
        <v>SPSPSPSPSPsp</v>
      </c>
      <c r="H343" s="349">
        <v>0</v>
      </c>
      <c r="I343" s="349">
        <v>0</v>
      </c>
      <c r="J343" s="939">
        <f>$H343*HLOOKUP(J$331,$J$328:$R$329,2)</f>
        <v>0</v>
      </c>
      <c r="K343" s="981">
        <f t="shared" si="25"/>
        <v>0</v>
      </c>
      <c r="L343" s="939">
        <f>$H343*HLOOKUP(L$331,$J$328:$R$329,2)</f>
        <v>0</v>
      </c>
      <c r="M343" s="981">
        <f t="shared" si="25"/>
        <v>0</v>
      </c>
      <c r="N343" s="939">
        <f>$H343*HLOOKUP(N$331,$J$328:$R$329,2)</f>
        <v>0</v>
      </c>
      <c r="O343" s="981">
        <f t="shared" si="25"/>
        <v>0</v>
      </c>
      <c r="P343" s="939">
        <f>$H343*HLOOKUP(P$331,$J$328:$R$329,2)</f>
        <v>0</v>
      </c>
      <c r="Q343" s="981">
        <f t="shared" si="25"/>
        <v>0</v>
      </c>
      <c r="R343" s="939">
        <f>$H343*HLOOKUP(R$331,$J$328:$R$329,2)</f>
        <v>0</v>
      </c>
      <c r="S343" s="981">
        <f t="shared" si="25"/>
        <v>0</v>
      </c>
      <c r="T343" s="939">
        <f>$H343*HLOOKUP(T$331,$J$328:$R$329,2)</f>
        <v>0</v>
      </c>
      <c r="U343" s="981">
        <f t="shared" si="25"/>
        <v>0</v>
      </c>
      <c r="V343" s="939">
        <f>$H343*HLOOKUP(V$331,$J$328:$R$329,2)</f>
        <v>0</v>
      </c>
      <c r="W343" s="981">
        <f t="shared" si="25"/>
        <v>0</v>
      </c>
      <c r="X343" s="939">
        <f>$H343*HLOOKUP(X$331,$J$328:$R$329,2)</f>
        <v>0</v>
      </c>
      <c r="Y343" s="981">
        <f t="shared" si="25"/>
        <v>0</v>
      </c>
      <c r="Z343" s="939">
        <f>$H343*HLOOKUP(Z$331,$J$328:$R$329,2)</f>
        <v>0</v>
      </c>
      <c r="AA343" s="981">
        <f t="shared" si="26"/>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24"/>
        <v>YABA2Ba</v>
      </c>
      <c r="H344" s="406">
        <v>0</v>
      </c>
      <c r="I344" s="406">
        <v>0</v>
      </c>
      <c r="J344" s="939">
        <f t="shared" ref="J344:X375" si="36">$H344*HLOOKUP(J$331,$J$328:$R$329,2)</f>
        <v>0</v>
      </c>
      <c r="K344" s="981">
        <f t="shared" si="25"/>
        <v>0</v>
      </c>
      <c r="L344" s="939">
        <f t="shared" si="36"/>
        <v>0</v>
      </c>
      <c r="M344" s="981">
        <f t="shared" si="25"/>
        <v>0</v>
      </c>
      <c r="N344" s="939">
        <f t="shared" si="36"/>
        <v>0</v>
      </c>
      <c r="O344" s="981">
        <f t="shared" si="25"/>
        <v>0</v>
      </c>
      <c r="P344" s="939">
        <f t="shared" si="36"/>
        <v>0</v>
      </c>
      <c r="Q344" s="981">
        <f t="shared" si="25"/>
        <v>0</v>
      </c>
      <c r="R344" s="939">
        <f t="shared" si="36"/>
        <v>0</v>
      </c>
      <c r="S344" s="981">
        <f t="shared" si="25"/>
        <v>0</v>
      </c>
      <c r="T344" s="939">
        <f t="shared" si="36"/>
        <v>0</v>
      </c>
      <c r="U344" s="981">
        <f t="shared" si="25"/>
        <v>0</v>
      </c>
      <c r="V344" s="939">
        <f t="shared" si="36"/>
        <v>0</v>
      </c>
      <c r="W344" s="981">
        <f t="shared" si="25"/>
        <v>0</v>
      </c>
      <c r="X344" s="939">
        <f t="shared" si="36"/>
        <v>0</v>
      </c>
      <c r="Y344" s="981">
        <f t="shared" si="25"/>
        <v>0</v>
      </c>
      <c r="Z344" s="939">
        <f t="shared" ref="Z344:Z375" si="37">$H344*HLOOKUP(Z$331,$J$328:$R$329,2)</f>
        <v>0</v>
      </c>
      <c r="AA344" s="981">
        <f t="shared" si="26"/>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24"/>
        <v>AYABA1b</v>
      </c>
      <c r="H345" s="406">
        <v>0</v>
      </c>
      <c r="I345" s="406">
        <v>0</v>
      </c>
      <c r="J345" s="939">
        <f t="shared" si="36"/>
        <v>0</v>
      </c>
      <c r="K345" s="981">
        <f t="shared" si="25"/>
        <v>0</v>
      </c>
      <c r="L345" s="939">
        <f t="shared" si="36"/>
        <v>0</v>
      </c>
      <c r="M345" s="981">
        <f t="shared" si="25"/>
        <v>0</v>
      </c>
      <c r="N345" s="939">
        <f t="shared" si="36"/>
        <v>0</v>
      </c>
      <c r="O345" s="981">
        <f t="shared" si="25"/>
        <v>0</v>
      </c>
      <c r="P345" s="939">
        <f t="shared" si="36"/>
        <v>0</v>
      </c>
      <c r="Q345" s="981">
        <f t="shared" si="25"/>
        <v>0</v>
      </c>
      <c r="R345" s="939">
        <f t="shared" si="36"/>
        <v>0</v>
      </c>
      <c r="S345" s="981">
        <f t="shared" si="25"/>
        <v>0</v>
      </c>
      <c r="T345" s="939">
        <f t="shared" si="36"/>
        <v>0</v>
      </c>
      <c r="U345" s="981">
        <f t="shared" si="25"/>
        <v>0</v>
      </c>
      <c r="V345" s="939">
        <f t="shared" si="36"/>
        <v>0</v>
      </c>
      <c r="W345" s="981">
        <f t="shared" si="25"/>
        <v>0</v>
      </c>
      <c r="X345" s="939">
        <f t="shared" si="36"/>
        <v>0</v>
      </c>
      <c r="Y345" s="981">
        <f t="shared" si="25"/>
        <v>0</v>
      </c>
      <c r="Z345" s="939">
        <f t="shared" si="37"/>
        <v>0</v>
      </c>
      <c r="AA345" s="981">
        <f t="shared" si="26"/>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24"/>
        <v>AYABA1bd</v>
      </c>
      <c r="H346" s="406">
        <v>0</v>
      </c>
      <c r="I346" s="406">
        <v>0</v>
      </c>
      <c r="J346" s="939">
        <f t="shared" si="36"/>
        <v>0</v>
      </c>
      <c r="K346" s="981">
        <f t="shared" si="25"/>
        <v>0</v>
      </c>
      <c r="L346" s="939">
        <f t="shared" si="36"/>
        <v>0</v>
      </c>
      <c r="M346" s="981">
        <f t="shared" si="25"/>
        <v>0</v>
      </c>
      <c r="N346" s="939">
        <f t="shared" si="36"/>
        <v>0</v>
      </c>
      <c r="O346" s="981">
        <f t="shared" si="25"/>
        <v>0</v>
      </c>
      <c r="P346" s="939">
        <f t="shared" si="36"/>
        <v>0</v>
      </c>
      <c r="Q346" s="981">
        <f t="shared" si="25"/>
        <v>0</v>
      </c>
      <c r="R346" s="939">
        <f t="shared" si="36"/>
        <v>0</v>
      </c>
      <c r="S346" s="981">
        <f t="shared" si="25"/>
        <v>0</v>
      </c>
      <c r="T346" s="939">
        <f t="shared" si="36"/>
        <v>0</v>
      </c>
      <c r="U346" s="981">
        <f t="shared" si="25"/>
        <v>0</v>
      </c>
      <c r="V346" s="939">
        <f t="shared" si="36"/>
        <v>0</v>
      </c>
      <c r="W346" s="981">
        <f t="shared" si="25"/>
        <v>0</v>
      </c>
      <c r="X346" s="939">
        <f t="shared" si="36"/>
        <v>0</v>
      </c>
      <c r="Y346" s="981">
        <f t="shared" si="25"/>
        <v>0</v>
      </c>
      <c r="Z346" s="939">
        <f t="shared" si="37"/>
        <v>0</v>
      </c>
      <c r="AA346" s="981">
        <f t="shared" si="26"/>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24"/>
        <v>YAOA2OFa</v>
      </c>
      <c r="H347" s="406">
        <v>0</v>
      </c>
      <c r="I347" s="406">
        <v>0</v>
      </c>
      <c r="J347" s="939">
        <f t="shared" si="36"/>
        <v>0</v>
      </c>
      <c r="K347" s="981">
        <f t="shared" si="25"/>
        <v>0</v>
      </c>
      <c r="L347" s="939">
        <f t="shared" si="36"/>
        <v>0</v>
      </c>
      <c r="M347" s="981">
        <f t="shared" si="25"/>
        <v>0</v>
      </c>
      <c r="N347" s="939">
        <f t="shared" si="36"/>
        <v>0</v>
      </c>
      <c r="O347" s="981">
        <f t="shared" si="25"/>
        <v>0</v>
      </c>
      <c r="P347" s="939">
        <f t="shared" si="36"/>
        <v>0</v>
      </c>
      <c r="Q347" s="981">
        <f t="shared" si="25"/>
        <v>0</v>
      </c>
      <c r="R347" s="939">
        <f t="shared" si="36"/>
        <v>0</v>
      </c>
      <c r="S347" s="981">
        <f t="shared" si="25"/>
        <v>0</v>
      </c>
      <c r="T347" s="939">
        <f t="shared" si="36"/>
        <v>0</v>
      </c>
      <c r="U347" s="981">
        <f t="shared" si="25"/>
        <v>0</v>
      </c>
      <c r="V347" s="939">
        <f t="shared" si="36"/>
        <v>0</v>
      </c>
      <c r="W347" s="981">
        <f t="shared" si="25"/>
        <v>0</v>
      </c>
      <c r="X347" s="939">
        <f t="shared" si="36"/>
        <v>0</v>
      </c>
      <c r="Y347" s="981">
        <f t="shared" si="25"/>
        <v>0</v>
      </c>
      <c r="Z347" s="939">
        <f t="shared" si="37"/>
        <v>0</v>
      </c>
      <c r="AA347" s="981">
        <f t="shared" si="26"/>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24"/>
        <v>AYAOA1of</v>
      </c>
      <c r="H348" s="406">
        <v>0</v>
      </c>
      <c r="I348" s="406">
        <v>0</v>
      </c>
      <c r="J348" s="939">
        <f t="shared" si="36"/>
        <v>0</v>
      </c>
      <c r="K348" s="981">
        <f t="shared" si="25"/>
        <v>0</v>
      </c>
      <c r="L348" s="939">
        <f t="shared" si="36"/>
        <v>0</v>
      </c>
      <c r="M348" s="981">
        <f t="shared" si="25"/>
        <v>0</v>
      </c>
      <c r="N348" s="939">
        <f t="shared" si="36"/>
        <v>0</v>
      </c>
      <c r="O348" s="981">
        <f t="shared" si="25"/>
        <v>0</v>
      </c>
      <c r="P348" s="939">
        <f t="shared" si="36"/>
        <v>0</v>
      </c>
      <c r="Q348" s="981">
        <f t="shared" si="25"/>
        <v>0</v>
      </c>
      <c r="R348" s="939">
        <f t="shared" si="36"/>
        <v>0</v>
      </c>
      <c r="S348" s="981">
        <f t="shared" si="25"/>
        <v>0</v>
      </c>
      <c r="T348" s="939">
        <f t="shared" si="36"/>
        <v>0</v>
      </c>
      <c r="U348" s="981">
        <f t="shared" si="25"/>
        <v>0</v>
      </c>
      <c r="V348" s="939">
        <f t="shared" si="36"/>
        <v>0</v>
      </c>
      <c r="W348" s="981">
        <f t="shared" si="25"/>
        <v>0</v>
      </c>
      <c r="X348" s="939">
        <f t="shared" si="36"/>
        <v>0</v>
      </c>
      <c r="Y348" s="981">
        <f t="shared" si="25"/>
        <v>0</v>
      </c>
      <c r="Z348" s="939">
        <f t="shared" si="37"/>
        <v>0</v>
      </c>
      <c r="AA348" s="981">
        <f t="shared" si="26"/>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24"/>
        <v>YYNBNb</v>
      </c>
      <c r="H349" s="406">
        <v>0</v>
      </c>
      <c r="I349" s="406">
        <v>0</v>
      </c>
      <c r="J349" s="939">
        <f t="shared" si="36"/>
        <v>0</v>
      </c>
      <c r="K349" s="981">
        <f t="shared" si="25"/>
        <v>0</v>
      </c>
      <c r="L349" s="939">
        <f t="shared" si="36"/>
        <v>0</v>
      </c>
      <c r="M349" s="981">
        <f t="shared" si="25"/>
        <v>0</v>
      </c>
      <c r="N349" s="939">
        <f t="shared" si="36"/>
        <v>0</v>
      </c>
      <c r="O349" s="981">
        <f t="shared" si="25"/>
        <v>0</v>
      </c>
      <c r="P349" s="939">
        <f t="shared" si="36"/>
        <v>0</v>
      </c>
      <c r="Q349" s="981">
        <f t="shared" si="25"/>
        <v>0</v>
      </c>
      <c r="R349" s="939">
        <f t="shared" si="36"/>
        <v>0</v>
      </c>
      <c r="S349" s="981">
        <f t="shared" si="25"/>
        <v>0</v>
      </c>
      <c r="T349" s="939">
        <f t="shared" si="36"/>
        <v>0</v>
      </c>
      <c r="U349" s="981">
        <f t="shared" si="25"/>
        <v>0</v>
      </c>
      <c r="V349" s="939">
        <f t="shared" si="36"/>
        <v>0</v>
      </c>
      <c r="W349" s="981">
        <f t="shared" si="25"/>
        <v>0</v>
      </c>
      <c r="X349" s="939">
        <f t="shared" si="36"/>
        <v>0</v>
      </c>
      <c r="Y349" s="981">
        <f t="shared" si="25"/>
        <v>0</v>
      </c>
      <c r="Z349" s="939">
        <f t="shared" si="37"/>
        <v>0</v>
      </c>
      <c r="AA349" s="981">
        <f t="shared" si="26"/>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24"/>
        <v>YYBNBz</v>
      </c>
      <c r="H350" s="406">
        <v>0</v>
      </c>
      <c r="I350" s="406">
        <v>0</v>
      </c>
      <c r="J350" s="939">
        <f t="shared" si="36"/>
        <v>0</v>
      </c>
      <c r="K350" s="981">
        <f t="shared" si="25"/>
        <v>0</v>
      </c>
      <c r="L350" s="939">
        <f t="shared" si="36"/>
        <v>0</v>
      </c>
      <c r="M350" s="981">
        <f t="shared" si="25"/>
        <v>0</v>
      </c>
      <c r="N350" s="939">
        <f t="shared" si="36"/>
        <v>0</v>
      </c>
      <c r="O350" s="981">
        <f t="shared" si="25"/>
        <v>0</v>
      </c>
      <c r="P350" s="939">
        <f t="shared" si="36"/>
        <v>0</v>
      </c>
      <c r="Q350" s="981">
        <f t="shared" si="25"/>
        <v>0</v>
      </c>
      <c r="R350" s="939">
        <f t="shared" si="36"/>
        <v>0</v>
      </c>
      <c r="S350" s="981">
        <f t="shared" si="25"/>
        <v>0</v>
      </c>
      <c r="T350" s="939">
        <f t="shared" si="36"/>
        <v>0</v>
      </c>
      <c r="U350" s="981">
        <f t="shared" si="25"/>
        <v>0</v>
      </c>
      <c r="V350" s="939">
        <f t="shared" si="36"/>
        <v>0</v>
      </c>
      <c r="W350" s="981">
        <f t="shared" si="25"/>
        <v>0</v>
      </c>
      <c r="X350" s="939">
        <f t="shared" si="36"/>
        <v>0</v>
      </c>
      <c r="Y350" s="981">
        <f t="shared" si="25"/>
        <v>0</v>
      </c>
      <c r="Z350" s="939">
        <f t="shared" si="37"/>
        <v>0</v>
      </c>
      <c r="AA350" s="981">
        <f t="shared" si="26"/>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24"/>
        <v>YYBNBr</v>
      </c>
      <c r="H351" s="406">
        <v>0</v>
      </c>
      <c r="I351" s="406">
        <v>0</v>
      </c>
      <c r="J351" s="939">
        <f t="shared" si="36"/>
        <v>0</v>
      </c>
      <c r="K351" s="981">
        <f t="shared" si="25"/>
        <v>0</v>
      </c>
      <c r="L351" s="939">
        <f t="shared" si="36"/>
        <v>0</v>
      </c>
      <c r="M351" s="981">
        <f t="shared" si="25"/>
        <v>0</v>
      </c>
      <c r="N351" s="939">
        <f t="shared" si="36"/>
        <v>0</v>
      </c>
      <c r="O351" s="981">
        <f t="shared" si="25"/>
        <v>0</v>
      </c>
      <c r="P351" s="939">
        <f t="shared" si="36"/>
        <v>0</v>
      </c>
      <c r="Q351" s="981">
        <f t="shared" si="25"/>
        <v>0</v>
      </c>
      <c r="R351" s="939">
        <f t="shared" si="36"/>
        <v>0</v>
      </c>
      <c r="S351" s="981">
        <f t="shared" si="25"/>
        <v>0</v>
      </c>
      <c r="T351" s="939">
        <f t="shared" si="36"/>
        <v>0</v>
      </c>
      <c r="U351" s="981">
        <f t="shared" si="25"/>
        <v>0</v>
      </c>
      <c r="V351" s="939">
        <f t="shared" si="36"/>
        <v>0</v>
      </c>
      <c r="W351" s="981">
        <f t="shared" si="25"/>
        <v>0</v>
      </c>
      <c r="X351" s="939">
        <f t="shared" si="36"/>
        <v>0</v>
      </c>
      <c r="Y351" s="981">
        <f t="shared" si="25"/>
        <v>0</v>
      </c>
      <c r="Z351" s="939">
        <f t="shared" si="37"/>
        <v>0</v>
      </c>
      <c r="AA351" s="981">
        <f t="shared" si="26"/>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24"/>
        <v>YYNWBr</v>
      </c>
      <c r="H352" s="406">
        <v>0</v>
      </c>
      <c r="I352" s="406">
        <v>0</v>
      </c>
      <c r="J352" s="939">
        <f t="shared" si="36"/>
        <v>0</v>
      </c>
      <c r="K352" s="981">
        <f t="shared" si="25"/>
        <v>0</v>
      </c>
      <c r="L352" s="939">
        <f t="shared" si="36"/>
        <v>0</v>
      </c>
      <c r="M352" s="981">
        <f t="shared" si="25"/>
        <v>0</v>
      </c>
      <c r="N352" s="939">
        <f t="shared" si="36"/>
        <v>0</v>
      </c>
      <c r="O352" s="981">
        <f t="shared" si="25"/>
        <v>0</v>
      </c>
      <c r="P352" s="939">
        <f t="shared" si="36"/>
        <v>0</v>
      </c>
      <c r="Q352" s="981">
        <f t="shared" si="25"/>
        <v>0</v>
      </c>
      <c r="R352" s="939">
        <f t="shared" si="36"/>
        <v>0</v>
      </c>
      <c r="S352" s="981">
        <f t="shared" si="25"/>
        <v>0</v>
      </c>
      <c r="T352" s="939">
        <f t="shared" si="36"/>
        <v>0</v>
      </c>
      <c r="U352" s="981">
        <f t="shared" si="25"/>
        <v>0</v>
      </c>
      <c r="V352" s="939">
        <f t="shared" si="36"/>
        <v>0</v>
      </c>
      <c r="W352" s="981">
        <f t="shared" si="25"/>
        <v>0</v>
      </c>
      <c r="X352" s="939">
        <f t="shared" si="36"/>
        <v>0</v>
      </c>
      <c r="Y352" s="981">
        <f t="shared" si="25"/>
        <v>0</v>
      </c>
      <c r="Z352" s="939">
        <f t="shared" si="37"/>
        <v>0</v>
      </c>
      <c r="AA352" s="981">
        <f t="shared" si="26"/>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24"/>
        <v>YYWBNw</v>
      </c>
      <c r="H353" s="406">
        <v>0</v>
      </c>
      <c r="I353" s="406">
        <v>0</v>
      </c>
      <c r="J353" s="939">
        <f t="shared" si="36"/>
        <v>0</v>
      </c>
      <c r="K353" s="981">
        <f t="shared" si="25"/>
        <v>0</v>
      </c>
      <c r="L353" s="939">
        <f t="shared" si="36"/>
        <v>0</v>
      </c>
      <c r="M353" s="981">
        <f t="shared" si="25"/>
        <v>0</v>
      </c>
      <c r="N353" s="939">
        <f t="shared" si="36"/>
        <v>0</v>
      </c>
      <c r="O353" s="981">
        <f t="shared" si="25"/>
        <v>0</v>
      </c>
      <c r="P353" s="939">
        <f t="shared" si="36"/>
        <v>0</v>
      </c>
      <c r="Q353" s="981">
        <f t="shared" si="25"/>
        <v>0</v>
      </c>
      <c r="R353" s="939">
        <f t="shared" si="36"/>
        <v>0</v>
      </c>
      <c r="S353" s="981">
        <f t="shared" si="25"/>
        <v>0</v>
      </c>
      <c r="T353" s="939">
        <f t="shared" si="36"/>
        <v>0</v>
      </c>
      <c r="U353" s="981">
        <f t="shared" si="25"/>
        <v>0</v>
      </c>
      <c r="V353" s="939">
        <f t="shared" si="36"/>
        <v>0</v>
      </c>
      <c r="W353" s="981">
        <f t="shared" si="25"/>
        <v>0</v>
      </c>
      <c r="X353" s="939">
        <f t="shared" si="36"/>
        <v>0</v>
      </c>
      <c r="Y353" s="981">
        <f t="shared" si="25"/>
        <v>0</v>
      </c>
      <c r="Z353" s="939">
        <f t="shared" si="37"/>
        <v>0</v>
      </c>
      <c r="AA353" s="981">
        <f t="shared" si="26"/>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24"/>
        <v>YYBNWb</v>
      </c>
      <c r="H354" s="406">
        <v>0</v>
      </c>
      <c r="I354" s="406">
        <v>0</v>
      </c>
      <c r="J354" s="939">
        <f t="shared" si="36"/>
        <v>0</v>
      </c>
      <c r="K354" s="981">
        <f t="shared" si="25"/>
        <v>0</v>
      </c>
      <c r="L354" s="939">
        <f t="shared" si="36"/>
        <v>0</v>
      </c>
      <c r="M354" s="981">
        <f t="shared" si="25"/>
        <v>0</v>
      </c>
      <c r="N354" s="939">
        <f t="shared" si="36"/>
        <v>0</v>
      </c>
      <c r="O354" s="981">
        <f t="shared" si="25"/>
        <v>0</v>
      </c>
      <c r="P354" s="939">
        <f t="shared" si="36"/>
        <v>0</v>
      </c>
      <c r="Q354" s="981">
        <f t="shared" si="25"/>
        <v>0</v>
      </c>
      <c r="R354" s="939">
        <f t="shared" si="36"/>
        <v>0</v>
      </c>
      <c r="S354" s="981">
        <f t="shared" si="25"/>
        <v>0</v>
      </c>
      <c r="T354" s="939">
        <f t="shared" si="36"/>
        <v>0</v>
      </c>
      <c r="U354" s="981">
        <f t="shared" si="25"/>
        <v>0</v>
      </c>
      <c r="V354" s="939">
        <f t="shared" si="36"/>
        <v>0</v>
      </c>
      <c r="W354" s="981">
        <f t="shared" si="25"/>
        <v>0</v>
      </c>
      <c r="X354" s="939">
        <f t="shared" si="36"/>
        <v>0</v>
      </c>
      <c r="Y354" s="981">
        <f t="shared" si="25"/>
        <v>0</v>
      </c>
      <c r="Z354" s="939">
        <f t="shared" si="37"/>
        <v>0</v>
      </c>
      <c r="AA354" s="981">
        <f t="shared" si="26"/>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24"/>
        <v>AAAA2A1z</v>
      </c>
      <c r="H355" s="406">
        <v>0</v>
      </c>
      <c r="I355" s="406">
        <v>0</v>
      </c>
      <c r="J355" s="939">
        <f t="shared" si="36"/>
        <v>0</v>
      </c>
      <c r="K355" s="981">
        <f t="shared" si="25"/>
        <v>0</v>
      </c>
      <c r="L355" s="939">
        <f t="shared" si="36"/>
        <v>0</v>
      </c>
      <c r="M355" s="981">
        <f t="shared" si="25"/>
        <v>0</v>
      </c>
      <c r="N355" s="939">
        <f t="shared" si="36"/>
        <v>0</v>
      </c>
      <c r="O355" s="981">
        <f t="shared" si="25"/>
        <v>0</v>
      </c>
      <c r="P355" s="939">
        <f t="shared" si="36"/>
        <v>0</v>
      </c>
      <c r="Q355" s="981">
        <f t="shared" si="25"/>
        <v>0</v>
      </c>
      <c r="R355" s="939">
        <f t="shared" si="36"/>
        <v>0</v>
      </c>
      <c r="S355" s="981">
        <f t="shared" si="25"/>
        <v>0</v>
      </c>
      <c r="T355" s="939">
        <f t="shared" si="36"/>
        <v>0</v>
      </c>
      <c r="U355" s="981">
        <f t="shared" si="25"/>
        <v>0</v>
      </c>
      <c r="V355" s="939">
        <f t="shared" si="36"/>
        <v>0</v>
      </c>
      <c r="W355" s="981">
        <f t="shared" si="25"/>
        <v>0</v>
      </c>
      <c r="X355" s="939">
        <f t="shared" si="36"/>
        <v>0</v>
      </c>
      <c r="Y355" s="981">
        <f t="shared" si="25"/>
        <v>0</v>
      </c>
      <c r="Z355" s="939">
        <f t="shared" si="37"/>
        <v>0</v>
      </c>
      <c r="AA355" s="981">
        <f t="shared" si="26"/>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24"/>
        <v>AAAA2Nw</v>
      </c>
      <c r="H356" s="406">
        <v>0</v>
      </c>
      <c r="I356" s="406">
        <v>0</v>
      </c>
      <c r="J356" s="939">
        <f t="shared" si="36"/>
        <v>0</v>
      </c>
      <c r="K356" s="981">
        <f t="shared" si="25"/>
        <v>0</v>
      </c>
      <c r="L356" s="939">
        <f t="shared" si="36"/>
        <v>0</v>
      </c>
      <c r="M356" s="981">
        <f t="shared" si="25"/>
        <v>0</v>
      </c>
      <c r="N356" s="939">
        <f t="shared" si="36"/>
        <v>0</v>
      </c>
      <c r="O356" s="981">
        <f t="shared" si="25"/>
        <v>0</v>
      </c>
      <c r="P356" s="939">
        <f t="shared" si="36"/>
        <v>0</v>
      </c>
      <c r="Q356" s="981">
        <f t="shared" si="25"/>
        <v>0</v>
      </c>
      <c r="R356" s="939">
        <f t="shared" si="36"/>
        <v>0</v>
      </c>
      <c r="S356" s="981">
        <f t="shared" si="25"/>
        <v>0</v>
      </c>
      <c r="T356" s="939">
        <f t="shared" si="36"/>
        <v>0</v>
      </c>
      <c r="U356" s="981">
        <f t="shared" si="25"/>
        <v>0</v>
      </c>
      <c r="V356" s="939">
        <f t="shared" si="36"/>
        <v>0</v>
      </c>
      <c r="W356" s="981">
        <f t="shared" si="25"/>
        <v>0</v>
      </c>
      <c r="X356" s="939">
        <f t="shared" si="36"/>
        <v>0</v>
      </c>
      <c r="Y356" s="981">
        <f t="shared" si="25"/>
        <v>0</v>
      </c>
      <c r="Z356" s="939">
        <f t="shared" si="37"/>
        <v>0</v>
      </c>
      <c r="AA356" s="981">
        <f t="shared" si="26"/>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24"/>
        <v>AAANWb</v>
      </c>
      <c r="H357" s="406">
        <v>0</v>
      </c>
      <c r="I357" s="406">
        <v>0</v>
      </c>
      <c r="J357" s="939">
        <f t="shared" si="36"/>
        <v>0</v>
      </c>
      <c r="K357" s="981">
        <f t="shared" si="25"/>
        <v>0</v>
      </c>
      <c r="L357" s="939">
        <f t="shared" si="36"/>
        <v>0</v>
      </c>
      <c r="M357" s="981">
        <f t="shared" si="25"/>
        <v>0</v>
      </c>
      <c r="N357" s="939">
        <f t="shared" si="36"/>
        <v>0</v>
      </c>
      <c r="O357" s="981">
        <f t="shared" si="25"/>
        <v>0</v>
      </c>
      <c r="P357" s="939">
        <f t="shared" si="36"/>
        <v>0</v>
      </c>
      <c r="Q357" s="981">
        <f t="shared" si="25"/>
        <v>0</v>
      </c>
      <c r="R357" s="939">
        <f t="shared" si="36"/>
        <v>0</v>
      </c>
      <c r="S357" s="981">
        <f t="shared" si="25"/>
        <v>0</v>
      </c>
      <c r="T357" s="939">
        <f t="shared" si="36"/>
        <v>0</v>
      </c>
      <c r="U357" s="981">
        <f t="shared" si="25"/>
        <v>0</v>
      </c>
      <c r="V357" s="939">
        <f t="shared" si="36"/>
        <v>0</v>
      </c>
      <c r="W357" s="981">
        <f t="shared" si="25"/>
        <v>0</v>
      </c>
      <c r="X357" s="939">
        <f t="shared" si="36"/>
        <v>0</v>
      </c>
      <c r="Y357" s="981">
        <f t="shared" si="25"/>
        <v>0</v>
      </c>
      <c r="Z357" s="939">
        <f t="shared" si="37"/>
        <v>0</v>
      </c>
      <c r="AA357" s="981">
        <f t="shared" si="26"/>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24"/>
        <v>AANWBa</v>
      </c>
      <c r="H358" s="406">
        <v>0</v>
      </c>
      <c r="I358" s="406">
        <v>0</v>
      </c>
      <c r="J358" s="939">
        <f t="shared" si="36"/>
        <v>0</v>
      </c>
      <c r="K358" s="981">
        <f t="shared" si="25"/>
        <v>0</v>
      </c>
      <c r="L358" s="939">
        <f t="shared" si="36"/>
        <v>0</v>
      </c>
      <c r="M358" s="981">
        <f t="shared" si="25"/>
        <v>0</v>
      </c>
      <c r="N358" s="939">
        <f t="shared" si="36"/>
        <v>0</v>
      </c>
      <c r="O358" s="981">
        <f t="shared" si="25"/>
        <v>0</v>
      </c>
      <c r="P358" s="939">
        <f t="shared" si="36"/>
        <v>0</v>
      </c>
      <c r="Q358" s="981">
        <f t="shared" si="25"/>
        <v>0</v>
      </c>
      <c r="R358" s="939">
        <f t="shared" si="36"/>
        <v>0</v>
      </c>
      <c r="S358" s="981">
        <f t="shared" si="25"/>
        <v>0</v>
      </c>
      <c r="T358" s="939">
        <f t="shared" si="36"/>
        <v>0</v>
      </c>
      <c r="U358" s="981">
        <f t="shared" si="25"/>
        <v>0</v>
      </c>
      <c r="V358" s="939">
        <f t="shared" si="36"/>
        <v>0</v>
      </c>
      <c r="W358" s="981">
        <f t="shared" si="25"/>
        <v>0</v>
      </c>
      <c r="X358" s="939">
        <f t="shared" si="36"/>
        <v>0</v>
      </c>
      <c r="Y358" s="981">
        <f t="shared" si="25"/>
        <v>0</v>
      </c>
      <c r="Z358" s="939">
        <f t="shared" si="37"/>
        <v>0</v>
      </c>
      <c r="AA358" s="981">
        <f t="shared" si="26"/>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24"/>
        <v>AYWBA1a</v>
      </c>
      <c r="H359" s="406">
        <v>0</v>
      </c>
      <c r="I359" s="406">
        <v>0</v>
      </c>
      <c r="J359" s="939">
        <f t="shared" si="36"/>
        <v>0</v>
      </c>
      <c r="K359" s="981">
        <f t="shared" ref="K359:K362" si="38">$I359</f>
        <v>0</v>
      </c>
      <c r="L359" s="939">
        <f t="shared" si="36"/>
        <v>0</v>
      </c>
      <c r="M359" s="981">
        <f t="shared" ref="M359:M375" si="39">$I359</f>
        <v>0</v>
      </c>
      <c r="N359" s="939">
        <f t="shared" si="36"/>
        <v>0</v>
      </c>
      <c r="O359" s="981">
        <f t="shared" ref="O359:O375" si="40">$I359</f>
        <v>0</v>
      </c>
      <c r="P359" s="939">
        <f t="shared" si="36"/>
        <v>0</v>
      </c>
      <c r="Q359" s="981">
        <f t="shared" ref="Q359:Q375" si="41">$I359</f>
        <v>0</v>
      </c>
      <c r="R359" s="939">
        <f t="shared" si="36"/>
        <v>0</v>
      </c>
      <c r="S359" s="981">
        <f t="shared" ref="S359:S375" si="42">$I359</f>
        <v>0</v>
      </c>
      <c r="T359" s="939">
        <f t="shared" si="36"/>
        <v>0</v>
      </c>
      <c r="U359" s="981">
        <f t="shared" ref="U359:U375" si="43">$I359</f>
        <v>0</v>
      </c>
      <c r="V359" s="939">
        <f t="shared" si="36"/>
        <v>0</v>
      </c>
      <c r="W359" s="981">
        <f t="shared" ref="W359:W375" si="44">$I359</f>
        <v>0</v>
      </c>
      <c r="X359" s="939">
        <f t="shared" si="36"/>
        <v>0</v>
      </c>
      <c r="Y359" s="981">
        <f t="shared" ref="Y359:Y375" si="45">$I359</f>
        <v>0</v>
      </c>
      <c r="Z359" s="939">
        <f t="shared" si="37"/>
        <v>0</v>
      </c>
      <c r="AA359" s="981">
        <f t="shared" si="26"/>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24"/>
        <v>YYBA2A1a</v>
      </c>
      <c r="H360" s="406">
        <v>0</v>
      </c>
      <c r="I360" s="406">
        <v>0</v>
      </c>
      <c r="J360" s="939">
        <f t="shared" si="36"/>
        <v>0</v>
      </c>
      <c r="K360" s="981">
        <f t="shared" si="38"/>
        <v>0</v>
      </c>
      <c r="L360" s="939">
        <f t="shared" si="36"/>
        <v>0</v>
      </c>
      <c r="M360" s="981">
        <f t="shared" si="39"/>
        <v>0</v>
      </c>
      <c r="N360" s="939">
        <f t="shared" si="36"/>
        <v>0</v>
      </c>
      <c r="O360" s="981">
        <f t="shared" si="40"/>
        <v>0</v>
      </c>
      <c r="P360" s="939">
        <f t="shared" si="36"/>
        <v>0</v>
      </c>
      <c r="Q360" s="981">
        <f t="shared" si="41"/>
        <v>0</v>
      </c>
      <c r="R360" s="939">
        <f t="shared" si="36"/>
        <v>0</v>
      </c>
      <c r="S360" s="981">
        <f t="shared" si="42"/>
        <v>0</v>
      </c>
      <c r="T360" s="939">
        <f t="shared" si="36"/>
        <v>0</v>
      </c>
      <c r="U360" s="981">
        <f t="shared" si="43"/>
        <v>0</v>
      </c>
      <c r="V360" s="939">
        <f t="shared" si="36"/>
        <v>0</v>
      </c>
      <c r="W360" s="981">
        <f t="shared" si="44"/>
        <v>0</v>
      </c>
      <c r="X360" s="939">
        <f t="shared" si="36"/>
        <v>0</v>
      </c>
      <c r="Y360" s="981">
        <f t="shared" si="45"/>
        <v>0</v>
      </c>
      <c r="Z360" s="939">
        <f t="shared" si="37"/>
        <v>0</v>
      </c>
      <c r="AA360" s="981">
        <f t="shared" si="26"/>
        <v>0</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24"/>
        <v>YYAA2A1a</v>
      </c>
      <c r="H361" s="406">
        <v>0</v>
      </c>
      <c r="I361" s="406">
        <v>0</v>
      </c>
      <c r="J361" s="939">
        <f t="shared" si="36"/>
        <v>0</v>
      </c>
      <c r="K361" s="981">
        <f t="shared" si="38"/>
        <v>0</v>
      </c>
      <c r="L361" s="939">
        <f t="shared" si="36"/>
        <v>0</v>
      </c>
      <c r="M361" s="981">
        <f t="shared" si="39"/>
        <v>0</v>
      </c>
      <c r="N361" s="939">
        <f t="shared" si="36"/>
        <v>0</v>
      </c>
      <c r="O361" s="981">
        <f t="shared" si="40"/>
        <v>0</v>
      </c>
      <c r="P361" s="939">
        <f t="shared" si="36"/>
        <v>0</v>
      </c>
      <c r="Q361" s="981">
        <f t="shared" si="41"/>
        <v>0</v>
      </c>
      <c r="R361" s="939">
        <f t="shared" si="36"/>
        <v>0</v>
      </c>
      <c r="S361" s="981">
        <f t="shared" si="42"/>
        <v>0</v>
      </c>
      <c r="T361" s="939">
        <f t="shared" si="36"/>
        <v>0</v>
      </c>
      <c r="U361" s="981">
        <f t="shared" si="43"/>
        <v>0</v>
      </c>
      <c r="V361" s="939">
        <f t="shared" si="36"/>
        <v>0</v>
      </c>
      <c r="W361" s="981">
        <f t="shared" si="44"/>
        <v>0</v>
      </c>
      <c r="X361" s="939">
        <f t="shared" si="36"/>
        <v>0</v>
      </c>
      <c r="Y361" s="981">
        <f t="shared" si="45"/>
        <v>0</v>
      </c>
      <c r="Z361" s="939">
        <f t="shared" si="37"/>
        <v>0</v>
      </c>
      <c r="AA361" s="981">
        <f t="shared" si="26"/>
        <v>0</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24"/>
        <v>YAAA2A1a</v>
      </c>
      <c r="H362" s="406">
        <v>0</v>
      </c>
      <c r="I362" s="406">
        <v>0</v>
      </c>
      <c r="J362" s="939">
        <f t="shared" si="36"/>
        <v>0</v>
      </c>
      <c r="K362" s="981">
        <f t="shared" si="38"/>
        <v>0</v>
      </c>
      <c r="L362" s="939">
        <f t="shared" si="36"/>
        <v>0</v>
      </c>
      <c r="M362" s="981">
        <f t="shared" si="39"/>
        <v>0</v>
      </c>
      <c r="N362" s="939">
        <f t="shared" si="36"/>
        <v>0</v>
      </c>
      <c r="O362" s="981">
        <f t="shared" si="40"/>
        <v>0</v>
      </c>
      <c r="P362" s="939">
        <f t="shared" si="36"/>
        <v>0</v>
      </c>
      <c r="Q362" s="981">
        <f t="shared" si="41"/>
        <v>0</v>
      </c>
      <c r="R362" s="939">
        <f t="shared" si="36"/>
        <v>0</v>
      </c>
      <c r="S362" s="981">
        <f t="shared" si="42"/>
        <v>0</v>
      </c>
      <c r="T362" s="939">
        <f t="shared" si="36"/>
        <v>0</v>
      </c>
      <c r="U362" s="981">
        <f t="shared" si="43"/>
        <v>0</v>
      </c>
      <c r="V362" s="939">
        <f t="shared" si="36"/>
        <v>0</v>
      </c>
      <c r="W362" s="981">
        <f t="shared" si="44"/>
        <v>0</v>
      </c>
      <c r="X362" s="939">
        <f t="shared" si="36"/>
        <v>0</v>
      </c>
      <c r="Y362" s="981">
        <f t="shared" si="45"/>
        <v>0</v>
      </c>
      <c r="Z362" s="939">
        <f t="shared" si="37"/>
        <v>0</v>
      </c>
      <c r="AA362" s="981">
        <f t="shared" si="26"/>
        <v>0</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24"/>
        <v>YYWNWl</v>
      </c>
      <c r="H363" s="349">
        <v>58.26</v>
      </c>
      <c r="I363" s="349">
        <v>11.25</v>
      </c>
      <c r="J363" s="939">
        <f t="shared" si="36"/>
        <v>49.520999999999994</v>
      </c>
      <c r="K363" s="981">
        <f t="shared" ref="K363:K375" si="46">$I363</f>
        <v>11.25</v>
      </c>
      <c r="L363" s="939">
        <f t="shared" si="36"/>
        <v>49.520999999999994</v>
      </c>
      <c r="M363" s="981">
        <f t="shared" si="39"/>
        <v>11.25</v>
      </c>
      <c r="N363" s="939">
        <f t="shared" si="36"/>
        <v>49.520999999999994</v>
      </c>
      <c r="O363" s="981">
        <f t="shared" si="40"/>
        <v>11.25</v>
      </c>
      <c r="P363" s="939">
        <f t="shared" si="36"/>
        <v>49.520999999999994</v>
      </c>
      <c r="Q363" s="981">
        <f t="shared" si="41"/>
        <v>11.25</v>
      </c>
      <c r="R363" s="939">
        <f t="shared" si="36"/>
        <v>58.26</v>
      </c>
      <c r="S363" s="981">
        <f t="shared" si="42"/>
        <v>11.25</v>
      </c>
      <c r="T363" s="939">
        <f t="shared" si="36"/>
        <v>58.26</v>
      </c>
      <c r="U363" s="981">
        <f t="shared" si="43"/>
        <v>11.25</v>
      </c>
      <c r="V363" s="939">
        <f t="shared" si="36"/>
        <v>58.26</v>
      </c>
      <c r="W363" s="981">
        <f t="shared" si="44"/>
        <v>11.25</v>
      </c>
      <c r="X363" s="939">
        <f t="shared" si="36"/>
        <v>58.26</v>
      </c>
      <c r="Y363" s="981">
        <f t="shared" si="45"/>
        <v>11.25</v>
      </c>
      <c r="Z363" s="939">
        <f t="shared" si="37"/>
        <v>58.26</v>
      </c>
      <c r="AA363" s="981">
        <f t="shared" si="26"/>
        <v>11.25</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24"/>
        <v>YYLWNw</v>
      </c>
      <c r="H364" s="349">
        <v>84.29</v>
      </c>
      <c r="I364" s="349">
        <v>11.64</v>
      </c>
      <c r="J364" s="939">
        <f t="shared" si="36"/>
        <v>71.646500000000003</v>
      </c>
      <c r="K364" s="981">
        <f t="shared" si="46"/>
        <v>11.64</v>
      </c>
      <c r="L364" s="939">
        <f t="shared" si="36"/>
        <v>71.646500000000003</v>
      </c>
      <c r="M364" s="981">
        <f t="shared" si="39"/>
        <v>11.64</v>
      </c>
      <c r="N364" s="939">
        <f t="shared" si="36"/>
        <v>71.646500000000003</v>
      </c>
      <c r="O364" s="981">
        <f t="shared" si="40"/>
        <v>11.64</v>
      </c>
      <c r="P364" s="939">
        <f t="shared" si="36"/>
        <v>71.646500000000003</v>
      </c>
      <c r="Q364" s="981">
        <f t="shared" si="41"/>
        <v>11.64</v>
      </c>
      <c r="R364" s="939">
        <f t="shared" si="36"/>
        <v>84.29</v>
      </c>
      <c r="S364" s="981">
        <f t="shared" si="42"/>
        <v>11.64</v>
      </c>
      <c r="T364" s="939">
        <f t="shared" si="36"/>
        <v>84.29</v>
      </c>
      <c r="U364" s="981">
        <f t="shared" si="43"/>
        <v>11.64</v>
      </c>
      <c r="V364" s="939">
        <f t="shared" si="36"/>
        <v>84.29</v>
      </c>
      <c r="W364" s="981">
        <f t="shared" si="44"/>
        <v>11.64</v>
      </c>
      <c r="X364" s="939">
        <f t="shared" si="36"/>
        <v>84.29</v>
      </c>
      <c r="Y364" s="981">
        <f t="shared" si="45"/>
        <v>11.64</v>
      </c>
      <c r="Z364" s="939">
        <f t="shared" si="37"/>
        <v>84.29</v>
      </c>
      <c r="AA364" s="981">
        <f t="shared" si="26"/>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24"/>
        <v>YYWLWz</v>
      </c>
      <c r="H365" s="349">
        <v>73.45</v>
      </c>
      <c r="I365" s="349">
        <v>13.78</v>
      </c>
      <c r="J365" s="939">
        <f t="shared" si="36"/>
        <v>62.432499999999997</v>
      </c>
      <c r="K365" s="981">
        <f t="shared" si="46"/>
        <v>13.78</v>
      </c>
      <c r="L365" s="939">
        <f t="shared" si="36"/>
        <v>62.432499999999997</v>
      </c>
      <c r="M365" s="981">
        <f t="shared" si="39"/>
        <v>13.78</v>
      </c>
      <c r="N365" s="939">
        <f t="shared" si="36"/>
        <v>62.432499999999997</v>
      </c>
      <c r="O365" s="981">
        <f t="shared" si="40"/>
        <v>13.78</v>
      </c>
      <c r="P365" s="939">
        <f t="shared" si="36"/>
        <v>62.432499999999997</v>
      </c>
      <c r="Q365" s="981">
        <f t="shared" si="41"/>
        <v>13.78</v>
      </c>
      <c r="R365" s="939">
        <f t="shared" si="36"/>
        <v>73.45</v>
      </c>
      <c r="S365" s="981">
        <f t="shared" si="42"/>
        <v>13.78</v>
      </c>
      <c r="T365" s="939">
        <f t="shared" si="36"/>
        <v>73.45</v>
      </c>
      <c r="U365" s="981">
        <f t="shared" si="43"/>
        <v>13.78</v>
      </c>
      <c r="V365" s="939">
        <f t="shared" si="36"/>
        <v>73.45</v>
      </c>
      <c r="W365" s="981">
        <f t="shared" si="44"/>
        <v>13.78</v>
      </c>
      <c r="X365" s="939">
        <f t="shared" si="36"/>
        <v>73.45</v>
      </c>
      <c r="Y365" s="981">
        <f t="shared" si="45"/>
        <v>13.78</v>
      </c>
      <c r="Z365" s="939">
        <f t="shared" si="37"/>
        <v>73.45</v>
      </c>
      <c r="AA365" s="981">
        <f t="shared" si="26"/>
        <v>13.78</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24"/>
        <v>YYNWLw</v>
      </c>
      <c r="H366" s="349">
        <v>84.29</v>
      </c>
      <c r="I366" s="349">
        <v>11.64</v>
      </c>
      <c r="J366" s="939">
        <f t="shared" si="36"/>
        <v>71.646500000000003</v>
      </c>
      <c r="K366" s="981">
        <f t="shared" si="46"/>
        <v>11.64</v>
      </c>
      <c r="L366" s="939">
        <f t="shared" si="36"/>
        <v>71.646500000000003</v>
      </c>
      <c r="M366" s="981">
        <f t="shared" si="39"/>
        <v>11.64</v>
      </c>
      <c r="N366" s="939">
        <f t="shared" si="36"/>
        <v>71.646500000000003</v>
      </c>
      <c r="O366" s="981">
        <f t="shared" si="40"/>
        <v>11.64</v>
      </c>
      <c r="P366" s="939">
        <f t="shared" si="36"/>
        <v>71.646500000000003</v>
      </c>
      <c r="Q366" s="981">
        <f t="shared" si="41"/>
        <v>11.64</v>
      </c>
      <c r="R366" s="939">
        <f t="shared" si="36"/>
        <v>84.29</v>
      </c>
      <c r="S366" s="981">
        <f t="shared" si="42"/>
        <v>11.64</v>
      </c>
      <c r="T366" s="939">
        <f t="shared" si="36"/>
        <v>84.29</v>
      </c>
      <c r="U366" s="981">
        <f t="shared" si="43"/>
        <v>11.64</v>
      </c>
      <c r="V366" s="939">
        <f t="shared" si="36"/>
        <v>84.29</v>
      </c>
      <c r="W366" s="981">
        <f t="shared" si="44"/>
        <v>11.64</v>
      </c>
      <c r="X366" s="939">
        <f t="shared" si="36"/>
        <v>84.29</v>
      </c>
      <c r="Y366" s="981">
        <f t="shared" si="45"/>
        <v>11.64</v>
      </c>
      <c r="Z366" s="939">
        <f t="shared" si="37"/>
        <v>84.29</v>
      </c>
      <c r="AA366" s="981">
        <f t="shared" si="26"/>
        <v>11.64</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24"/>
        <v>AYAA2A1w</v>
      </c>
      <c r="H367" s="349">
        <v>95.94</v>
      </c>
      <c r="I367" s="349">
        <v>11.64</v>
      </c>
      <c r="J367" s="939">
        <f t="shared" si="36"/>
        <v>81.548999999999992</v>
      </c>
      <c r="K367" s="981">
        <f t="shared" si="46"/>
        <v>11.64</v>
      </c>
      <c r="L367" s="939">
        <f t="shared" si="36"/>
        <v>81.548999999999992</v>
      </c>
      <c r="M367" s="981">
        <f t="shared" si="39"/>
        <v>11.64</v>
      </c>
      <c r="N367" s="939">
        <f t="shared" si="36"/>
        <v>81.548999999999992</v>
      </c>
      <c r="O367" s="981">
        <f t="shared" si="40"/>
        <v>11.64</v>
      </c>
      <c r="P367" s="939">
        <f t="shared" si="36"/>
        <v>81.548999999999992</v>
      </c>
      <c r="Q367" s="981">
        <f t="shared" si="41"/>
        <v>11.64</v>
      </c>
      <c r="R367" s="939">
        <f t="shared" si="36"/>
        <v>95.94</v>
      </c>
      <c r="S367" s="981">
        <f t="shared" si="42"/>
        <v>11.64</v>
      </c>
      <c r="T367" s="939">
        <f t="shared" si="36"/>
        <v>95.94</v>
      </c>
      <c r="U367" s="981">
        <f t="shared" si="43"/>
        <v>11.64</v>
      </c>
      <c r="V367" s="939">
        <f t="shared" si="36"/>
        <v>95.94</v>
      </c>
      <c r="W367" s="981">
        <f t="shared" si="44"/>
        <v>11.64</v>
      </c>
      <c r="X367" s="939">
        <f t="shared" si="36"/>
        <v>95.94</v>
      </c>
      <c r="Y367" s="981">
        <f t="shared" si="45"/>
        <v>11.64</v>
      </c>
      <c r="Z367" s="939">
        <f t="shared" si="37"/>
        <v>95.94</v>
      </c>
      <c r="AA367" s="981">
        <f t="shared" si="26"/>
        <v>11.64</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24"/>
        <v>AAWA2A1a</v>
      </c>
      <c r="H368" s="349">
        <v>0</v>
      </c>
      <c r="I368" s="349">
        <v>0</v>
      </c>
      <c r="J368" s="939">
        <f t="shared" si="36"/>
        <v>0</v>
      </c>
      <c r="K368" s="981">
        <f t="shared" si="46"/>
        <v>0</v>
      </c>
      <c r="L368" s="939">
        <f t="shared" si="36"/>
        <v>0</v>
      </c>
      <c r="M368" s="981">
        <f t="shared" si="39"/>
        <v>0</v>
      </c>
      <c r="N368" s="939">
        <f t="shared" si="36"/>
        <v>0</v>
      </c>
      <c r="O368" s="981">
        <f t="shared" si="40"/>
        <v>0</v>
      </c>
      <c r="P368" s="939">
        <f t="shared" si="36"/>
        <v>0</v>
      </c>
      <c r="Q368" s="981">
        <f t="shared" si="41"/>
        <v>0</v>
      </c>
      <c r="R368" s="939">
        <f t="shared" si="36"/>
        <v>0</v>
      </c>
      <c r="S368" s="981">
        <f t="shared" si="42"/>
        <v>0</v>
      </c>
      <c r="T368" s="939">
        <f t="shared" si="36"/>
        <v>0</v>
      </c>
      <c r="U368" s="981">
        <f t="shared" si="43"/>
        <v>0</v>
      </c>
      <c r="V368" s="939">
        <f t="shared" si="36"/>
        <v>0</v>
      </c>
      <c r="W368" s="981">
        <f t="shared" si="44"/>
        <v>0</v>
      </c>
      <c r="X368" s="939">
        <f t="shared" si="36"/>
        <v>0</v>
      </c>
      <c r="Y368" s="981">
        <f t="shared" si="45"/>
        <v>0</v>
      </c>
      <c r="Z368" s="939">
        <f t="shared" si="37"/>
        <v>0</v>
      </c>
      <c r="AA368" s="981">
        <f t="shared" si="26"/>
        <v>0</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24"/>
        <v>AAAWA1a</v>
      </c>
      <c r="H369" s="349">
        <v>0</v>
      </c>
      <c r="I369" s="349">
        <v>0</v>
      </c>
      <c r="J369" s="939">
        <f t="shared" si="36"/>
        <v>0</v>
      </c>
      <c r="K369" s="981">
        <f t="shared" si="46"/>
        <v>0</v>
      </c>
      <c r="L369" s="939">
        <f t="shared" si="36"/>
        <v>0</v>
      </c>
      <c r="M369" s="981">
        <f t="shared" si="39"/>
        <v>0</v>
      </c>
      <c r="N369" s="939">
        <f t="shared" si="36"/>
        <v>0</v>
      </c>
      <c r="O369" s="981">
        <f t="shared" si="40"/>
        <v>0</v>
      </c>
      <c r="P369" s="939">
        <f t="shared" si="36"/>
        <v>0</v>
      </c>
      <c r="Q369" s="981">
        <f t="shared" si="41"/>
        <v>0</v>
      </c>
      <c r="R369" s="939">
        <f t="shared" si="36"/>
        <v>0</v>
      </c>
      <c r="S369" s="981">
        <f t="shared" si="42"/>
        <v>0</v>
      </c>
      <c r="T369" s="939">
        <f t="shared" si="36"/>
        <v>0</v>
      </c>
      <c r="U369" s="981">
        <f t="shared" si="43"/>
        <v>0</v>
      </c>
      <c r="V369" s="939">
        <f t="shared" si="36"/>
        <v>0</v>
      </c>
      <c r="W369" s="981">
        <f t="shared" si="44"/>
        <v>0</v>
      </c>
      <c r="X369" s="939">
        <f t="shared" si="36"/>
        <v>0</v>
      </c>
      <c r="Y369" s="981">
        <f t="shared" si="45"/>
        <v>0</v>
      </c>
      <c r="Z369" s="939">
        <f t="shared" si="37"/>
        <v>0</v>
      </c>
      <c r="AA369" s="981">
        <f t="shared" si="26"/>
        <v>0</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24"/>
        <v>YAAA2Wa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6"/>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24"/>
        <v>YAAA2Nw</v>
      </c>
      <c r="H371" s="349">
        <v>84.29</v>
      </c>
      <c r="I371" s="349">
        <v>11.64</v>
      </c>
      <c r="J371" s="939">
        <f t="shared" si="36"/>
        <v>71.646500000000003</v>
      </c>
      <c r="K371" s="981">
        <f t="shared" si="46"/>
        <v>11.64</v>
      </c>
      <c r="L371" s="939">
        <f t="shared" si="36"/>
        <v>71.646500000000003</v>
      </c>
      <c r="M371" s="981">
        <f t="shared" si="39"/>
        <v>11.64</v>
      </c>
      <c r="N371" s="939">
        <f t="shared" si="36"/>
        <v>71.646500000000003</v>
      </c>
      <c r="O371" s="981">
        <f t="shared" si="40"/>
        <v>11.64</v>
      </c>
      <c r="P371" s="939">
        <f t="shared" si="36"/>
        <v>71.646500000000003</v>
      </c>
      <c r="Q371" s="981">
        <f t="shared" si="41"/>
        <v>11.64</v>
      </c>
      <c r="R371" s="939">
        <f t="shared" si="36"/>
        <v>84.29</v>
      </c>
      <c r="S371" s="981">
        <f t="shared" si="42"/>
        <v>11.64</v>
      </c>
      <c r="T371" s="939">
        <f t="shared" si="36"/>
        <v>84.29</v>
      </c>
      <c r="U371" s="981">
        <f t="shared" si="43"/>
        <v>11.64</v>
      </c>
      <c r="V371" s="939">
        <f t="shared" si="36"/>
        <v>84.29</v>
      </c>
      <c r="W371" s="981">
        <f t="shared" si="44"/>
        <v>11.64</v>
      </c>
      <c r="X371" s="939">
        <f t="shared" si="36"/>
        <v>84.29</v>
      </c>
      <c r="Y371" s="981">
        <f t="shared" si="45"/>
        <v>11.64</v>
      </c>
      <c r="Z371" s="939">
        <f t="shared" si="37"/>
        <v>84.29</v>
      </c>
      <c r="AA371" s="981">
        <f t="shared" si="26"/>
        <v>11.64</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24"/>
        <v>YYAA2A1z</v>
      </c>
      <c r="H372" s="349">
        <v>85.1</v>
      </c>
      <c r="I372" s="349">
        <v>13.78</v>
      </c>
      <c r="J372" s="939">
        <f t="shared" si="36"/>
        <v>72.334999999999994</v>
      </c>
      <c r="K372" s="981">
        <f t="shared" si="46"/>
        <v>13.78</v>
      </c>
      <c r="L372" s="939">
        <f t="shared" si="36"/>
        <v>72.334999999999994</v>
      </c>
      <c r="M372" s="981">
        <f t="shared" si="39"/>
        <v>13.78</v>
      </c>
      <c r="N372" s="939">
        <f t="shared" si="36"/>
        <v>72.334999999999994</v>
      </c>
      <c r="O372" s="981">
        <f t="shared" si="40"/>
        <v>13.78</v>
      </c>
      <c r="P372" s="939">
        <f t="shared" si="36"/>
        <v>72.334999999999994</v>
      </c>
      <c r="Q372" s="981">
        <f t="shared" si="41"/>
        <v>13.78</v>
      </c>
      <c r="R372" s="939">
        <f t="shared" si="36"/>
        <v>85.1</v>
      </c>
      <c r="S372" s="981">
        <f t="shared" si="42"/>
        <v>13.78</v>
      </c>
      <c r="T372" s="939">
        <f t="shared" si="36"/>
        <v>85.1</v>
      </c>
      <c r="U372" s="981">
        <f t="shared" si="43"/>
        <v>13.78</v>
      </c>
      <c r="V372" s="939">
        <f t="shared" si="36"/>
        <v>85.1</v>
      </c>
      <c r="W372" s="981">
        <f t="shared" si="44"/>
        <v>13.78</v>
      </c>
      <c r="X372" s="939">
        <f t="shared" si="36"/>
        <v>85.1</v>
      </c>
      <c r="Y372" s="981">
        <f t="shared" si="45"/>
        <v>13.78</v>
      </c>
      <c r="Z372" s="939">
        <f t="shared" si="37"/>
        <v>85.1</v>
      </c>
      <c r="AA372" s="981">
        <f t="shared" si="26"/>
        <v>13.78</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t="str">
        <f t="shared" si="24"/>
        <v>AYWA2A1a</v>
      </c>
      <c r="H373" s="349">
        <v>0</v>
      </c>
      <c r="I373" s="349">
        <v>0</v>
      </c>
      <c r="J373" s="939">
        <f t="shared" si="36"/>
        <v>0</v>
      </c>
      <c r="K373" s="981">
        <f t="shared" si="46"/>
        <v>0</v>
      </c>
      <c r="L373" s="939">
        <f t="shared" si="36"/>
        <v>0</v>
      </c>
      <c r="M373" s="981">
        <f t="shared" si="39"/>
        <v>0</v>
      </c>
      <c r="N373" s="939">
        <f t="shared" si="36"/>
        <v>0</v>
      </c>
      <c r="O373" s="981">
        <f t="shared" si="40"/>
        <v>0</v>
      </c>
      <c r="P373" s="939">
        <f t="shared" si="36"/>
        <v>0</v>
      </c>
      <c r="Q373" s="981">
        <f t="shared" si="41"/>
        <v>0</v>
      </c>
      <c r="R373" s="939">
        <f t="shared" si="36"/>
        <v>0</v>
      </c>
      <c r="S373" s="981">
        <f t="shared" si="42"/>
        <v>0</v>
      </c>
      <c r="T373" s="939">
        <f t="shared" si="36"/>
        <v>0</v>
      </c>
      <c r="U373" s="981">
        <f t="shared" si="43"/>
        <v>0</v>
      </c>
      <c r="V373" s="939">
        <f t="shared" si="36"/>
        <v>0</v>
      </c>
      <c r="W373" s="981">
        <f t="shared" si="44"/>
        <v>0</v>
      </c>
      <c r="X373" s="939">
        <f t="shared" si="36"/>
        <v>0</v>
      </c>
      <c r="Y373" s="981">
        <f t="shared" si="45"/>
        <v>0</v>
      </c>
      <c r="Z373" s="939">
        <f t="shared" si="37"/>
        <v>0</v>
      </c>
      <c r="AA373" s="981">
        <f t="shared" si="26"/>
        <v>0</v>
      </c>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686" customFormat="1" ht="15" outlineLevel="1" x14ac:dyDescent="0.25">
      <c r="A374" s="690"/>
      <c r="B374" s="687"/>
      <c r="C374" s="699"/>
      <c r="D374" s="699"/>
      <c r="E374" s="699"/>
      <c r="F374" s="703"/>
      <c r="G374" s="703" t="str">
        <f t="shared" si="24"/>
        <v>AANWA1a</v>
      </c>
      <c r="H374" s="349">
        <v>0</v>
      </c>
      <c r="I374" s="349">
        <v>0</v>
      </c>
      <c r="J374" s="939">
        <f t="shared" si="36"/>
        <v>0</v>
      </c>
      <c r="K374" s="981">
        <f t="shared" si="46"/>
        <v>0</v>
      </c>
      <c r="L374" s="939">
        <f t="shared" si="36"/>
        <v>0</v>
      </c>
      <c r="M374" s="981">
        <f t="shared" si="39"/>
        <v>0</v>
      </c>
      <c r="N374" s="939">
        <f t="shared" si="36"/>
        <v>0</v>
      </c>
      <c r="O374" s="981">
        <f t="shared" si="40"/>
        <v>0</v>
      </c>
      <c r="P374" s="939">
        <f t="shared" si="36"/>
        <v>0</v>
      </c>
      <c r="Q374" s="981">
        <f t="shared" si="41"/>
        <v>0</v>
      </c>
      <c r="R374" s="939">
        <f t="shared" si="36"/>
        <v>0</v>
      </c>
      <c r="S374" s="981">
        <f t="shared" si="42"/>
        <v>0</v>
      </c>
      <c r="T374" s="939">
        <f t="shared" si="36"/>
        <v>0</v>
      </c>
      <c r="U374" s="981">
        <f t="shared" si="43"/>
        <v>0</v>
      </c>
      <c r="V374" s="939">
        <f t="shared" si="36"/>
        <v>0</v>
      </c>
      <c r="W374" s="981">
        <f t="shared" si="44"/>
        <v>0</v>
      </c>
      <c r="X374" s="939">
        <f t="shared" si="36"/>
        <v>0</v>
      </c>
      <c r="Y374" s="981">
        <f t="shared" si="45"/>
        <v>0</v>
      </c>
      <c r="Z374" s="939">
        <f t="shared" si="37"/>
        <v>0</v>
      </c>
      <c r="AA374" s="981">
        <f t="shared" si="26"/>
        <v>0</v>
      </c>
      <c r="AB374" s="298"/>
      <c r="AC374" s="298"/>
      <c r="AD374" s="298"/>
      <c r="AE374" s="298"/>
      <c r="AF374" s="298"/>
      <c r="AG374" s="298"/>
      <c r="AH374" s="298"/>
      <c r="AI374" s="298"/>
      <c r="AJ374" s="298"/>
      <c r="AK374" s="298"/>
      <c r="AL374" s="298"/>
      <c r="AM374" s="298"/>
      <c r="AN374" s="298"/>
      <c r="AO374" s="298"/>
      <c r="AP374" s="298"/>
      <c r="AQ374" s="298"/>
      <c r="AR374" s="298"/>
      <c r="AS374" s="298"/>
      <c r="AT374" s="298"/>
      <c r="AU374" s="298"/>
      <c r="AV374" s="298"/>
      <c r="AW374" s="298"/>
      <c r="AX374" s="694"/>
      <c r="AY374" s="689"/>
      <c r="AZ374" s="689"/>
      <c r="BA374" s="689"/>
    </row>
    <row r="375" spans="1:53" s="686" customFormat="1" ht="15" outlineLevel="1" x14ac:dyDescent="0.25">
      <c r="A375" s="690"/>
      <c r="B375" s="687"/>
      <c r="C375" s="699"/>
      <c r="D375" s="699"/>
      <c r="E375" s="699"/>
      <c r="F375" s="703"/>
      <c r="G375" s="703" t="str">
        <f t="shared" si="24"/>
        <v>AAANWa</v>
      </c>
      <c r="H375" s="349">
        <v>0</v>
      </c>
      <c r="I375" s="349">
        <v>0</v>
      </c>
      <c r="J375" s="939">
        <f t="shared" si="36"/>
        <v>0</v>
      </c>
      <c r="K375" s="981">
        <f t="shared" si="46"/>
        <v>0</v>
      </c>
      <c r="L375" s="939">
        <f t="shared" si="36"/>
        <v>0</v>
      </c>
      <c r="M375" s="981">
        <f t="shared" si="39"/>
        <v>0</v>
      </c>
      <c r="N375" s="939">
        <f t="shared" si="36"/>
        <v>0</v>
      </c>
      <c r="O375" s="981">
        <f t="shared" si="40"/>
        <v>0</v>
      </c>
      <c r="P375" s="939">
        <f t="shared" si="36"/>
        <v>0</v>
      </c>
      <c r="Q375" s="981">
        <f t="shared" si="41"/>
        <v>0</v>
      </c>
      <c r="R375" s="939">
        <f t="shared" si="36"/>
        <v>0</v>
      </c>
      <c r="S375" s="981">
        <f t="shared" si="42"/>
        <v>0</v>
      </c>
      <c r="T375" s="939">
        <f t="shared" si="36"/>
        <v>0</v>
      </c>
      <c r="U375" s="981">
        <f t="shared" si="43"/>
        <v>0</v>
      </c>
      <c r="V375" s="939">
        <f t="shared" si="36"/>
        <v>0</v>
      </c>
      <c r="W375" s="981">
        <f t="shared" si="44"/>
        <v>0</v>
      </c>
      <c r="X375" s="939">
        <f t="shared" ref="X375" si="47">$H375*HLOOKUP(X$331,$J$328:$R$329,2)</f>
        <v>0</v>
      </c>
      <c r="Y375" s="981">
        <f t="shared" si="45"/>
        <v>0</v>
      </c>
      <c r="Z375" s="939">
        <f t="shared" si="37"/>
        <v>0</v>
      </c>
      <c r="AA375" s="981">
        <f t="shared" si="26"/>
        <v>0</v>
      </c>
      <c r="AB375" s="298"/>
      <c r="AC375" s="298"/>
      <c r="AD375" s="298"/>
      <c r="AE375" s="298"/>
      <c r="AF375" s="298"/>
      <c r="AG375" s="298"/>
      <c r="AH375" s="298"/>
      <c r="AI375" s="298"/>
      <c r="AJ375" s="298"/>
      <c r="AK375" s="298"/>
      <c r="AL375" s="298"/>
      <c r="AM375" s="298"/>
      <c r="AN375" s="298"/>
      <c r="AO375" s="298"/>
      <c r="AP375" s="298"/>
      <c r="AQ375" s="298"/>
      <c r="AR375" s="298"/>
      <c r="AS375" s="298"/>
      <c r="AT375" s="298"/>
      <c r="AU375" s="298"/>
      <c r="AV375" s="298"/>
      <c r="AW375" s="298"/>
      <c r="AX375" s="694"/>
      <c r="AY375" s="689"/>
      <c r="AZ375" s="689"/>
      <c r="BA375" s="689"/>
    </row>
    <row r="376" spans="1:53" s="686" customFormat="1" ht="15" outlineLevel="1" x14ac:dyDescent="0.25">
      <c r="A376" s="690"/>
      <c r="B376" s="687"/>
      <c r="C376" s="699"/>
      <c r="D376" s="699"/>
      <c r="E376" s="699"/>
      <c r="F376" s="703"/>
      <c r="G376" s="703"/>
      <c r="I376" s="703"/>
      <c r="J376" s="703"/>
      <c r="K376" s="703"/>
      <c r="N376" s="980"/>
      <c r="O376" s="298"/>
      <c r="P376" s="298"/>
      <c r="Q376" s="298"/>
      <c r="R376" s="298"/>
      <c r="S376" s="298"/>
      <c r="T376" s="298"/>
      <c r="U376" s="298"/>
      <c r="V376" s="298"/>
      <c r="W376" s="298"/>
      <c r="X376" s="298"/>
      <c r="Y376" s="298"/>
      <c r="Z376" s="298"/>
      <c r="AA376" s="298"/>
      <c r="AB376" s="298"/>
      <c r="AC376" s="298"/>
      <c r="AD376" s="298"/>
      <c r="AE376" s="298"/>
      <c r="AF376" s="298"/>
      <c r="AG376" s="298"/>
      <c r="AH376" s="298"/>
      <c r="AI376" s="298"/>
      <c r="AJ376" s="298"/>
      <c r="AK376" s="298"/>
      <c r="AL376" s="298"/>
      <c r="AM376" s="298"/>
      <c r="AN376" s="298"/>
      <c r="AO376" s="298"/>
      <c r="AP376" s="298"/>
      <c r="AQ376" s="298"/>
      <c r="AR376" s="298"/>
      <c r="AS376" s="298"/>
      <c r="AT376" s="298"/>
      <c r="AU376" s="298"/>
      <c r="AV376" s="298"/>
      <c r="AW376" s="298"/>
      <c r="AX376" s="694"/>
      <c r="AY376" s="689"/>
      <c r="AZ376" s="689"/>
      <c r="BA376" s="689"/>
    </row>
    <row r="377" spans="1:53" s="76" customFormat="1" ht="15" outlineLevel="1" x14ac:dyDescent="0.25">
      <c r="A377" s="226"/>
      <c r="B377" s="227"/>
      <c r="C377" s="237"/>
      <c r="D377" s="237"/>
      <c r="E377" s="237"/>
      <c r="F377" s="245"/>
      <c r="G377" s="645" t="s">
        <v>829</v>
      </c>
      <c r="I377" s="686" t="s">
        <v>1134</v>
      </c>
      <c r="J377" s="1008" t="s">
        <v>418</v>
      </c>
      <c r="K377" s="1008" t="s">
        <v>819</v>
      </c>
      <c r="L377" s="1008" t="s">
        <v>820</v>
      </c>
      <c r="M377" s="1008" t="s">
        <v>821</v>
      </c>
      <c r="N377" s="1008" t="s">
        <v>822</v>
      </c>
      <c r="O377" s="1008" t="s">
        <v>823</v>
      </c>
      <c r="P377" s="1008" t="s">
        <v>824</v>
      </c>
      <c r="Q377" s="1008" t="s">
        <v>825</v>
      </c>
      <c r="R377" s="1008" t="s">
        <v>826</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236"/>
      <c r="AY377" s="228"/>
      <c r="AZ377" s="228"/>
      <c r="BA377" s="228"/>
    </row>
    <row r="378" spans="1:53" s="686" customFormat="1" ht="15" outlineLevel="1" x14ac:dyDescent="0.25">
      <c r="A378" s="690"/>
      <c r="B378" s="687"/>
      <c r="C378" s="699"/>
      <c r="D378" s="699"/>
      <c r="E378" s="699"/>
      <c r="F378" s="703"/>
      <c r="G378" s="645"/>
      <c r="I378" s="686" t="s">
        <v>1135</v>
      </c>
      <c r="J378" s="1009">
        <v>2</v>
      </c>
      <c r="K378" s="1009">
        <v>2</v>
      </c>
      <c r="L378" s="1009">
        <v>2</v>
      </c>
      <c r="M378" s="1009">
        <v>2</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I379" s="686" t="s">
        <v>1136</v>
      </c>
      <c r="J379" s="1009">
        <v>1</v>
      </c>
      <c r="K379" s="1009">
        <v>1</v>
      </c>
      <c r="L379" s="1009">
        <v>1</v>
      </c>
      <c r="M379" s="1009">
        <v>1</v>
      </c>
      <c r="N379" s="1009">
        <v>1</v>
      </c>
      <c r="O379" s="1009">
        <v>1</v>
      </c>
      <c r="P379" s="1009">
        <v>1</v>
      </c>
      <c r="Q379" s="1009">
        <v>1</v>
      </c>
      <c r="R379" s="1009">
        <v>1</v>
      </c>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686" customFormat="1" ht="15" outlineLevel="1" x14ac:dyDescent="0.25">
      <c r="A380" s="690"/>
      <c r="B380" s="687"/>
      <c r="C380" s="699"/>
      <c r="D380" s="699"/>
      <c r="E380" s="699"/>
      <c r="F380" s="703"/>
      <c r="G380" s="645"/>
      <c r="I380" s="686" t="s">
        <v>1137</v>
      </c>
      <c r="J380" s="1009">
        <v>1</v>
      </c>
      <c r="K380" s="1009">
        <v>1</v>
      </c>
      <c r="L380" s="1009">
        <v>1</v>
      </c>
      <c r="M380" s="1009">
        <v>1</v>
      </c>
      <c r="N380" s="1009">
        <v>1</v>
      </c>
      <c r="O380" s="1009">
        <v>1</v>
      </c>
      <c r="P380" s="1009">
        <v>1</v>
      </c>
      <c r="Q380" s="1009">
        <v>1</v>
      </c>
      <c r="R380" s="1009">
        <v>1</v>
      </c>
      <c r="S380" s="298"/>
      <c r="T380" s="298"/>
      <c r="U380" s="298"/>
      <c r="V380" s="298"/>
      <c r="W380" s="298"/>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c r="AU380" s="304"/>
      <c r="AV380" s="304"/>
      <c r="AW380" s="304"/>
      <c r="AX380" s="694"/>
      <c r="AY380" s="689"/>
      <c r="AZ380" s="689"/>
      <c r="BA380" s="689"/>
    </row>
    <row r="381" spans="1:53" s="686" customFormat="1" ht="15" outlineLevel="1" x14ac:dyDescent="0.25">
      <c r="A381" s="690"/>
      <c r="B381" s="687"/>
      <c r="C381" s="699"/>
      <c r="D381" s="699"/>
      <c r="E381" s="699"/>
      <c r="F381" s="703"/>
      <c r="G381" s="645"/>
      <c r="I381" s="686" t="s">
        <v>1094</v>
      </c>
      <c r="J381" s="1009">
        <v>1</v>
      </c>
      <c r="K381" s="1009">
        <v>1</v>
      </c>
      <c r="L381" s="1009">
        <v>1</v>
      </c>
      <c r="M381" s="1009">
        <v>1</v>
      </c>
      <c r="N381" s="1009">
        <v>1</v>
      </c>
      <c r="O381" s="1009">
        <v>1</v>
      </c>
      <c r="P381" s="1009">
        <v>1</v>
      </c>
      <c r="Q381" s="1009">
        <v>1</v>
      </c>
      <c r="R381" s="1009">
        <v>1</v>
      </c>
      <c r="S381" s="298"/>
      <c r="T381" s="298"/>
      <c r="U381" s="298"/>
      <c r="V381" s="298"/>
      <c r="W381" s="298"/>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c r="AU381" s="304"/>
      <c r="AV381" s="304"/>
      <c r="AW381" s="304"/>
      <c r="AX381" s="694"/>
      <c r="AY381" s="689"/>
      <c r="AZ381" s="689"/>
      <c r="BA381" s="689"/>
    </row>
    <row r="382" spans="1:53" s="686" customFormat="1" ht="15" outlineLevel="1" x14ac:dyDescent="0.25">
      <c r="A382" s="690"/>
      <c r="B382" s="687"/>
      <c r="C382" s="699"/>
      <c r="D382" s="699"/>
      <c r="E382" s="699"/>
      <c r="F382" s="703"/>
      <c r="G382" s="645"/>
      <c r="S382" s="298"/>
      <c r="T382" s="298"/>
      <c r="U382" s="298"/>
      <c r="V382" s="298"/>
      <c r="W382" s="298"/>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c r="AU382" s="304"/>
      <c r="AV382" s="304"/>
      <c r="AW382" s="304"/>
      <c r="AX382" s="694"/>
      <c r="AY382" s="689"/>
      <c r="AZ382" s="689"/>
      <c r="BA382" s="689"/>
    </row>
    <row r="383" spans="1:53" s="76" customFormat="1" ht="15" outlineLevel="1" x14ac:dyDescent="0.25">
      <c r="A383" s="226"/>
      <c r="B383" s="227"/>
      <c r="C383" s="237"/>
      <c r="D383" s="237"/>
      <c r="E383" s="237"/>
      <c r="F383" s="245"/>
      <c r="G383" s="245" t="s">
        <v>833</v>
      </c>
      <c r="H383" s="76" t="s">
        <v>851</v>
      </c>
      <c r="I383" s="76" t="s">
        <v>851</v>
      </c>
      <c r="J383" s="76" t="s">
        <v>851</v>
      </c>
      <c r="K383" s="76" t="s">
        <v>851</v>
      </c>
      <c r="L383" s="76" t="s">
        <v>418</v>
      </c>
      <c r="M383" s="76" t="s">
        <v>418</v>
      </c>
      <c r="N383" s="76" t="s">
        <v>418</v>
      </c>
      <c r="O383" s="76" t="s">
        <v>418</v>
      </c>
      <c r="P383" s="76" t="s">
        <v>819</v>
      </c>
      <c r="Q383" s="76" t="s">
        <v>819</v>
      </c>
      <c r="R383" s="76" t="s">
        <v>819</v>
      </c>
      <c r="S383" s="76" t="s">
        <v>819</v>
      </c>
      <c r="T383" s="76" t="s">
        <v>820</v>
      </c>
      <c r="U383" s="76" t="s">
        <v>820</v>
      </c>
      <c r="V383" s="76" t="s">
        <v>820</v>
      </c>
      <c r="W383" s="76" t="s">
        <v>820</v>
      </c>
      <c r="X383" s="76" t="s">
        <v>821</v>
      </c>
      <c r="Y383" s="76" t="s">
        <v>821</v>
      </c>
      <c r="Z383" s="76" t="s">
        <v>821</v>
      </c>
      <c r="AA383" s="76" t="s">
        <v>821</v>
      </c>
      <c r="AB383" s="76" t="s">
        <v>822</v>
      </c>
      <c r="AC383" s="76" t="s">
        <v>822</v>
      </c>
      <c r="AD383" s="76" t="s">
        <v>822</v>
      </c>
      <c r="AE383" s="76" t="s">
        <v>822</v>
      </c>
      <c r="AF383" s="76" t="s">
        <v>823</v>
      </c>
      <c r="AG383" s="76" t="s">
        <v>823</v>
      </c>
      <c r="AH383" s="76" t="s">
        <v>823</v>
      </c>
      <c r="AI383" s="76" t="s">
        <v>823</v>
      </c>
      <c r="AJ383" s="76" t="s">
        <v>824</v>
      </c>
      <c r="AK383" s="76" t="s">
        <v>824</v>
      </c>
      <c r="AL383" s="76" t="s">
        <v>824</v>
      </c>
      <c r="AM383" s="76" t="s">
        <v>824</v>
      </c>
      <c r="AN383" s="76" t="s">
        <v>825</v>
      </c>
      <c r="AO383" s="76" t="s">
        <v>825</v>
      </c>
      <c r="AP383" s="76" t="s">
        <v>825</v>
      </c>
      <c r="AQ383" s="76" t="s">
        <v>825</v>
      </c>
      <c r="AR383" s="76" t="s">
        <v>826</v>
      </c>
      <c r="AS383" s="76" t="s">
        <v>826</v>
      </c>
      <c r="AT383" s="76" t="s">
        <v>826</v>
      </c>
      <c r="AU383" s="76" t="s">
        <v>826</v>
      </c>
      <c r="AV383" s="304"/>
      <c r="AW383" s="304"/>
      <c r="AX383" s="236"/>
      <c r="AY383" s="228"/>
      <c r="AZ383" s="228"/>
      <c r="BA383" s="228"/>
    </row>
    <row r="384" spans="1:53" s="76" customFormat="1" ht="15" outlineLevel="1" x14ac:dyDescent="0.25">
      <c r="A384" s="226"/>
      <c r="B384" s="227"/>
      <c r="C384" s="237"/>
      <c r="D384" s="237"/>
      <c r="E384" s="237"/>
      <c r="F384" s="245"/>
      <c r="G384" s="245" t="s">
        <v>832</v>
      </c>
      <c r="H384" s="686" t="s">
        <v>1135</v>
      </c>
      <c r="I384" s="686" t="s">
        <v>1136</v>
      </c>
      <c r="J384" s="686" t="s">
        <v>1137</v>
      </c>
      <c r="K384" s="686" t="s">
        <v>1094</v>
      </c>
      <c r="L384" s="76" t="str">
        <f>H384</f>
        <v>knock</v>
      </c>
      <c r="M384" s="686" t="str">
        <f t="shared" ref="M384:AU384" si="48">I384</f>
        <v>pre-em</v>
      </c>
      <c r="N384" s="686" t="str">
        <f t="shared" si="48"/>
        <v>selective_and_spraytop</v>
      </c>
      <c r="O384" s="686" t="str">
        <f t="shared" si="48"/>
        <v>fungicide</v>
      </c>
      <c r="P384" s="686" t="str">
        <f t="shared" si="48"/>
        <v>knock</v>
      </c>
      <c r="Q384" s="686" t="str">
        <f t="shared" si="48"/>
        <v>pre-em</v>
      </c>
      <c r="R384" s="686" t="str">
        <f t="shared" si="48"/>
        <v>selective_and_spraytop</v>
      </c>
      <c r="S384" s="686" t="str">
        <f t="shared" si="48"/>
        <v>fungicide</v>
      </c>
      <c r="T384" s="686" t="str">
        <f t="shared" si="48"/>
        <v>knock</v>
      </c>
      <c r="U384" s="686" t="str">
        <f t="shared" si="48"/>
        <v>pre-em</v>
      </c>
      <c r="V384" s="686" t="str">
        <f t="shared" si="48"/>
        <v>selective_and_spraytop</v>
      </c>
      <c r="W384" s="686" t="str">
        <f t="shared" si="48"/>
        <v>fungicide</v>
      </c>
      <c r="X384" s="686" t="str">
        <f t="shared" si="48"/>
        <v>knock</v>
      </c>
      <c r="Y384" s="686" t="str">
        <f t="shared" si="48"/>
        <v>pre-em</v>
      </c>
      <c r="Z384" s="686" t="str">
        <f t="shared" si="48"/>
        <v>selective_and_spraytop</v>
      </c>
      <c r="AA384" s="686" t="str">
        <f t="shared" si="48"/>
        <v>fungicide</v>
      </c>
      <c r="AB384" s="686" t="str">
        <f t="shared" si="48"/>
        <v>knock</v>
      </c>
      <c r="AC384" s="686" t="str">
        <f t="shared" si="48"/>
        <v>pre-em</v>
      </c>
      <c r="AD384" s="686" t="str">
        <f t="shared" si="48"/>
        <v>selective_and_spraytop</v>
      </c>
      <c r="AE384" s="686" t="str">
        <f t="shared" si="48"/>
        <v>fungicide</v>
      </c>
      <c r="AF384" s="686" t="str">
        <f t="shared" si="48"/>
        <v>knock</v>
      </c>
      <c r="AG384" s="686" t="str">
        <f t="shared" si="48"/>
        <v>pre-em</v>
      </c>
      <c r="AH384" s="686" t="str">
        <f t="shared" si="48"/>
        <v>selective_and_spraytop</v>
      </c>
      <c r="AI384" s="686" t="str">
        <f t="shared" si="48"/>
        <v>fungicide</v>
      </c>
      <c r="AJ384" s="686" t="str">
        <f t="shared" si="48"/>
        <v>knock</v>
      </c>
      <c r="AK384" s="686" t="str">
        <f t="shared" si="48"/>
        <v>pre-em</v>
      </c>
      <c r="AL384" s="686" t="str">
        <f t="shared" si="48"/>
        <v>selective_and_spraytop</v>
      </c>
      <c r="AM384" s="686" t="str">
        <f t="shared" si="48"/>
        <v>fungicide</v>
      </c>
      <c r="AN384" s="686" t="str">
        <f t="shared" si="48"/>
        <v>knock</v>
      </c>
      <c r="AO384" s="686" t="str">
        <f t="shared" si="48"/>
        <v>pre-em</v>
      </c>
      <c r="AP384" s="686" t="str">
        <f t="shared" si="48"/>
        <v>selective_and_spraytop</v>
      </c>
      <c r="AQ384" s="686" t="str">
        <f t="shared" si="48"/>
        <v>fungicide</v>
      </c>
      <c r="AR384" s="686" t="str">
        <f t="shared" si="48"/>
        <v>knock</v>
      </c>
      <c r="AS384" s="686" t="str">
        <f t="shared" si="48"/>
        <v>pre-em</v>
      </c>
      <c r="AT384" s="686" t="str">
        <f t="shared" si="48"/>
        <v>selective_and_spraytop</v>
      </c>
      <c r="AU384" s="686" t="str">
        <f t="shared" si="48"/>
        <v>fungicide</v>
      </c>
      <c r="AV384" s="304"/>
      <c r="AW384" s="304"/>
      <c r="AX384" s="236"/>
      <c r="AY384" s="228"/>
      <c r="AZ384" s="228"/>
      <c r="BA384" s="228"/>
    </row>
    <row r="385" spans="1:53" s="76" customFormat="1" ht="15" outlineLevel="1" x14ac:dyDescent="0.25">
      <c r="A385" s="226"/>
      <c r="B385" s="227"/>
      <c r="C385" s="237"/>
      <c r="D385" s="237"/>
      <c r="E385" s="237"/>
      <c r="F385" s="245"/>
      <c r="G385" s="245" t="str">
        <f t="shared" ref="G385:G427" si="49">_xlfn.CONCAT(H231:M231)</f>
        <v>AAAA2A1a</v>
      </c>
      <c r="H385" s="349">
        <v>0</v>
      </c>
      <c r="I385" s="349">
        <v>0</v>
      </c>
      <c r="J385" s="349">
        <v>0</v>
      </c>
      <c r="K385" s="349">
        <v>0</v>
      </c>
      <c r="L385" s="1010" cm="1">
        <f t="array" ref="L385">INDEX($H385:$K385,0,MATCH(L$384,$H$384:$K$384,0))*INDEX($J$378:$R$381,MATCH(L$384,$I$378:$I$381,0),MATCH(L$383,$J$377:$R$377,0))</f>
        <v>0</v>
      </c>
      <c r="M385" s="1010" cm="1">
        <f t="array" ref="M385">INDEX($H385:$K385,0,MATCH(M$384,$H$384:$K$384,0))*INDEX($J$378:$R$381,MATCH(M$384,$I$378:$I$381,0),MATCH(M$383,$J$377:$R$377,0))</f>
        <v>0</v>
      </c>
      <c r="N385" s="1010" cm="1">
        <f t="array" ref="N385">INDEX($H385:$K385,0,MATCH(N$384,$H$384:$K$384,0))*INDEX($J$378:$R$381,MATCH(N$384,$I$378:$I$381,0),MATCH(N$383,$J$377:$R$377,0))</f>
        <v>0</v>
      </c>
      <c r="O385" s="1010" cm="1">
        <f t="array" ref="O385">INDEX($H385:$K385,0,MATCH(O$384,$H$384:$K$384,0))*INDEX($J$378:$R$381,MATCH(O$384,$I$378:$I$381,0),MATCH(O$383,$J$377:$R$377,0))</f>
        <v>0</v>
      </c>
      <c r="P385" s="1010" cm="1">
        <f t="array" ref="P385">INDEX($H385:$K385,0,MATCH(P$384,$H$384:$K$384,0))*INDEX($J$378:$R$381,MATCH(P$384,$I$378:$I$381,0),MATCH(P$383,$J$377:$R$377,0))</f>
        <v>0</v>
      </c>
      <c r="Q385" s="1010" cm="1">
        <f t="array" ref="Q385">INDEX($H385:$K385,0,MATCH(Q$384,$H$384:$K$384,0))*INDEX($J$378:$R$381,MATCH(Q$384,$I$378:$I$381,0),MATCH(Q$383,$J$377:$R$377,0))</f>
        <v>0</v>
      </c>
      <c r="R385" s="1010" cm="1">
        <f t="array" ref="R385">INDEX($H385:$K385,0,MATCH(R$384,$H$384:$K$384,0))*INDEX($J$378:$R$381,MATCH(R$384,$I$378:$I$381,0),MATCH(R$383,$J$377:$R$377,0))</f>
        <v>0</v>
      </c>
      <c r="S385" s="1010" cm="1">
        <f t="array" ref="S385">INDEX($H385:$K385,0,MATCH(S$384,$H$384:$K$384,0))*INDEX($J$378:$R$381,MATCH(S$384,$I$378:$I$381,0),MATCH(S$383,$J$377:$R$377,0))</f>
        <v>0</v>
      </c>
      <c r="T385" s="1010" cm="1">
        <f t="array" ref="T385">INDEX($H385:$K385,0,MATCH(T$384,$H$384:$K$384,0))*INDEX($J$378:$R$381,MATCH(T$384,$I$378:$I$381,0),MATCH(T$383,$J$377:$R$377,0))</f>
        <v>0</v>
      </c>
      <c r="U385" s="1010" cm="1">
        <f t="array" ref="U385">INDEX($H385:$K385,0,MATCH(U$384,$H$384:$K$384,0))*INDEX($J$378:$R$381,MATCH(U$384,$I$378:$I$381,0),MATCH(U$383,$J$377:$R$377,0))</f>
        <v>0</v>
      </c>
      <c r="V385" s="1010" cm="1">
        <f t="array" ref="V385">INDEX($H385:$K385,0,MATCH(V$384,$H$384:$K$384,0))*INDEX($J$378:$R$381,MATCH(V$384,$I$378:$I$381,0),MATCH(V$383,$J$377:$R$377,0))</f>
        <v>0</v>
      </c>
      <c r="W385" s="1010" cm="1">
        <f t="array" ref="W385">INDEX($H385:$K385,0,MATCH(W$384,$H$384:$K$384,0))*INDEX($J$378:$R$381,MATCH(W$384,$I$378:$I$381,0),MATCH(W$383,$J$377:$R$377,0))</f>
        <v>0</v>
      </c>
      <c r="X385" s="1010" cm="1">
        <f t="array" ref="X385">INDEX($H385:$K385,0,MATCH(X$384,$H$384:$K$384,0))*INDEX($J$378:$R$381,MATCH(X$384,$I$378:$I$381,0),MATCH(X$383,$J$377:$R$377,0))</f>
        <v>0</v>
      </c>
      <c r="Y385" s="1010" cm="1">
        <f t="array" ref="Y385">INDEX($H385:$K385,0,MATCH(Y$384,$H$384:$K$384,0))*INDEX($J$378:$R$381,MATCH(Y$384,$I$378:$I$381,0),MATCH(Y$383,$J$377:$R$377,0))</f>
        <v>0</v>
      </c>
      <c r="Z385" s="1010" cm="1">
        <f t="array" ref="Z385">INDEX($H385:$K385,0,MATCH(Z$384,$H$384:$K$384,0))*INDEX($J$378:$R$381,MATCH(Z$384,$I$378:$I$381,0),MATCH(Z$383,$J$377:$R$377,0))</f>
        <v>0</v>
      </c>
      <c r="AA385" s="1010" cm="1">
        <f t="array" ref="AA385">INDEX($H385:$K385,0,MATCH(AA$384,$H$384:$K$384,0))*INDEX($J$378:$R$381,MATCH(AA$384,$I$378:$I$381,0),MATCH(AA$383,$J$377:$R$377,0))</f>
        <v>0</v>
      </c>
      <c r="AB385" s="1010" cm="1">
        <f t="array" ref="AB385">INDEX($H385:$K385,0,MATCH(AB$384,$H$384:$K$384,0))*INDEX($J$378:$R$381,MATCH(AB$384,$I$378:$I$381,0),MATCH(AB$383,$J$377:$R$377,0))</f>
        <v>0</v>
      </c>
      <c r="AC385" s="1010" cm="1">
        <f t="array" ref="AC385">INDEX($H385:$K385,0,MATCH(AC$384,$H$384:$K$384,0))*INDEX($J$378:$R$381,MATCH(AC$384,$I$378:$I$381,0),MATCH(AC$383,$J$377:$R$377,0))</f>
        <v>0</v>
      </c>
      <c r="AD385" s="1010" cm="1">
        <f t="array" ref="AD385">INDEX($H385:$K385,0,MATCH(AD$384,$H$384:$K$384,0))*INDEX($J$378:$R$381,MATCH(AD$384,$I$378:$I$381,0),MATCH(AD$383,$J$377:$R$377,0))</f>
        <v>0</v>
      </c>
      <c r="AE385" s="1010" cm="1">
        <f t="array" ref="AE385">INDEX($H385:$K385,0,MATCH(AE$384,$H$384:$K$384,0))*INDEX($J$378:$R$381,MATCH(AE$384,$I$378:$I$381,0),MATCH(AE$383,$J$377:$R$377,0))</f>
        <v>0</v>
      </c>
      <c r="AF385" s="1010" cm="1">
        <f t="array" ref="AF385">INDEX($H385:$K385,0,MATCH(AF$384,$H$384:$K$384,0))*INDEX($J$378:$R$381,MATCH(AF$384,$I$378:$I$381,0),MATCH(AF$383,$J$377:$R$377,0))</f>
        <v>0</v>
      </c>
      <c r="AG385" s="1010" cm="1">
        <f t="array" ref="AG385">INDEX($H385:$K385,0,MATCH(AG$384,$H$384:$K$384,0))*INDEX($J$378:$R$381,MATCH(AG$384,$I$378:$I$381,0),MATCH(AG$383,$J$377:$R$377,0))</f>
        <v>0</v>
      </c>
      <c r="AH385" s="1010" cm="1">
        <f t="array" ref="AH385">INDEX($H385:$K385,0,MATCH(AH$384,$H$384:$K$384,0))*INDEX($J$378:$R$381,MATCH(AH$384,$I$378:$I$381,0),MATCH(AH$383,$J$377:$R$377,0))</f>
        <v>0</v>
      </c>
      <c r="AI385" s="1010" cm="1">
        <f t="array" ref="AI385">INDEX($H385:$K385,0,MATCH(AI$384,$H$384:$K$384,0))*INDEX($J$378:$R$381,MATCH(AI$384,$I$378:$I$381,0),MATCH(AI$383,$J$377:$R$377,0))</f>
        <v>0</v>
      </c>
      <c r="AJ385" s="1010" cm="1">
        <f t="array" ref="AJ385">INDEX($H385:$K385,0,MATCH(AJ$384,$H$384:$K$384,0))*INDEX($J$378:$R$381,MATCH(AJ$384,$I$378:$I$381,0),MATCH(AJ$383,$J$377:$R$377,0))</f>
        <v>0</v>
      </c>
      <c r="AK385" s="1010" cm="1">
        <f t="array" ref="AK385">INDEX($H385:$K385,0,MATCH(AK$384,$H$384:$K$384,0))*INDEX($J$378:$R$381,MATCH(AK$384,$I$378:$I$381,0),MATCH(AK$383,$J$377:$R$377,0))</f>
        <v>0</v>
      </c>
      <c r="AL385" s="1010" cm="1">
        <f t="array" ref="AL385">INDEX($H385:$K385,0,MATCH(AL$384,$H$384:$K$384,0))*INDEX($J$378:$R$381,MATCH(AL$384,$I$378:$I$381,0),MATCH(AL$383,$J$377:$R$377,0))</f>
        <v>0</v>
      </c>
      <c r="AM385" s="1010" cm="1">
        <f t="array" ref="AM385">INDEX($H385:$K385,0,MATCH(AM$384,$H$384:$K$384,0))*INDEX($J$378:$R$381,MATCH(AM$384,$I$378:$I$381,0),MATCH(AM$383,$J$377:$R$377,0))</f>
        <v>0</v>
      </c>
      <c r="AN385" s="1010" cm="1">
        <f t="array" ref="AN385">INDEX($H385:$K385,0,MATCH(AN$384,$H$384:$K$384,0))*INDEX($J$378:$R$381,MATCH(AN$384,$I$378:$I$381,0),MATCH(AN$383,$J$377:$R$377,0))</f>
        <v>0</v>
      </c>
      <c r="AO385" s="1010" cm="1">
        <f t="array" ref="AO385">INDEX($H385:$K385,0,MATCH(AO$384,$H$384:$K$384,0))*INDEX($J$378:$R$381,MATCH(AO$384,$I$378:$I$381,0),MATCH(AO$383,$J$377:$R$377,0))</f>
        <v>0</v>
      </c>
      <c r="AP385" s="1010" cm="1">
        <f t="array" ref="AP385">INDEX($H385:$K385,0,MATCH(AP$384,$H$384:$K$384,0))*INDEX($J$378:$R$381,MATCH(AP$384,$I$378:$I$381,0),MATCH(AP$383,$J$377:$R$377,0))</f>
        <v>0</v>
      </c>
      <c r="AQ385" s="1010" cm="1">
        <f t="array" ref="AQ385">INDEX($H385:$K385,0,MATCH(AQ$384,$H$384:$K$384,0))*INDEX($J$378:$R$381,MATCH(AQ$384,$I$378:$I$381,0),MATCH(AQ$383,$J$377:$R$377,0))</f>
        <v>0</v>
      </c>
      <c r="AR385" s="1010" cm="1">
        <f t="array" ref="AR385">INDEX($H385:$K385,0,MATCH(AR$384,$H$384:$K$384,0))*INDEX($J$378:$R$381,MATCH(AR$384,$I$378:$I$381,0),MATCH(AR$383,$J$377:$R$377,0))</f>
        <v>0</v>
      </c>
      <c r="AS385" s="1010" cm="1">
        <f t="array" ref="AS385">INDEX($H385:$K385,0,MATCH(AS$384,$H$384:$K$384,0))*INDEX($J$378:$R$381,MATCH(AS$384,$I$378:$I$381,0),MATCH(AS$383,$J$377:$R$377,0))</f>
        <v>0</v>
      </c>
      <c r="AT385" s="1010" cm="1">
        <f t="array" ref="AT385">INDEX($H385:$K385,0,MATCH(AT$384,$H$384:$K$384,0))*INDEX($J$378:$R$381,MATCH(AT$384,$I$378:$I$381,0),MATCH(AT$383,$J$377:$R$377,0))</f>
        <v>0</v>
      </c>
      <c r="AU385" s="1010" cm="1">
        <f t="array" ref="AU385">INDEX($H385:$K385,0,MATCH(AU$384,$H$384:$K$384,0))*INDEX($J$378:$R$381,MATCH(AU$384,$I$378:$I$381,0),MATCH(AU$383,$J$377:$R$377,0))</f>
        <v>0</v>
      </c>
      <c r="AV385" s="304"/>
      <c r="AW385" s="304"/>
      <c r="AX385" s="236"/>
      <c r="AY385" s="228"/>
      <c r="AZ385" s="228"/>
      <c r="BA385" s="228"/>
    </row>
    <row r="386" spans="1:53" s="686" customFormat="1" ht="15" outlineLevel="1" x14ac:dyDescent="0.25">
      <c r="A386" s="690"/>
      <c r="B386" s="687"/>
      <c r="C386" s="699"/>
      <c r="D386" s="699"/>
      <c r="E386" s="699"/>
      <c r="F386" s="703"/>
      <c r="G386" s="703" t="str">
        <f t="shared" si="49"/>
        <v>GGGGAg1a2</v>
      </c>
      <c r="H386" s="349">
        <v>0</v>
      </c>
      <c r="I386" s="349">
        <v>0</v>
      </c>
      <c r="J386" s="349">
        <v>0</v>
      </c>
      <c r="K386" s="349">
        <v>0</v>
      </c>
      <c r="L386" s="1010" cm="1">
        <f t="array" ref="L386">INDEX($H386:$K386,0,MATCH(L$384,$H$384:$K$384,0))*INDEX($J$378:$R$381,MATCH(L$384,$I$378:$I$381,0),MATCH(L$383,$J$377:$R$377,0))</f>
        <v>0</v>
      </c>
      <c r="M386" s="1010" cm="1">
        <f t="array" ref="M386">INDEX($H386:$K386,0,MATCH(M$384,$H$384:$K$384,0))*INDEX($J$378:$R$381,MATCH(M$384,$I$378:$I$381,0),MATCH(M$383,$J$377:$R$377,0))</f>
        <v>0</v>
      </c>
      <c r="N386" s="1010" cm="1">
        <f t="array" ref="N386">INDEX($H386:$K386,0,MATCH(N$384,$H$384:$K$384,0))*INDEX($J$378:$R$381,MATCH(N$384,$I$378:$I$381,0),MATCH(N$383,$J$377:$R$377,0))</f>
        <v>0</v>
      </c>
      <c r="O386" s="1010" cm="1">
        <f t="array" ref="O386">INDEX($H386:$K386,0,MATCH(O$384,$H$384:$K$384,0))*INDEX($J$378:$R$381,MATCH(O$384,$I$378:$I$381,0),MATCH(O$383,$J$377:$R$377,0))</f>
        <v>0</v>
      </c>
      <c r="P386" s="1010" cm="1">
        <f t="array" ref="P386">INDEX($H386:$K386,0,MATCH(P$384,$H$384:$K$384,0))*INDEX($J$378:$R$381,MATCH(P$384,$I$378:$I$381,0),MATCH(P$383,$J$377:$R$377,0))</f>
        <v>0</v>
      </c>
      <c r="Q386" s="1010" cm="1">
        <f t="array" ref="Q386">INDEX($H386:$K386,0,MATCH(Q$384,$H$384:$K$384,0))*INDEX($J$378:$R$381,MATCH(Q$384,$I$378:$I$381,0),MATCH(Q$383,$J$377:$R$377,0))</f>
        <v>0</v>
      </c>
      <c r="R386" s="1010" cm="1">
        <f t="array" ref="R386">INDEX($H386:$K386,0,MATCH(R$384,$H$384:$K$384,0))*INDEX($J$378:$R$381,MATCH(R$384,$I$378:$I$381,0),MATCH(R$383,$J$377:$R$377,0))</f>
        <v>0</v>
      </c>
      <c r="S386" s="1010" cm="1">
        <f t="array" ref="S386">INDEX($H386:$K386,0,MATCH(S$384,$H$384:$K$384,0))*INDEX($J$378:$R$381,MATCH(S$384,$I$378:$I$381,0),MATCH(S$383,$J$377:$R$377,0))</f>
        <v>0</v>
      </c>
      <c r="T386" s="1010" cm="1">
        <f t="array" ref="T386">INDEX($H386:$K386,0,MATCH(T$384,$H$384:$K$384,0))*INDEX($J$378:$R$381,MATCH(T$384,$I$378:$I$381,0),MATCH(T$383,$J$377:$R$377,0))</f>
        <v>0</v>
      </c>
      <c r="U386" s="1010" cm="1">
        <f t="array" ref="U386">INDEX($H386:$K386,0,MATCH(U$384,$H$384:$K$384,0))*INDEX($J$378:$R$381,MATCH(U$384,$I$378:$I$381,0),MATCH(U$383,$J$377:$R$377,0))</f>
        <v>0</v>
      </c>
      <c r="V386" s="1010" cm="1">
        <f t="array" ref="V386">INDEX($H386:$K386,0,MATCH(V$384,$H$384:$K$384,0))*INDEX($J$378:$R$381,MATCH(V$384,$I$378:$I$381,0),MATCH(V$383,$J$377:$R$377,0))</f>
        <v>0</v>
      </c>
      <c r="W386" s="1010" cm="1">
        <f t="array" ref="W386">INDEX($H386:$K386,0,MATCH(W$384,$H$384:$K$384,0))*INDEX($J$378:$R$381,MATCH(W$384,$I$378:$I$381,0),MATCH(W$383,$J$377:$R$377,0))</f>
        <v>0</v>
      </c>
      <c r="X386" s="1010" cm="1">
        <f t="array" ref="X386">INDEX($H386:$K386,0,MATCH(X$384,$H$384:$K$384,0))*INDEX($J$378:$R$381,MATCH(X$384,$I$378:$I$381,0),MATCH(X$383,$J$377:$R$377,0))</f>
        <v>0</v>
      </c>
      <c r="Y386" s="1010" cm="1">
        <f t="array" ref="Y386">INDEX($H386:$K386,0,MATCH(Y$384,$H$384:$K$384,0))*INDEX($J$378:$R$381,MATCH(Y$384,$I$378:$I$381,0),MATCH(Y$383,$J$377:$R$377,0))</f>
        <v>0</v>
      </c>
      <c r="Z386" s="1010" cm="1">
        <f t="array" ref="Z386">INDEX($H386:$K386,0,MATCH(Z$384,$H$384:$K$384,0))*INDEX($J$378:$R$381,MATCH(Z$384,$I$378:$I$381,0),MATCH(Z$383,$J$377:$R$377,0))</f>
        <v>0</v>
      </c>
      <c r="AA386" s="1010" cm="1">
        <f t="array" ref="AA386">INDEX($H386:$K386,0,MATCH(AA$384,$H$384:$K$384,0))*INDEX($J$378:$R$381,MATCH(AA$384,$I$378:$I$381,0),MATCH(AA$383,$J$377:$R$377,0))</f>
        <v>0</v>
      </c>
      <c r="AB386" s="1010" cm="1">
        <f t="array" ref="AB386">INDEX($H386:$K386,0,MATCH(AB$384,$H$384:$K$384,0))*INDEX($J$378:$R$381,MATCH(AB$384,$I$378:$I$381,0),MATCH(AB$383,$J$377:$R$377,0))</f>
        <v>0</v>
      </c>
      <c r="AC386" s="1010" cm="1">
        <f t="array" ref="AC386">INDEX($H386:$K386,0,MATCH(AC$384,$H$384:$K$384,0))*INDEX($J$378:$R$381,MATCH(AC$384,$I$378:$I$381,0),MATCH(AC$383,$J$377:$R$377,0))</f>
        <v>0</v>
      </c>
      <c r="AD386" s="1010" cm="1">
        <f t="array" ref="AD386">INDEX($H386:$K386,0,MATCH(AD$384,$H$384:$K$384,0))*INDEX($J$378:$R$381,MATCH(AD$384,$I$378:$I$381,0),MATCH(AD$383,$J$377:$R$377,0))</f>
        <v>0</v>
      </c>
      <c r="AE386" s="1010" cm="1">
        <f t="array" ref="AE386">INDEX($H386:$K386,0,MATCH(AE$384,$H$384:$K$384,0))*INDEX($J$378:$R$381,MATCH(AE$384,$I$378:$I$381,0),MATCH(AE$383,$J$377:$R$377,0))</f>
        <v>0</v>
      </c>
      <c r="AF386" s="1010" cm="1">
        <f t="array" ref="AF386">INDEX($H386:$K386,0,MATCH(AF$384,$H$384:$K$384,0))*INDEX($J$378:$R$381,MATCH(AF$384,$I$378:$I$381,0),MATCH(AF$383,$J$377:$R$377,0))</f>
        <v>0</v>
      </c>
      <c r="AG386" s="1010" cm="1">
        <f t="array" ref="AG386">INDEX($H386:$K386,0,MATCH(AG$384,$H$384:$K$384,0))*INDEX($J$378:$R$381,MATCH(AG$384,$I$378:$I$381,0),MATCH(AG$383,$J$377:$R$377,0))</f>
        <v>0</v>
      </c>
      <c r="AH386" s="1010" cm="1">
        <f t="array" ref="AH386">INDEX($H386:$K386,0,MATCH(AH$384,$H$384:$K$384,0))*INDEX($J$378:$R$381,MATCH(AH$384,$I$378:$I$381,0),MATCH(AH$383,$J$377:$R$377,0))</f>
        <v>0</v>
      </c>
      <c r="AI386" s="1010" cm="1">
        <f t="array" ref="AI386">INDEX($H386:$K386,0,MATCH(AI$384,$H$384:$K$384,0))*INDEX($J$378:$R$381,MATCH(AI$384,$I$378:$I$381,0),MATCH(AI$383,$J$377:$R$377,0))</f>
        <v>0</v>
      </c>
      <c r="AJ386" s="1010" cm="1">
        <f t="array" ref="AJ386">INDEX($H386:$K386,0,MATCH(AJ$384,$H$384:$K$384,0))*INDEX($J$378:$R$381,MATCH(AJ$384,$I$378:$I$381,0),MATCH(AJ$383,$J$377:$R$377,0))</f>
        <v>0</v>
      </c>
      <c r="AK386" s="1010" cm="1">
        <f t="array" ref="AK386">INDEX($H386:$K386,0,MATCH(AK$384,$H$384:$K$384,0))*INDEX($J$378:$R$381,MATCH(AK$384,$I$378:$I$381,0),MATCH(AK$383,$J$377:$R$377,0))</f>
        <v>0</v>
      </c>
      <c r="AL386" s="1010" cm="1">
        <f t="array" ref="AL386">INDEX($H386:$K386,0,MATCH(AL$384,$H$384:$K$384,0))*INDEX($J$378:$R$381,MATCH(AL$384,$I$378:$I$381,0),MATCH(AL$383,$J$377:$R$377,0))</f>
        <v>0</v>
      </c>
      <c r="AM386" s="1010" cm="1">
        <f t="array" ref="AM386">INDEX($H386:$K386,0,MATCH(AM$384,$H$384:$K$384,0))*INDEX($J$378:$R$381,MATCH(AM$384,$I$378:$I$381,0),MATCH(AM$383,$J$377:$R$377,0))</f>
        <v>0</v>
      </c>
      <c r="AN386" s="1010" cm="1">
        <f t="array" ref="AN386">INDEX($H386:$K386,0,MATCH(AN$384,$H$384:$K$384,0))*INDEX($J$378:$R$381,MATCH(AN$384,$I$378:$I$381,0),MATCH(AN$383,$J$377:$R$377,0))</f>
        <v>0</v>
      </c>
      <c r="AO386" s="1010" cm="1">
        <f t="array" ref="AO386">INDEX($H386:$K386,0,MATCH(AO$384,$H$384:$K$384,0))*INDEX($J$378:$R$381,MATCH(AO$384,$I$378:$I$381,0),MATCH(AO$383,$J$377:$R$377,0))</f>
        <v>0</v>
      </c>
      <c r="AP386" s="1010" cm="1">
        <f t="array" ref="AP386">INDEX($H386:$K386,0,MATCH(AP$384,$H$384:$K$384,0))*INDEX($J$378:$R$381,MATCH(AP$384,$I$378:$I$381,0),MATCH(AP$383,$J$377:$R$377,0))</f>
        <v>0</v>
      </c>
      <c r="AQ386" s="1010" cm="1">
        <f t="array" ref="AQ386">INDEX($H386:$K386,0,MATCH(AQ$384,$H$384:$K$384,0))*INDEX($J$378:$R$381,MATCH(AQ$384,$I$378:$I$381,0),MATCH(AQ$383,$J$377:$R$377,0))</f>
        <v>0</v>
      </c>
      <c r="AR386" s="1010" cm="1">
        <f t="array" ref="AR386">INDEX($H386:$K386,0,MATCH(AR$384,$H$384:$K$384,0))*INDEX($J$378:$R$381,MATCH(AR$384,$I$378:$I$381,0),MATCH(AR$383,$J$377:$R$377,0))</f>
        <v>0</v>
      </c>
      <c r="AS386" s="1010" cm="1">
        <f t="array" ref="AS386">INDEX($H386:$K386,0,MATCH(AS$384,$H$384:$K$384,0))*INDEX($J$378:$R$381,MATCH(AS$384,$I$378:$I$381,0),MATCH(AS$383,$J$377:$R$377,0))</f>
        <v>0</v>
      </c>
      <c r="AT386" s="1010" cm="1">
        <f t="array" ref="AT386">INDEX($H386:$K386,0,MATCH(AT$384,$H$384:$K$384,0))*INDEX($J$378:$R$381,MATCH(AT$384,$I$378:$I$381,0),MATCH(AT$383,$J$377:$R$377,0))</f>
        <v>0</v>
      </c>
      <c r="AU386" s="1010" cm="1">
        <f t="array" ref="AU386">INDEX($H386:$K386,0,MATCH(AU$384,$H$384:$K$384,0))*INDEX($J$378:$R$381,MATCH(AU$384,$I$378:$I$381,0),MATCH(AU$383,$J$377:$R$377,0))</f>
        <v>0</v>
      </c>
      <c r="AV386" s="304"/>
      <c r="AW386" s="304"/>
      <c r="AX386" s="694"/>
      <c r="AY386" s="689"/>
      <c r="AZ386" s="689"/>
      <c r="BA386" s="689"/>
    </row>
    <row r="387" spans="1:53" s="686" customFormat="1" ht="15" outlineLevel="1" x14ac:dyDescent="0.25">
      <c r="A387" s="690"/>
      <c r="B387" s="687"/>
      <c r="C387" s="699"/>
      <c r="D387" s="699"/>
      <c r="E387" s="699"/>
      <c r="F387" s="703"/>
      <c r="G387" s="703" t="str">
        <f t="shared" si="49"/>
        <v>GGGGSg1a2</v>
      </c>
      <c r="H387" s="349">
        <v>0</v>
      </c>
      <c r="I387" s="349">
        <v>0</v>
      </c>
      <c r="J387" s="349">
        <v>0</v>
      </c>
      <c r="K387" s="349">
        <v>0</v>
      </c>
      <c r="L387" s="1010" cm="1">
        <f t="array" ref="L387">INDEX($H387:$K387,0,MATCH(L$384,$H$384:$K$384,0))*INDEX($J$378:$R$381,MATCH(L$384,$I$378:$I$381,0),MATCH(L$383,$J$377:$R$377,0))</f>
        <v>0</v>
      </c>
      <c r="M387" s="1010" cm="1">
        <f t="array" ref="M387">INDEX($H387:$K387,0,MATCH(M$384,$H$384:$K$384,0))*INDEX($J$378:$R$381,MATCH(M$384,$I$378:$I$381,0),MATCH(M$383,$J$377:$R$377,0))</f>
        <v>0</v>
      </c>
      <c r="N387" s="1010" cm="1">
        <f t="array" ref="N387">INDEX($H387:$K387,0,MATCH(N$384,$H$384:$K$384,0))*INDEX($J$378:$R$381,MATCH(N$384,$I$378:$I$381,0),MATCH(N$383,$J$377:$R$377,0))</f>
        <v>0</v>
      </c>
      <c r="O387" s="1010" cm="1">
        <f t="array" ref="O387">INDEX($H387:$K387,0,MATCH(O$384,$H$384:$K$384,0))*INDEX($J$378:$R$381,MATCH(O$384,$I$378:$I$381,0),MATCH(O$383,$J$377:$R$377,0))</f>
        <v>0</v>
      </c>
      <c r="P387" s="1010" cm="1">
        <f t="array" ref="P387">INDEX($H387:$K387,0,MATCH(P$384,$H$384:$K$384,0))*INDEX($J$378:$R$381,MATCH(P$384,$I$378:$I$381,0),MATCH(P$383,$J$377:$R$377,0))</f>
        <v>0</v>
      </c>
      <c r="Q387" s="1010" cm="1">
        <f t="array" ref="Q387">INDEX($H387:$K387,0,MATCH(Q$384,$H$384:$K$384,0))*INDEX($J$378:$R$381,MATCH(Q$384,$I$378:$I$381,0),MATCH(Q$383,$J$377:$R$377,0))</f>
        <v>0</v>
      </c>
      <c r="R387" s="1010" cm="1">
        <f t="array" ref="R387">INDEX($H387:$K387,0,MATCH(R$384,$H$384:$K$384,0))*INDEX($J$378:$R$381,MATCH(R$384,$I$378:$I$381,0),MATCH(R$383,$J$377:$R$377,0))</f>
        <v>0</v>
      </c>
      <c r="S387" s="1010" cm="1">
        <f t="array" ref="S387">INDEX($H387:$K387,0,MATCH(S$384,$H$384:$K$384,0))*INDEX($J$378:$R$381,MATCH(S$384,$I$378:$I$381,0),MATCH(S$383,$J$377:$R$377,0))</f>
        <v>0</v>
      </c>
      <c r="T387" s="1010" cm="1">
        <f t="array" ref="T387">INDEX($H387:$K387,0,MATCH(T$384,$H$384:$K$384,0))*INDEX($J$378:$R$381,MATCH(T$384,$I$378:$I$381,0),MATCH(T$383,$J$377:$R$377,0))</f>
        <v>0</v>
      </c>
      <c r="U387" s="1010" cm="1">
        <f t="array" ref="U387">INDEX($H387:$K387,0,MATCH(U$384,$H$384:$K$384,0))*INDEX($J$378:$R$381,MATCH(U$384,$I$378:$I$381,0),MATCH(U$383,$J$377:$R$377,0))</f>
        <v>0</v>
      </c>
      <c r="V387" s="1010" cm="1">
        <f t="array" ref="V387">INDEX($H387:$K387,0,MATCH(V$384,$H$384:$K$384,0))*INDEX($J$378:$R$381,MATCH(V$384,$I$378:$I$381,0),MATCH(V$383,$J$377:$R$377,0))</f>
        <v>0</v>
      </c>
      <c r="W387" s="1010" cm="1">
        <f t="array" ref="W387">INDEX($H387:$K387,0,MATCH(W$384,$H$384:$K$384,0))*INDEX($J$378:$R$381,MATCH(W$384,$I$378:$I$381,0),MATCH(W$383,$J$377:$R$377,0))</f>
        <v>0</v>
      </c>
      <c r="X387" s="1010" cm="1">
        <f t="array" ref="X387">INDEX($H387:$K387,0,MATCH(X$384,$H$384:$K$384,0))*INDEX($J$378:$R$381,MATCH(X$384,$I$378:$I$381,0),MATCH(X$383,$J$377:$R$377,0))</f>
        <v>0</v>
      </c>
      <c r="Y387" s="1010" cm="1">
        <f t="array" ref="Y387">INDEX($H387:$K387,0,MATCH(Y$384,$H$384:$K$384,0))*INDEX($J$378:$R$381,MATCH(Y$384,$I$378:$I$381,0),MATCH(Y$383,$J$377:$R$377,0))</f>
        <v>0</v>
      </c>
      <c r="Z387" s="1010" cm="1">
        <f t="array" ref="Z387">INDEX($H387:$K387,0,MATCH(Z$384,$H$384:$K$384,0))*INDEX($J$378:$R$381,MATCH(Z$384,$I$378:$I$381,0),MATCH(Z$383,$J$377:$R$377,0))</f>
        <v>0</v>
      </c>
      <c r="AA387" s="1010" cm="1">
        <f t="array" ref="AA387">INDEX($H387:$K387,0,MATCH(AA$384,$H$384:$K$384,0))*INDEX($J$378:$R$381,MATCH(AA$384,$I$378:$I$381,0),MATCH(AA$383,$J$377:$R$377,0))</f>
        <v>0</v>
      </c>
      <c r="AB387" s="1010" cm="1">
        <f t="array" ref="AB387">INDEX($H387:$K387,0,MATCH(AB$384,$H$384:$K$384,0))*INDEX($J$378:$R$381,MATCH(AB$384,$I$378:$I$381,0),MATCH(AB$383,$J$377:$R$377,0))</f>
        <v>0</v>
      </c>
      <c r="AC387" s="1010" cm="1">
        <f t="array" ref="AC387">INDEX($H387:$K387,0,MATCH(AC$384,$H$384:$K$384,0))*INDEX($J$378:$R$381,MATCH(AC$384,$I$378:$I$381,0),MATCH(AC$383,$J$377:$R$377,0))</f>
        <v>0</v>
      </c>
      <c r="AD387" s="1010" cm="1">
        <f t="array" ref="AD387">INDEX($H387:$K387,0,MATCH(AD$384,$H$384:$K$384,0))*INDEX($J$378:$R$381,MATCH(AD$384,$I$378:$I$381,0),MATCH(AD$383,$J$377:$R$377,0))</f>
        <v>0</v>
      </c>
      <c r="AE387" s="1010" cm="1">
        <f t="array" ref="AE387">INDEX($H387:$K387,0,MATCH(AE$384,$H$384:$K$384,0))*INDEX($J$378:$R$381,MATCH(AE$384,$I$378:$I$381,0),MATCH(AE$383,$J$377:$R$377,0))</f>
        <v>0</v>
      </c>
      <c r="AF387" s="1010" cm="1">
        <f t="array" ref="AF387">INDEX($H387:$K387,0,MATCH(AF$384,$H$384:$K$384,0))*INDEX($J$378:$R$381,MATCH(AF$384,$I$378:$I$381,0),MATCH(AF$383,$J$377:$R$377,0))</f>
        <v>0</v>
      </c>
      <c r="AG387" s="1010" cm="1">
        <f t="array" ref="AG387">INDEX($H387:$K387,0,MATCH(AG$384,$H$384:$K$384,0))*INDEX($J$378:$R$381,MATCH(AG$384,$I$378:$I$381,0),MATCH(AG$383,$J$377:$R$377,0))</f>
        <v>0</v>
      </c>
      <c r="AH387" s="1010" cm="1">
        <f t="array" ref="AH387">INDEX($H387:$K387,0,MATCH(AH$384,$H$384:$K$384,0))*INDEX($J$378:$R$381,MATCH(AH$384,$I$378:$I$381,0),MATCH(AH$383,$J$377:$R$377,0))</f>
        <v>0</v>
      </c>
      <c r="AI387" s="1010" cm="1">
        <f t="array" ref="AI387">INDEX($H387:$K387,0,MATCH(AI$384,$H$384:$K$384,0))*INDEX($J$378:$R$381,MATCH(AI$384,$I$378:$I$381,0),MATCH(AI$383,$J$377:$R$377,0))</f>
        <v>0</v>
      </c>
      <c r="AJ387" s="1010" cm="1">
        <f t="array" ref="AJ387">INDEX($H387:$K387,0,MATCH(AJ$384,$H$384:$K$384,0))*INDEX($J$378:$R$381,MATCH(AJ$384,$I$378:$I$381,0),MATCH(AJ$383,$J$377:$R$377,0))</f>
        <v>0</v>
      </c>
      <c r="AK387" s="1010" cm="1">
        <f t="array" ref="AK387">INDEX($H387:$K387,0,MATCH(AK$384,$H$384:$K$384,0))*INDEX($J$378:$R$381,MATCH(AK$384,$I$378:$I$381,0),MATCH(AK$383,$J$377:$R$377,0))</f>
        <v>0</v>
      </c>
      <c r="AL387" s="1010" cm="1">
        <f t="array" ref="AL387">INDEX($H387:$K387,0,MATCH(AL$384,$H$384:$K$384,0))*INDEX($J$378:$R$381,MATCH(AL$384,$I$378:$I$381,0),MATCH(AL$383,$J$377:$R$377,0))</f>
        <v>0</v>
      </c>
      <c r="AM387" s="1010" cm="1">
        <f t="array" ref="AM387">INDEX($H387:$K387,0,MATCH(AM$384,$H$384:$K$384,0))*INDEX($J$378:$R$381,MATCH(AM$384,$I$378:$I$381,0),MATCH(AM$383,$J$377:$R$377,0))</f>
        <v>0</v>
      </c>
      <c r="AN387" s="1010" cm="1">
        <f t="array" ref="AN387">INDEX($H387:$K387,0,MATCH(AN$384,$H$384:$K$384,0))*INDEX($J$378:$R$381,MATCH(AN$384,$I$378:$I$381,0),MATCH(AN$383,$J$377:$R$377,0))</f>
        <v>0</v>
      </c>
      <c r="AO387" s="1010" cm="1">
        <f t="array" ref="AO387">INDEX($H387:$K387,0,MATCH(AO$384,$H$384:$K$384,0))*INDEX($J$378:$R$381,MATCH(AO$384,$I$378:$I$381,0),MATCH(AO$383,$J$377:$R$377,0))</f>
        <v>0</v>
      </c>
      <c r="AP387" s="1010" cm="1">
        <f t="array" ref="AP387">INDEX($H387:$K387,0,MATCH(AP$384,$H$384:$K$384,0))*INDEX($J$378:$R$381,MATCH(AP$384,$I$378:$I$381,0),MATCH(AP$383,$J$377:$R$377,0))</f>
        <v>0</v>
      </c>
      <c r="AQ387" s="1010" cm="1">
        <f t="array" ref="AQ387">INDEX($H387:$K387,0,MATCH(AQ$384,$H$384:$K$384,0))*INDEX($J$378:$R$381,MATCH(AQ$384,$I$378:$I$381,0),MATCH(AQ$383,$J$377:$R$377,0))</f>
        <v>0</v>
      </c>
      <c r="AR387" s="1010" cm="1">
        <f t="array" ref="AR387">INDEX($H387:$K387,0,MATCH(AR$384,$H$384:$K$384,0))*INDEX($J$378:$R$381,MATCH(AR$384,$I$378:$I$381,0),MATCH(AR$383,$J$377:$R$377,0))</f>
        <v>0</v>
      </c>
      <c r="AS387" s="1010" cm="1">
        <f t="array" ref="AS387">INDEX($H387:$K387,0,MATCH(AS$384,$H$384:$K$384,0))*INDEX($J$378:$R$381,MATCH(AS$384,$I$378:$I$381,0),MATCH(AS$383,$J$377:$R$377,0))</f>
        <v>0</v>
      </c>
      <c r="AT387" s="1010" cm="1">
        <f t="array" ref="AT387">INDEX($H387:$K387,0,MATCH(AT$384,$H$384:$K$384,0))*INDEX($J$378:$R$381,MATCH(AT$384,$I$378:$I$381,0),MATCH(AT$383,$J$377:$R$377,0))</f>
        <v>0</v>
      </c>
      <c r="AU387" s="1010" cm="1">
        <f t="array" ref="AU387">INDEX($H387:$K387,0,MATCH(AU$384,$H$384:$K$384,0))*INDEX($J$378:$R$381,MATCH(AU$384,$I$378:$I$381,0),MATCH(AU$383,$J$377:$R$377,0))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GGGAg2Na2</v>
      </c>
      <c r="H388" s="349">
        <v>0</v>
      </c>
      <c r="I388" s="349">
        <v>0</v>
      </c>
      <c r="J388" s="349">
        <v>0</v>
      </c>
      <c r="K388" s="349">
        <v>0</v>
      </c>
      <c r="L388" s="1010" cm="1">
        <f t="array" ref="L388">INDEX($H388:$K388,0,MATCH(L$384,$H$384:$K$384,0))*INDEX($J$378:$R$381,MATCH(L$384,$I$378:$I$381,0),MATCH(L$383,$J$377:$R$377,0))</f>
        <v>0</v>
      </c>
      <c r="M388" s="1010" cm="1">
        <f t="array" ref="M388">INDEX($H388:$K388,0,MATCH(M$384,$H$384:$K$384,0))*INDEX($J$378:$R$381,MATCH(M$384,$I$378:$I$381,0),MATCH(M$383,$J$377:$R$377,0))</f>
        <v>0</v>
      </c>
      <c r="N388" s="1010" cm="1">
        <f t="array" ref="N388">INDEX($H388:$K388,0,MATCH(N$384,$H$384:$K$384,0))*INDEX($J$378:$R$381,MATCH(N$384,$I$378:$I$381,0),MATCH(N$383,$J$377:$R$377,0))</f>
        <v>0</v>
      </c>
      <c r="O388" s="1010" cm="1">
        <f t="array" ref="O388">INDEX($H388:$K388,0,MATCH(O$384,$H$384:$K$384,0))*INDEX($J$378:$R$381,MATCH(O$384,$I$378:$I$381,0),MATCH(O$383,$J$377:$R$377,0))</f>
        <v>0</v>
      </c>
      <c r="P388" s="1010" cm="1">
        <f t="array" ref="P388">INDEX($H388:$K388,0,MATCH(P$384,$H$384:$K$384,0))*INDEX($J$378:$R$381,MATCH(P$384,$I$378:$I$381,0),MATCH(P$383,$J$377:$R$377,0))</f>
        <v>0</v>
      </c>
      <c r="Q388" s="1010" cm="1">
        <f t="array" ref="Q388">INDEX($H388:$K388,0,MATCH(Q$384,$H$384:$K$384,0))*INDEX($J$378:$R$381,MATCH(Q$384,$I$378:$I$381,0),MATCH(Q$383,$J$377:$R$377,0))</f>
        <v>0</v>
      </c>
      <c r="R388" s="1010" cm="1">
        <f t="array" ref="R388">INDEX($H388:$K388,0,MATCH(R$384,$H$384:$K$384,0))*INDEX($J$378:$R$381,MATCH(R$384,$I$378:$I$381,0),MATCH(R$383,$J$377:$R$377,0))</f>
        <v>0</v>
      </c>
      <c r="S388" s="1010" cm="1">
        <f t="array" ref="S388">INDEX($H388:$K388,0,MATCH(S$384,$H$384:$K$384,0))*INDEX($J$378:$R$381,MATCH(S$384,$I$378:$I$381,0),MATCH(S$383,$J$377:$R$377,0))</f>
        <v>0</v>
      </c>
      <c r="T388" s="1010" cm="1">
        <f t="array" ref="T388">INDEX($H388:$K388,0,MATCH(T$384,$H$384:$K$384,0))*INDEX($J$378:$R$381,MATCH(T$384,$I$378:$I$381,0),MATCH(T$383,$J$377:$R$377,0))</f>
        <v>0</v>
      </c>
      <c r="U388" s="1010" cm="1">
        <f t="array" ref="U388">INDEX($H388:$K388,0,MATCH(U$384,$H$384:$K$384,0))*INDEX($J$378:$R$381,MATCH(U$384,$I$378:$I$381,0),MATCH(U$383,$J$377:$R$377,0))</f>
        <v>0</v>
      </c>
      <c r="V388" s="1010" cm="1">
        <f t="array" ref="V388">INDEX($H388:$K388,0,MATCH(V$384,$H$384:$K$384,0))*INDEX($J$378:$R$381,MATCH(V$384,$I$378:$I$381,0),MATCH(V$383,$J$377:$R$377,0))</f>
        <v>0</v>
      </c>
      <c r="W388" s="1010" cm="1">
        <f t="array" ref="W388">INDEX($H388:$K388,0,MATCH(W$384,$H$384:$K$384,0))*INDEX($J$378:$R$381,MATCH(W$384,$I$378:$I$381,0),MATCH(W$383,$J$377:$R$377,0))</f>
        <v>0</v>
      </c>
      <c r="X388" s="1010" cm="1">
        <f t="array" ref="X388">INDEX($H388:$K388,0,MATCH(X$384,$H$384:$K$384,0))*INDEX($J$378:$R$381,MATCH(X$384,$I$378:$I$381,0),MATCH(X$383,$J$377:$R$377,0))</f>
        <v>0</v>
      </c>
      <c r="Y388" s="1010" cm="1">
        <f t="array" ref="Y388">INDEX($H388:$K388,0,MATCH(Y$384,$H$384:$K$384,0))*INDEX($J$378:$R$381,MATCH(Y$384,$I$378:$I$381,0),MATCH(Y$383,$J$377:$R$377,0))</f>
        <v>0</v>
      </c>
      <c r="Z388" s="1010" cm="1">
        <f t="array" ref="Z388">INDEX($H388:$K388,0,MATCH(Z$384,$H$384:$K$384,0))*INDEX($J$378:$R$381,MATCH(Z$384,$I$378:$I$381,0),MATCH(Z$383,$J$377:$R$377,0))</f>
        <v>0</v>
      </c>
      <c r="AA388" s="1010" cm="1">
        <f t="array" ref="AA388">INDEX($H388:$K388,0,MATCH(AA$384,$H$384:$K$384,0))*INDEX($J$378:$R$381,MATCH(AA$384,$I$378:$I$381,0),MATCH(AA$383,$J$377:$R$377,0))</f>
        <v>0</v>
      </c>
      <c r="AB388" s="1010" cm="1">
        <f t="array" ref="AB388">INDEX($H388:$K388,0,MATCH(AB$384,$H$384:$K$384,0))*INDEX($J$378:$R$381,MATCH(AB$384,$I$378:$I$381,0),MATCH(AB$383,$J$377:$R$377,0))</f>
        <v>0</v>
      </c>
      <c r="AC388" s="1010" cm="1">
        <f t="array" ref="AC388">INDEX($H388:$K388,0,MATCH(AC$384,$H$384:$K$384,0))*INDEX($J$378:$R$381,MATCH(AC$384,$I$378:$I$381,0),MATCH(AC$383,$J$377:$R$377,0))</f>
        <v>0</v>
      </c>
      <c r="AD388" s="1010" cm="1">
        <f t="array" ref="AD388">INDEX($H388:$K388,0,MATCH(AD$384,$H$384:$K$384,0))*INDEX($J$378:$R$381,MATCH(AD$384,$I$378:$I$381,0),MATCH(AD$383,$J$377:$R$377,0))</f>
        <v>0</v>
      </c>
      <c r="AE388" s="1010" cm="1">
        <f t="array" ref="AE388">INDEX($H388:$K388,0,MATCH(AE$384,$H$384:$K$384,0))*INDEX($J$378:$R$381,MATCH(AE$384,$I$378:$I$381,0),MATCH(AE$383,$J$377:$R$377,0))</f>
        <v>0</v>
      </c>
      <c r="AF388" s="1010" cm="1">
        <f t="array" ref="AF388">INDEX($H388:$K388,0,MATCH(AF$384,$H$384:$K$384,0))*INDEX($J$378:$R$381,MATCH(AF$384,$I$378:$I$381,0),MATCH(AF$383,$J$377:$R$377,0))</f>
        <v>0</v>
      </c>
      <c r="AG388" s="1010" cm="1">
        <f t="array" ref="AG388">INDEX($H388:$K388,0,MATCH(AG$384,$H$384:$K$384,0))*INDEX($J$378:$R$381,MATCH(AG$384,$I$378:$I$381,0),MATCH(AG$383,$J$377:$R$377,0))</f>
        <v>0</v>
      </c>
      <c r="AH388" s="1010" cm="1">
        <f t="array" ref="AH388">INDEX($H388:$K388,0,MATCH(AH$384,$H$384:$K$384,0))*INDEX($J$378:$R$381,MATCH(AH$384,$I$378:$I$381,0),MATCH(AH$383,$J$377:$R$377,0))</f>
        <v>0</v>
      </c>
      <c r="AI388" s="1010" cm="1">
        <f t="array" ref="AI388">INDEX($H388:$K388,0,MATCH(AI$384,$H$384:$K$384,0))*INDEX($J$378:$R$381,MATCH(AI$384,$I$378:$I$381,0),MATCH(AI$383,$J$377:$R$377,0))</f>
        <v>0</v>
      </c>
      <c r="AJ388" s="1010" cm="1">
        <f t="array" ref="AJ388">INDEX($H388:$K388,0,MATCH(AJ$384,$H$384:$K$384,0))*INDEX($J$378:$R$381,MATCH(AJ$384,$I$378:$I$381,0),MATCH(AJ$383,$J$377:$R$377,0))</f>
        <v>0</v>
      </c>
      <c r="AK388" s="1010" cm="1">
        <f t="array" ref="AK388">INDEX($H388:$K388,0,MATCH(AK$384,$H$384:$K$384,0))*INDEX($J$378:$R$381,MATCH(AK$384,$I$378:$I$381,0),MATCH(AK$383,$J$377:$R$377,0))</f>
        <v>0</v>
      </c>
      <c r="AL388" s="1010" cm="1">
        <f t="array" ref="AL388">INDEX($H388:$K388,0,MATCH(AL$384,$H$384:$K$384,0))*INDEX($J$378:$R$381,MATCH(AL$384,$I$378:$I$381,0),MATCH(AL$383,$J$377:$R$377,0))</f>
        <v>0</v>
      </c>
      <c r="AM388" s="1010" cm="1">
        <f t="array" ref="AM388">INDEX($H388:$K388,0,MATCH(AM$384,$H$384:$K$384,0))*INDEX($J$378:$R$381,MATCH(AM$384,$I$378:$I$381,0),MATCH(AM$383,$J$377:$R$377,0))</f>
        <v>0</v>
      </c>
      <c r="AN388" s="1010" cm="1">
        <f t="array" ref="AN388">INDEX($H388:$K388,0,MATCH(AN$384,$H$384:$K$384,0))*INDEX($J$378:$R$381,MATCH(AN$384,$I$378:$I$381,0),MATCH(AN$383,$J$377:$R$377,0))</f>
        <v>0</v>
      </c>
      <c r="AO388" s="1010" cm="1">
        <f t="array" ref="AO388">INDEX($H388:$K388,0,MATCH(AO$384,$H$384:$K$384,0))*INDEX($J$378:$R$381,MATCH(AO$384,$I$378:$I$381,0),MATCH(AO$383,$J$377:$R$377,0))</f>
        <v>0</v>
      </c>
      <c r="AP388" s="1010" cm="1">
        <f t="array" ref="AP388">INDEX($H388:$K388,0,MATCH(AP$384,$H$384:$K$384,0))*INDEX($J$378:$R$381,MATCH(AP$384,$I$378:$I$381,0),MATCH(AP$383,$J$377:$R$377,0))</f>
        <v>0</v>
      </c>
      <c r="AQ388" s="1010" cm="1">
        <f t="array" ref="AQ388">INDEX($H388:$K388,0,MATCH(AQ$384,$H$384:$K$384,0))*INDEX($J$378:$R$381,MATCH(AQ$384,$I$378:$I$381,0),MATCH(AQ$383,$J$377:$R$377,0))</f>
        <v>0</v>
      </c>
      <c r="AR388" s="1010" cm="1">
        <f t="array" ref="AR388">INDEX($H388:$K388,0,MATCH(AR$384,$H$384:$K$384,0))*INDEX($J$378:$R$381,MATCH(AR$384,$I$378:$I$381,0),MATCH(AR$383,$J$377:$R$377,0))</f>
        <v>0</v>
      </c>
      <c r="AS388" s="1010" cm="1">
        <f t="array" ref="AS388">INDEX($H388:$K388,0,MATCH(AS$384,$H$384:$K$384,0))*INDEX($J$378:$R$381,MATCH(AS$384,$I$378:$I$381,0),MATCH(AS$383,$J$377:$R$377,0))</f>
        <v>0</v>
      </c>
      <c r="AT388" s="1010" cm="1">
        <f t="array" ref="AT388">INDEX($H388:$K388,0,MATCH(AT$384,$H$384:$K$384,0))*INDEX($J$378:$R$381,MATCH(AT$384,$I$378:$I$381,0),MATCH(AT$383,$J$377:$R$377,0))</f>
        <v>0</v>
      </c>
      <c r="AU388" s="1010" cm="1">
        <f t="array" ref="AU388">INDEX($H388:$K388,0,MATCH(AU$384,$H$384:$K$384,0))*INDEX($J$378:$R$381,MATCH(AU$384,$I$378:$I$381,0),MATCH(AU$383,$J$377:$R$377,0))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GGGAg2Ea2</v>
      </c>
      <c r="H389" s="349">
        <v>0</v>
      </c>
      <c r="I389" s="349">
        <v>0</v>
      </c>
      <c r="J389" s="349">
        <v>0</v>
      </c>
      <c r="K389" s="349">
        <v>0</v>
      </c>
      <c r="L389" s="1010" cm="1">
        <f t="array" ref="L389">INDEX($H389:$K389,0,MATCH(L$384,$H$384:$K$384,0))*INDEX($J$378:$R$381,MATCH(L$384,$I$378:$I$381,0),MATCH(L$383,$J$377:$R$377,0))</f>
        <v>0</v>
      </c>
      <c r="M389" s="1010" cm="1">
        <f t="array" ref="M389">INDEX($H389:$K389,0,MATCH(M$384,$H$384:$K$384,0))*INDEX($J$378:$R$381,MATCH(M$384,$I$378:$I$381,0),MATCH(M$383,$J$377:$R$377,0))</f>
        <v>0</v>
      </c>
      <c r="N389" s="1010" cm="1">
        <f t="array" ref="N389">INDEX($H389:$K389,0,MATCH(N$384,$H$384:$K$384,0))*INDEX($J$378:$R$381,MATCH(N$384,$I$378:$I$381,0),MATCH(N$383,$J$377:$R$377,0))</f>
        <v>0</v>
      </c>
      <c r="O389" s="1010" cm="1">
        <f t="array" ref="O389">INDEX($H389:$K389,0,MATCH(O$384,$H$384:$K$384,0))*INDEX($J$378:$R$381,MATCH(O$384,$I$378:$I$381,0),MATCH(O$383,$J$377:$R$377,0))</f>
        <v>0</v>
      </c>
      <c r="P389" s="1010" cm="1">
        <f t="array" ref="P389">INDEX($H389:$K389,0,MATCH(P$384,$H$384:$K$384,0))*INDEX($J$378:$R$381,MATCH(P$384,$I$378:$I$381,0),MATCH(P$383,$J$377:$R$377,0))</f>
        <v>0</v>
      </c>
      <c r="Q389" s="1010" cm="1">
        <f t="array" ref="Q389">INDEX($H389:$K389,0,MATCH(Q$384,$H$384:$K$384,0))*INDEX($J$378:$R$381,MATCH(Q$384,$I$378:$I$381,0),MATCH(Q$383,$J$377:$R$377,0))</f>
        <v>0</v>
      </c>
      <c r="R389" s="1010" cm="1">
        <f t="array" ref="R389">INDEX($H389:$K389,0,MATCH(R$384,$H$384:$K$384,0))*INDEX($J$378:$R$381,MATCH(R$384,$I$378:$I$381,0),MATCH(R$383,$J$377:$R$377,0))</f>
        <v>0</v>
      </c>
      <c r="S389" s="1010" cm="1">
        <f t="array" ref="S389">INDEX($H389:$K389,0,MATCH(S$384,$H$384:$K$384,0))*INDEX($J$378:$R$381,MATCH(S$384,$I$378:$I$381,0),MATCH(S$383,$J$377:$R$377,0))</f>
        <v>0</v>
      </c>
      <c r="T389" s="1010" cm="1">
        <f t="array" ref="T389">INDEX($H389:$K389,0,MATCH(T$384,$H$384:$K$384,0))*INDEX($J$378:$R$381,MATCH(T$384,$I$378:$I$381,0),MATCH(T$383,$J$377:$R$377,0))</f>
        <v>0</v>
      </c>
      <c r="U389" s="1010" cm="1">
        <f t="array" ref="U389">INDEX($H389:$K389,0,MATCH(U$384,$H$384:$K$384,0))*INDEX($J$378:$R$381,MATCH(U$384,$I$378:$I$381,0),MATCH(U$383,$J$377:$R$377,0))</f>
        <v>0</v>
      </c>
      <c r="V389" s="1010" cm="1">
        <f t="array" ref="V389">INDEX($H389:$K389,0,MATCH(V$384,$H$384:$K$384,0))*INDEX($J$378:$R$381,MATCH(V$384,$I$378:$I$381,0),MATCH(V$383,$J$377:$R$377,0))</f>
        <v>0</v>
      </c>
      <c r="W389" s="1010" cm="1">
        <f t="array" ref="W389">INDEX($H389:$K389,0,MATCH(W$384,$H$384:$K$384,0))*INDEX($J$378:$R$381,MATCH(W$384,$I$378:$I$381,0),MATCH(W$383,$J$377:$R$377,0))</f>
        <v>0</v>
      </c>
      <c r="X389" s="1010" cm="1">
        <f t="array" ref="X389">INDEX($H389:$K389,0,MATCH(X$384,$H$384:$K$384,0))*INDEX($J$378:$R$381,MATCH(X$384,$I$378:$I$381,0),MATCH(X$383,$J$377:$R$377,0))</f>
        <v>0</v>
      </c>
      <c r="Y389" s="1010" cm="1">
        <f t="array" ref="Y389">INDEX($H389:$K389,0,MATCH(Y$384,$H$384:$K$384,0))*INDEX($J$378:$R$381,MATCH(Y$384,$I$378:$I$381,0),MATCH(Y$383,$J$377:$R$377,0))</f>
        <v>0</v>
      </c>
      <c r="Z389" s="1010" cm="1">
        <f t="array" ref="Z389">INDEX($H389:$K389,0,MATCH(Z$384,$H$384:$K$384,0))*INDEX($J$378:$R$381,MATCH(Z$384,$I$378:$I$381,0),MATCH(Z$383,$J$377:$R$377,0))</f>
        <v>0</v>
      </c>
      <c r="AA389" s="1010" cm="1">
        <f t="array" ref="AA389">INDEX($H389:$K389,0,MATCH(AA$384,$H$384:$K$384,0))*INDEX($J$378:$R$381,MATCH(AA$384,$I$378:$I$381,0),MATCH(AA$383,$J$377:$R$377,0))</f>
        <v>0</v>
      </c>
      <c r="AB389" s="1010" cm="1">
        <f t="array" ref="AB389">INDEX($H389:$K389,0,MATCH(AB$384,$H$384:$K$384,0))*INDEX($J$378:$R$381,MATCH(AB$384,$I$378:$I$381,0),MATCH(AB$383,$J$377:$R$377,0))</f>
        <v>0</v>
      </c>
      <c r="AC389" s="1010" cm="1">
        <f t="array" ref="AC389">INDEX($H389:$K389,0,MATCH(AC$384,$H$384:$K$384,0))*INDEX($J$378:$R$381,MATCH(AC$384,$I$378:$I$381,0),MATCH(AC$383,$J$377:$R$377,0))</f>
        <v>0</v>
      </c>
      <c r="AD389" s="1010" cm="1">
        <f t="array" ref="AD389">INDEX($H389:$K389,0,MATCH(AD$384,$H$384:$K$384,0))*INDEX($J$378:$R$381,MATCH(AD$384,$I$378:$I$381,0),MATCH(AD$383,$J$377:$R$377,0))</f>
        <v>0</v>
      </c>
      <c r="AE389" s="1010" cm="1">
        <f t="array" ref="AE389">INDEX($H389:$K389,0,MATCH(AE$384,$H$384:$K$384,0))*INDEX($J$378:$R$381,MATCH(AE$384,$I$378:$I$381,0),MATCH(AE$383,$J$377:$R$377,0))</f>
        <v>0</v>
      </c>
      <c r="AF389" s="1010" cm="1">
        <f t="array" ref="AF389">INDEX($H389:$K389,0,MATCH(AF$384,$H$384:$K$384,0))*INDEX($J$378:$R$381,MATCH(AF$384,$I$378:$I$381,0),MATCH(AF$383,$J$377:$R$377,0))</f>
        <v>0</v>
      </c>
      <c r="AG389" s="1010" cm="1">
        <f t="array" ref="AG389">INDEX($H389:$K389,0,MATCH(AG$384,$H$384:$K$384,0))*INDEX($J$378:$R$381,MATCH(AG$384,$I$378:$I$381,0),MATCH(AG$383,$J$377:$R$377,0))</f>
        <v>0</v>
      </c>
      <c r="AH389" s="1010" cm="1">
        <f t="array" ref="AH389">INDEX($H389:$K389,0,MATCH(AH$384,$H$384:$K$384,0))*INDEX($J$378:$R$381,MATCH(AH$384,$I$378:$I$381,0),MATCH(AH$383,$J$377:$R$377,0))</f>
        <v>0</v>
      </c>
      <c r="AI389" s="1010" cm="1">
        <f t="array" ref="AI389">INDEX($H389:$K389,0,MATCH(AI$384,$H$384:$K$384,0))*INDEX($J$378:$R$381,MATCH(AI$384,$I$378:$I$381,0),MATCH(AI$383,$J$377:$R$377,0))</f>
        <v>0</v>
      </c>
      <c r="AJ389" s="1010" cm="1">
        <f t="array" ref="AJ389">INDEX($H389:$K389,0,MATCH(AJ$384,$H$384:$K$384,0))*INDEX($J$378:$R$381,MATCH(AJ$384,$I$378:$I$381,0),MATCH(AJ$383,$J$377:$R$377,0))</f>
        <v>0</v>
      </c>
      <c r="AK389" s="1010" cm="1">
        <f t="array" ref="AK389">INDEX($H389:$K389,0,MATCH(AK$384,$H$384:$K$384,0))*INDEX($J$378:$R$381,MATCH(AK$384,$I$378:$I$381,0),MATCH(AK$383,$J$377:$R$377,0))</f>
        <v>0</v>
      </c>
      <c r="AL389" s="1010" cm="1">
        <f t="array" ref="AL389">INDEX($H389:$K389,0,MATCH(AL$384,$H$384:$K$384,0))*INDEX($J$378:$R$381,MATCH(AL$384,$I$378:$I$381,0),MATCH(AL$383,$J$377:$R$377,0))</f>
        <v>0</v>
      </c>
      <c r="AM389" s="1010" cm="1">
        <f t="array" ref="AM389">INDEX($H389:$K389,0,MATCH(AM$384,$H$384:$K$384,0))*INDEX($J$378:$R$381,MATCH(AM$384,$I$378:$I$381,0),MATCH(AM$383,$J$377:$R$377,0))</f>
        <v>0</v>
      </c>
      <c r="AN389" s="1010" cm="1">
        <f t="array" ref="AN389">INDEX($H389:$K389,0,MATCH(AN$384,$H$384:$K$384,0))*INDEX($J$378:$R$381,MATCH(AN$384,$I$378:$I$381,0),MATCH(AN$383,$J$377:$R$377,0))</f>
        <v>0</v>
      </c>
      <c r="AO389" s="1010" cm="1">
        <f t="array" ref="AO389">INDEX($H389:$K389,0,MATCH(AO$384,$H$384:$K$384,0))*INDEX($J$378:$R$381,MATCH(AO$384,$I$378:$I$381,0),MATCH(AO$383,$J$377:$R$377,0))</f>
        <v>0</v>
      </c>
      <c r="AP389" s="1010" cm="1">
        <f t="array" ref="AP389">INDEX($H389:$K389,0,MATCH(AP$384,$H$384:$K$384,0))*INDEX($J$378:$R$381,MATCH(AP$384,$I$378:$I$381,0),MATCH(AP$383,$J$377:$R$377,0))</f>
        <v>0</v>
      </c>
      <c r="AQ389" s="1010" cm="1">
        <f t="array" ref="AQ389">INDEX($H389:$K389,0,MATCH(AQ$384,$H$384:$K$384,0))*INDEX($J$378:$R$381,MATCH(AQ$384,$I$378:$I$381,0),MATCH(AQ$383,$J$377:$R$377,0))</f>
        <v>0</v>
      </c>
      <c r="AR389" s="1010" cm="1">
        <f t="array" ref="AR389">INDEX($H389:$K389,0,MATCH(AR$384,$H$384:$K$384,0))*INDEX($J$378:$R$381,MATCH(AR$384,$I$378:$I$381,0),MATCH(AR$383,$J$377:$R$377,0))</f>
        <v>0</v>
      </c>
      <c r="AS389" s="1010" cm="1">
        <f t="array" ref="AS389">INDEX($H389:$K389,0,MATCH(AS$384,$H$384:$K$384,0))*INDEX($J$378:$R$381,MATCH(AS$384,$I$378:$I$381,0),MATCH(AS$383,$J$377:$R$377,0))</f>
        <v>0</v>
      </c>
      <c r="AT389" s="1010" cm="1">
        <f t="array" ref="AT389">INDEX($H389:$K389,0,MATCH(AT$384,$H$384:$K$384,0))*INDEX($J$378:$R$381,MATCH(AT$384,$I$378:$I$381,0),MATCH(AT$383,$J$377:$R$377,0))</f>
        <v>0</v>
      </c>
      <c r="AU389" s="1010" cm="1">
        <f t="array" ref="AU389">INDEX($H389:$K389,0,MATCH(AU$384,$H$384:$K$384,0))*INDEX($J$378:$R$381,MATCH(AU$384,$I$378:$I$381,0),MATCH(AU$383,$J$377:$R$377,0))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GGGAg2OFa2</v>
      </c>
      <c r="H390" s="349">
        <v>0</v>
      </c>
      <c r="I390" s="349">
        <v>0</v>
      </c>
      <c r="J390" s="349">
        <v>0</v>
      </c>
      <c r="K390" s="349">
        <v>0</v>
      </c>
      <c r="L390" s="1010" cm="1">
        <f t="array" ref="L390">INDEX($H390:$K390,0,MATCH(L$384,$H$384:$K$384,0))*INDEX($J$378:$R$381,MATCH(L$384,$I$378:$I$381,0),MATCH(L$383,$J$377:$R$377,0))</f>
        <v>0</v>
      </c>
      <c r="M390" s="1010" cm="1">
        <f t="array" ref="M390">INDEX($H390:$K390,0,MATCH(M$384,$H$384:$K$384,0))*INDEX($J$378:$R$381,MATCH(M$384,$I$378:$I$381,0),MATCH(M$383,$J$377:$R$377,0))</f>
        <v>0</v>
      </c>
      <c r="N390" s="1010" cm="1">
        <f t="array" ref="N390">INDEX($H390:$K390,0,MATCH(N$384,$H$384:$K$384,0))*INDEX($J$378:$R$381,MATCH(N$384,$I$378:$I$381,0),MATCH(N$383,$J$377:$R$377,0))</f>
        <v>0</v>
      </c>
      <c r="O390" s="1010" cm="1">
        <f t="array" ref="O390">INDEX($H390:$K390,0,MATCH(O$384,$H$384:$K$384,0))*INDEX($J$378:$R$381,MATCH(O$384,$I$378:$I$381,0),MATCH(O$383,$J$377:$R$377,0))</f>
        <v>0</v>
      </c>
      <c r="P390" s="1010" cm="1">
        <f t="array" ref="P390">INDEX($H390:$K390,0,MATCH(P$384,$H$384:$K$384,0))*INDEX($J$378:$R$381,MATCH(P$384,$I$378:$I$381,0),MATCH(P$383,$J$377:$R$377,0))</f>
        <v>0</v>
      </c>
      <c r="Q390" s="1010" cm="1">
        <f t="array" ref="Q390">INDEX($H390:$K390,0,MATCH(Q$384,$H$384:$K$384,0))*INDEX($J$378:$R$381,MATCH(Q$384,$I$378:$I$381,0),MATCH(Q$383,$J$377:$R$377,0))</f>
        <v>0</v>
      </c>
      <c r="R390" s="1010" cm="1">
        <f t="array" ref="R390">INDEX($H390:$K390,0,MATCH(R$384,$H$384:$K$384,0))*INDEX($J$378:$R$381,MATCH(R$384,$I$378:$I$381,0),MATCH(R$383,$J$377:$R$377,0))</f>
        <v>0</v>
      </c>
      <c r="S390" s="1010" cm="1">
        <f t="array" ref="S390">INDEX($H390:$K390,0,MATCH(S$384,$H$384:$K$384,0))*INDEX($J$378:$R$381,MATCH(S$384,$I$378:$I$381,0),MATCH(S$383,$J$377:$R$377,0))</f>
        <v>0</v>
      </c>
      <c r="T390" s="1010" cm="1">
        <f t="array" ref="T390">INDEX($H390:$K390,0,MATCH(T$384,$H$384:$K$384,0))*INDEX($J$378:$R$381,MATCH(T$384,$I$378:$I$381,0),MATCH(T$383,$J$377:$R$377,0))</f>
        <v>0</v>
      </c>
      <c r="U390" s="1010" cm="1">
        <f t="array" ref="U390">INDEX($H390:$K390,0,MATCH(U$384,$H$384:$K$384,0))*INDEX($J$378:$R$381,MATCH(U$384,$I$378:$I$381,0),MATCH(U$383,$J$377:$R$377,0))</f>
        <v>0</v>
      </c>
      <c r="V390" s="1010" cm="1">
        <f t="array" ref="V390">INDEX($H390:$K390,0,MATCH(V$384,$H$384:$K$384,0))*INDEX($J$378:$R$381,MATCH(V$384,$I$378:$I$381,0),MATCH(V$383,$J$377:$R$377,0))</f>
        <v>0</v>
      </c>
      <c r="W390" s="1010" cm="1">
        <f t="array" ref="W390">INDEX($H390:$K390,0,MATCH(W$384,$H$384:$K$384,0))*INDEX($J$378:$R$381,MATCH(W$384,$I$378:$I$381,0),MATCH(W$383,$J$377:$R$377,0))</f>
        <v>0</v>
      </c>
      <c r="X390" s="1010" cm="1">
        <f t="array" ref="X390">INDEX($H390:$K390,0,MATCH(X$384,$H$384:$K$384,0))*INDEX($J$378:$R$381,MATCH(X$384,$I$378:$I$381,0),MATCH(X$383,$J$377:$R$377,0))</f>
        <v>0</v>
      </c>
      <c r="Y390" s="1010" cm="1">
        <f t="array" ref="Y390">INDEX($H390:$K390,0,MATCH(Y$384,$H$384:$K$384,0))*INDEX($J$378:$R$381,MATCH(Y$384,$I$378:$I$381,0),MATCH(Y$383,$J$377:$R$377,0))</f>
        <v>0</v>
      </c>
      <c r="Z390" s="1010" cm="1">
        <f t="array" ref="Z390">INDEX($H390:$K390,0,MATCH(Z$384,$H$384:$K$384,0))*INDEX($J$378:$R$381,MATCH(Z$384,$I$378:$I$381,0),MATCH(Z$383,$J$377:$R$377,0))</f>
        <v>0</v>
      </c>
      <c r="AA390" s="1010" cm="1">
        <f t="array" ref="AA390">INDEX($H390:$K390,0,MATCH(AA$384,$H$384:$K$384,0))*INDEX($J$378:$R$381,MATCH(AA$384,$I$378:$I$381,0),MATCH(AA$383,$J$377:$R$377,0))</f>
        <v>0</v>
      </c>
      <c r="AB390" s="1010" cm="1">
        <f t="array" ref="AB390">INDEX($H390:$K390,0,MATCH(AB$384,$H$384:$K$384,0))*INDEX($J$378:$R$381,MATCH(AB$384,$I$378:$I$381,0),MATCH(AB$383,$J$377:$R$377,0))</f>
        <v>0</v>
      </c>
      <c r="AC390" s="1010" cm="1">
        <f t="array" ref="AC390">INDEX($H390:$K390,0,MATCH(AC$384,$H$384:$K$384,0))*INDEX($J$378:$R$381,MATCH(AC$384,$I$378:$I$381,0),MATCH(AC$383,$J$377:$R$377,0))</f>
        <v>0</v>
      </c>
      <c r="AD390" s="1010" cm="1">
        <f t="array" ref="AD390">INDEX($H390:$K390,0,MATCH(AD$384,$H$384:$K$384,0))*INDEX($J$378:$R$381,MATCH(AD$384,$I$378:$I$381,0),MATCH(AD$383,$J$377:$R$377,0))</f>
        <v>0</v>
      </c>
      <c r="AE390" s="1010" cm="1">
        <f t="array" ref="AE390">INDEX($H390:$K390,0,MATCH(AE$384,$H$384:$K$384,0))*INDEX($J$378:$R$381,MATCH(AE$384,$I$378:$I$381,0),MATCH(AE$383,$J$377:$R$377,0))</f>
        <v>0</v>
      </c>
      <c r="AF390" s="1010" cm="1">
        <f t="array" ref="AF390">INDEX($H390:$K390,0,MATCH(AF$384,$H$384:$K$384,0))*INDEX($J$378:$R$381,MATCH(AF$384,$I$378:$I$381,0),MATCH(AF$383,$J$377:$R$377,0))</f>
        <v>0</v>
      </c>
      <c r="AG390" s="1010" cm="1">
        <f t="array" ref="AG390">INDEX($H390:$K390,0,MATCH(AG$384,$H$384:$K$384,0))*INDEX($J$378:$R$381,MATCH(AG$384,$I$378:$I$381,0),MATCH(AG$383,$J$377:$R$377,0))</f>
        <v>0</v>
      </c>
      <c r="AH390" s="1010" cm="1">
        <f t="array" ref="AH390">INDEX($H390:$K390,0,MATCH(AH$384,$H$384:$K$384,0))*INDEX($J$378:$R$381,MATCH(AH$384,$I$378:$I$381,0),MATCH(AH$383,$J$377:$R$377,0))</f>
        <v>0</v>
      </c>
      <c r="AI390" s="1010" cm="1">
        <f t="array" ref="AI390">INDEX($H390:$K390,0,MATCH(AI$384,$H$384:$K$384,0))*INDEX($J$378:$R$381,MATCH(AI$384,$I$378:$I$381,0),MATCH(AI$383,$J$377:$R$377,0))</f>
        <v>0</v>
      </c>
      <c r="AJ390" s="1010" cm="1">
        <f t="array" ref="AJ390">INDEX($H390:$K390,0,MATCH(AJ$384,$H$384:$K$384,0))*INDEX($J$378:$R$381,MATCH(AJ$384,$I$378:$I$381,0),MATCH(AJ$383,$J$377:$R$377,0))</f>
        <v>0</v>
      </c>
      <c r="AK390" s="1010" cm="1">
        <f t="array" ref="AK390">INDEX($H390:$K390,0,MATCH(AK$384,$H$384:$K$384,0))*INDEX($J$378:$R$381,MATCH(AK$384,$I$378:$I$381,0),MATCH(AK$383,$J$377:$R$377,0))</f>
        <v>0</v>
      </c>
      <c r="AL390" s="1010" cm="1">
        <f t="array" ref="AL390">INDEX($H390:$K390,0,MATCH(AL$384,$H$384:$K$384,0))*INDEX($J$378:$R$381,MATCH(AL$384,$I$378:$I$381,0),MATCH(AL$383,$J$377:$R$377,0))</f>
        <v>0</v>
      </c>
      <c r="AM390" s="1010" cm="1">
        <f t="array" ref="AM390">INDEX($H390:$K390,0,MATCH(AM$384,$H$384:$K$384,0))*INDEX($J$378:$R$381,MATCH(AM$384,$I$378:$I$381,0),MATCH(AM$383,$J$377:$R$377,0))</f>
        <v>0</v>
      </c>
      <c r="AN390" s="1010" cm="1">
        <f t="array" ref="AN390">INDEX($H390:$K390,0,MATCH(AN$384,$H$384:$K$384,0))*INDEX($J$378:$R$381,MATCH(AN$384,$I$378:$I$381,0),MATCH(AN$383,$J$377:$R$377,0))</f>
        <v>0</v>
      </c>
      <c r="AO390" s="1010" cm="1">
        <f t="array" ref="AO390">INDEX($H390:$K390,0,MATCH(AO$384,$H$384:$K$384,0))*INDEX($J$378:$R$381,MATCH(AO$384,$I$378:$I$381,0),MATCH(AO$383,$J$377:$R$377,0))</f>
        <v>0</v>
      </c>
      <c r="AP390" s="1010" cm="1">
        <f t="array" ref="AP390">INDEX($H390:$K390,0,MATCH(AP$384,$H$384:$K$384,0))*INDEX($J$378:$R$381,MATCH(AP$384,$I$378:$I$381,0),MATCH(AP$383,$J$377:$R$377,0))</f>
        <v>0</v>
      </c>
      <c r="AQ390" s="1010" cm="1">
        <f t="array" ref="AQ390">INDEX($H390:$K390,0,MATCH(AQ$384,$H$384:$K$384,0))*INDEX($J$378:$R$381,MATCH(AQ$384,$I$378:$I$381,0),MATCH(AQ$383,$J$377:$R$377,0))</f>
        <v>0</v>
      </c>
      <c r="AR390" s="1010" cm="1">
        <f t="array" ref="AR390">INDEX($H390:$K390,0,MATCH(AR$384,$H$384:$K$384,0))*INDEX($J$378:$R$381,MATCH(AR$384,$I$378:$I$381,0),MATCH(AR$383,$J$377:$R$377,0))</f>
        <v>0</v>
      </c>
      <c r="AS390" s="1010" cm="1">
        <f t="array" ref="AS390">INDEX($H390:$K390,0,MATCH(AS$384,$H$384:$K$384,0))*INDEX($J$378:$R$381,MATCH(AS$384,$I$378:$I$381,0),MATCH(AS$383,$J$377:$R$377,0))</f>
        <v>0</v>
      </c>
      <c r="AT390" s="1010" cm="1">
        <f t="array" ref="AT390">INDEX($H390:$K390,0,MATCH(AT$384,$H$384:$K$384,0))*INDEX($J$378:$R$381,MATCH(AT$384,$I$378:$I$381,0),MATCH(AT$383,$J$377:$R$377,0))</f>
        <v>0</v>
      </c>
      <c r="AU390" s="1010" cm="1">
        <f t="array" ref="AU390">INDEX($H390:$K390,0,MATCH(AU$384,$H$384:$K$384,0))*INDEX($J$378:$R$381,MATCH(AU$384,$I$378:$I$381,0),MATCH(AU$383,$J$377:$R$377,0))</f>
        <v>0</v>
      </c>
      <c r="AV390" s="304"/>
      <c r="AW390" s="304"/>
      <c r="AX390" s="694"/>
      <c r="AY390" s="689"/>
      <c r="AZ390" s="689"/>
      <c r="BA390" s="689"/>
    </row>
    <row r="391" spans="1:53" s="686" customFormat="1" ht="15" outlineLevel="1" x14ac:dyDescent="0.25">
      <c r="A391" s="690"/>
      <c r="B391" s="687"/>
      <c r="C391" s="699"/>
      <c r="D391" s="699"/>
      <c r="E391" s="699"/>
      <c r="F391" s="703"/>
      <c r="G391" s="703" t="str">
        <f t="shared" si="49"/>
        <v>GGGC1Na2</v>
      </c>
      <c r="H391" s="349">
        <v>0</v>
      </c>
      <c r="I391" s="349">
        <v>0</v>
      </c>
      <c r="J391" s="349">
        <v>0</v>
      </c>
      <c r="K391" s="349">
        <v>0</v>
      </c>
      <c r="L391" s="1010" cm="1">
        <f t="array" ref="L391">INDEX($H391:$K391,0,MATCH(L$384,$H$384:$K$384,0))*INDEX($J$378:$R$381,MATCH(L$384,$I$378:$I$381,0),MATCH(L$383,$J$377:$R$377,0))</f>
        <v>0</v>
      </c>
      <c r="M391" s="1010" cm="1">
        <f t="array" ref="M391">INDEX($H391:$K391,0,MATCH(M$384,$H$384:$K$384,0))*INDEX($J$378:$R$381,MATCH(M$384,$I$378:$I$381,0),MATCH(M$383,$J$377:$R$377,0))</f>
        <v>0</v>
      </c>
      <c r="N391" s="1010" cm="1">
        <f t="array" ref="N391">INDEX($H391:$K391,0,MATCH(N$384,$H$384:$K$384,0))*INDEX($J$378:$R$381,MATCH(N$384,$I$378:$I$381,0),MATCH(N$383,$J$377:$R$377,0))</f>
        <v>0</v>
      </c>
      <c r="O391" s="1010" cm="1">
        <f t="array" ref="O391">INDEX($H391:$K391,0,MATCH(O$384,$H$384:$K$384,0))*INDEX($J$378:$R$381,MATCH(O$384,$I$378:$I$381,0),MATCH(O$383,$J$377:$R$377,0))</f>
        <v>0</v>
      </c>
      <c r="P391" s="1010" cm="1">
        <f t="array" ref="P391">INDEX($H391:$K391,0,MATCH(P$384,$H$384:$K$384,0))*INDEX($J$378:$R$381,MATCH(P$384,$I$378:$I$381,0),MATCH(P$383,$J$377:$R$377,0))</f>
        <v>0</v>
      </c>
      <c r="Q391" s="1010" cm="1">
        <f t="array" ref="Q391">INDEX($H391:$K391,0,MATCH(Q$384,$H$384:$K$384,0))*INDEX($J$378:$R$381,MATCH(Q$384,$I$378:$I$381,0),MATCH(Q$383,$J$377:$R$377,0))</f>
        <v>0</v>
      </c>
      <c r="R391" s="1010" cm="1">
        <f t="array" ref="R391">INDEX($H391:$K391,0,MATCH(R$384,$H$384:$K$384,0))*INDEX($J$378:$R$381,MATCH(R$384,$I$378:$I$381,0),MATCH(R$383,$J$377:$R$377,0))</f>
        <v>0</v>
      </c>
      <c r="S391" s="1010" cm="1">
        <f t="array" ref="S391">INDEX($H391:$K391,0,MATCH(S$384,$H$384:$K$384,0))*INDEX($J$378:$R$381,MATCH(S$384,$I$378:$I$381,0),MATCH(S$383,$J$377:$R$377,0))</f>
        <v>0</v>
      </c>
      <c r="T391" s="1010" cm="1">
        <f t="array" ref="T391">INDEX($H391:$K391,0,MATCH(T$384,$H$384:$K$384,0))*INDEX($J$378:$R$381,MATCH(T$384,$I$378:$I$381,0),MATCH(T$383,$J$377:$R$377,0))</f>
        <v>0</v>
      </c>
      <c r="U391" s="1010" cm="1">
        <f t="array" ref="U391">INDEX($H391:$K391,0,MATCH(U$384,$H$384:$K$384,0))*INDEX($J$378:$R$381,MATCH(U$384,$I$378:$I$381,0),MATCH(U$383,$J$377:$R$377,0))</f>
        <v>0</v>
      </c>
      <c r="V391" s="1010" cm="1">
        <f t="array" ref="V391">INDEX($H391:$K391,0,MATCH(V$384,$H$384:$K$384,0))*INDEX($J$378:$R$381,MATCH(V$384,$I$378:$I$381,0),MATCH(V$383,$J$377:$R$377,0))</f>
        <v>0</v>
      </c>
      <c r="W391" s="1010" cm="1">
        <f t="array" ref="W391">INDEX($H391:$K391,0,MATCH(W$384,$H$384:$K$384,0))*INDEX($J$378:$R$381,MATCH(W$384,$I$378:$I$381,0),MATCH(W$383,$J$377:$R$377,0))</f>
        <v>0</v>
      </c>
      <c r="X391" s="1010" cm="1">
        <f t="array" ref="X391">INDEX($H391:$K391,0,MATCH(X$384,$H$384:$K$384,0))*INDEX($J$378:$R$381,MATCH(X$384,$I$378:$I$381,0),MATCH(X$383,$J$377:$R$377,0))</f>
        <v>0</v>
      </c>
      <c r="Y391" s="1010" cm="1">
        <f t="array" ref="Y391">INDEX($H391:$K391,0,MATCH(Y$384,$H$384:$K$384,0))*INDEX($J$378:$R$381,MATCH(Y$384,$I$378:$I$381,0),MATCH(Y$383,$J$377:$R$377,0))</f>
        <v>0</v>
      </c>
      <c r="Z391" s="1010" cm="1">
        <f t="array" ref="Z391">INDEX($H391:$K391,0,MATCH(Z$384,$H$384:$K$384,0))*INDEX($J$378:$R$381,MATCH(Z$384,$I$378:$I$381,0),MATCH(Z$383,$J$377:$R$377,0))</f>
        <v>0</v>
      </c>
      <c r="AA391" s="1010" cm="1">
        <f t="array" ref="AA391">INDEX($H391:$K391,0,MATCH(AA$384,$H$384:$K$384,0))*INDEX($J$378:$R$381,MATCH(AA$384,$I$378:$I$381,0),MATCH(AA$383,$J$377:$R$377,0))</f>
        <v>0</v>
      </c>
      <c r="AB391" s="1010" cm="1">
        <f t="array" ref="AB391">INDEX($H391:$K391,0,MATCH(AB$384,$H$384:$K$384,0))*INDEX($J$378:$R$381,MATCH(AB$384,$I$378:$I$381,0),MATCH(AB$383,$J$377:$R$377,0))</f>
        <v>0</v>
      </c>
      <c r="AC391" s="1010" cm="1">
        <f t="array" ref="AC391">INDEX($H391:$K391,0,MATCH(AC$384,$H$384:$K$384,0))*INDEX($J$378:$R$381,MATCH(AC$384,$I$378:$I$381,0),MATCH(AC$383,$J$377:$R$377,0))</f>
        <v>0</v>
      </c>
      <c r="AD391" s="1010" cm="1">
        <f t="array" ref="AD391">INDEX($H391:$K391,0,MATCH(AD$384,$H$384:$K$384,0))*INDEX($J$378:$R$381,MATCH(AD$384,$I$378:$I$381,0),MATCH(AD$383,$J$377:$R$377,0))</f>
        <v>0</v>
      </c>
      <c r="AE391" s="1010" cm="1">
        <f t="array" ref="AE391">INDEX($H391:$K391,0,MATCH(AE$384,$H$384:$K$384,0))*INDEX($J$378:$R$381,MATCH(AE$384,$I$378:$I$381,0),MATCH(AE$383,$J$377:$R$377,0))</f>
        <v>0</v>
      </c>
      <c r="AF391" s="1010" cm="1">
        <f t="array" ref="AF391">INDEX($H391:$K391,0,MATCH(AF$384,$H$384:$K$384,0))*INDEX($J$378:$R$381,MATCH(AF$384,$I$378:$I$381,0),MATCH(AF$383,$J$377:$R$377,0))</f>
        <v>0</v>
      </c>
      <c r="AG391" s="1010" cm="1">
        <f t="array" ref="AG391">INDEX($H391:$K391,0,MATCH(AG$384,$H$384:$K$384,0))*INDEX($J$378:$R$381,MATCH(AG$384,$I$378:$I$381,0),MATCH(AG$383,$J$377:$R$377,0))</f>
        <v>0</v>
      </c>
      <c r="AH391" s="1010" cm="1">
        <f t="array" ref="AH391">INDEX($H391:$K391,0,MATCH(AH$384,$H$384:$K$384,0))*INDEX($J$378:$R$381,MATCH(AH$384,$I$378:$I$381,0),MATCH(AH$383,$J$377:$R$377,0))</f>
        <v>0</v>
      </c>
      <c r="AI391" s="1010" cm="1">
        <f t="array" ref="AI391">INDEX($H391:$K391,0,MATCH(AI$384,$H$384:$K$384,0))*INDEX($J$378:$R$381,MATCH(AI$384,$I$378:$I$381,0),MATCH(AI$383,$J$377:$R$377,0))</f>
        <v>0</v>
      </c>
      <c r="AJ391" s="1010" cm="1">
        <f t="array" ref="AJ391">INDEX($H391:$K391,0,MATCH(AJ$384,$H$384:$K$384,0))*INDEX($J$378:$R$381,MATCH(AJ$384,$I$378:$I$381,0),MATCH(AJ$383,$J$377:$R$377,0))</f>
        <v>0</v>
      </c>
      <c r="AK391" s="1010" cm="1">
        <f t="array" ref="AK391">INDEX($H391:$K391,0,MATCH(AK$384,$H$384:$K$384,0))*INDEX($J$378:$R$381,MATCH(AK$384,$I$378:$I$381,0),MATCH(AK$383,$J$377:$R$377,0))</f>
        <v>0</v>
      </c>
      <c r="AL391" s="1010" cm="1">
        <f t="array" ref="AL391">INDEX($H391:$K391,0,MATCH(AL$384,$H$384:$K$384,0))*INDEX($J$378:$R$381,MATCH(AL$384,$I$378:$I$381,0),MATCH(AL$383,$J$377:$R$377,0))</f>
        <v>0</v>
      </c>
      <c r="AM391" s="1010" cm="1">
        <f t="array" ref="AM391">INDEX($H391:$K391,0,MATCH(AM$384,$H$384:$K$384,0))*INDEX($J$378:$R$381,MATCH(AM$384,$I$378:$I$381,0),MATCH(AM$383,$J$377:$R$377,0))</f>
        <v>0</v>
      </c>
      <c r="AN391" s="1010" cm="1">
        <f t="array" ref="AN391">INDEX($H391:$K391,0,MATCH(AN$384,$H$384:$K$384,0))*INDEX($J$378:$R$381,MATCH(AN$384,$I$378:$I$381,0),MATCH(AN$383,$J$377:$R$377,0))</f>
        <v>0</v>
      </c>
      <c r="AO391" s="1010" cm="1">
        <f t="array" ref="AO391">INDEX($H391:$K391,0,MATCH(AO$384,$H$384:$K$384,0))*INDEX($J$378:$R$381,MATCH(AO$384,$I$378:$I$381,0),MATCH(AO$383,$J$377:$R$377,0))</f>
        <v>0</v>
      </c>
      <c r="AP391" s="1010" cm="1">
        <f t="array" ref="AP391">INDEX($H391:$K391,0,MATCH(AP$384,$H$384:$K$384,0))*INDEX($J$378:$R$381,MATCH(AP$384,$I$378:$I$381,0),MATCH(AP$383,$J$377:$R$377,0))</f>
        <v>0</v>
      </c>
      <c r="AQ391" s="1010" cm="1">
        <f t="array" ref="AQ391">INDEX($H391:$K391,0,MATCH(AQ$384,$H$384:$K$384,0))*INDEX($J$378:$R$381,MATCH(AQ$384,$I$378:$I$381,0),MATCH(AQ$383,$J$377:$R$377,0))</f>
        <v>0</v>
      </c>
      <c r="AR391" s="1010" cm="1">
        <f t="array" ref="AR391">INDEX($H391:$K391,0,MATCH(AR$384,$H$384:$K$384,0))*INDEX($J$378:$R$381,MATCH(AR$384,$I$378:$I$381,0),MATCH(AR$383,$J$377:$R$377,0))</f>
        <v>0</v>
      </c>
      <c r="AS391" s="1010" cm="1">
        <f t="array" ref="AS391">INDEX($H391:$K391,0,MATCH(AS$384,$H$384:$K$384,0))*INDEX($J$378:$R$381,MATCH(AS$384,$I$378:$I$381,0),MATCH(AS$383,$J$377:$R$377,0))</f>
        <v>0</v>
      </c>
      <c r="AT391" s="1010" cm="1">
        <f t="array" ref="AT391">INDEX($H391:$K391,0,MATCH(AT$384,$H$384:$K$384,0))*INDEX($J$378:$R$381,MATCH(AT$384,$I$378:$I$381,0),MATCH(AT$383,$J$377:$R$377,0))</f>
        <v>0</v>
      </c>
      <c r="AU391" s="1010" cm="1">
        <f t="array" ref="AU391">INDEX($H391:$K391,0,MATCH(AU$384,$H$384:$K$384,0))*INDEX($J$378:$R$381,MATCH(AU$384,$I$378:$I$381,0),MATCH(AU$383,$J$377:$R$377,0))</f>
        <v>0</v>
      </c>
      <c r="AV391" s="304"/>
      <c r="AW391" s="304"/>
      <c r="AX391" s="694"/>
      <c r="AY391" s="689"/>
      <c r="AZ391" s="689"/>
      <c r="BA391" s="689"/>
    </row>
    <row r="392" spans="1:53" s="686" customFormat="1" ht="15" outlineLevel="1" x14ac:dyDescent="0.25">
      <c r="A392" s="690"/>
      <c r="B392" s="687"/>
      <c r="C392" s="699"/>
      <c r="D392" s="699"/>
      <c r="E392" s="699"/>
      <c r="F392" s="703"/>
      <c r="G392" s="703" t="str">
        <f t="shared" si="49"/>
        <v>GGGC1Ea2</v>
      </c>
      <c r="H392" s="349">
        <v>0</v>
      </c>
      <c r="I392" s="349">
        <v>0</v>
      </c>
      <c r="J392" s="349">
        <v>0</v>
      </c>
      <c r="K392" s="349">
        <v>0</v>
      </c>
      <c r="L392" s="1010" cm="1">
        <f t="array" ref="L392">INDEX($H392:$K392,0,MATCH(L$384,$H$384:$K$384,0))*INDEX($J$378:$R$381,MATCH(L$384,$I$378:$I$381,0),MATCH(L$383,$J$377:$R$377,0))</f>
        <v>0</v>
      </c>
      <c r="M392" s="1010" cm="1">
        <f t="array" ref="M392">INDEX($H392:$K392,0,MATCH(M$384,$H$384:$K$384,0))*INDEX($J$378:$R$381,MATCH(M$384,$I$378:$I$381,0),MATCH(M$383,$J$377:$R$377,0))</f>
        <v>0</v>
      </c>
      <c r="N392" s="1010" cm="1">
        <f t="array" ref="N392">INDEX($H392:$K392,0,MATCH(N$384,$H$384:$K$384,0))*INDEX($J$378:$R$381,MATCH(N$384,$I$378:$I$381,0),MATCH(N$383,$J$377:$R$377,0))</f>
        <v>0</v>
      </c>
      <c r="O392" s="1010" cm="1">
        <f t="array" ref="O392">INDEX($H392:$K392,0,MATCH(O$384,$H$384:$K$384,0))*INDEX($J$378:$R$381,MATCH(O$384,$I$378:$I$381,0),MATCH(O$383,$J$377:$R$377,0))</f>
        <v>0</v>
      </c>
      <c r="P392" s="1010" cm="1">
        <f t="array" ref="P392">INDEX($H392:$K392,0,MATCH(P$384,$H$384:$K$384,0))*INDEX($J$378:$R$381,MATCH(P$384,$I$378:$I$381,0),MATCH(P$383,$J$377:$R$377,0))</f>
        <v>0</v>
      </c>
      <c r="Q392" s="1010" cm="1">
        <f t="array" ref="Q392">INDEX($H392:$K392,0,MATCH(Q$384,$H$384:$K$384,0))*INDEX($J$378:$R$381,MATCH(Q$384,$I$378:$I$381,0),MATCH(Q$383,$J$377:$R$377,0))</f>
        <v>0</v>
      </c>
      <c r="R392" s="1010" cm="1">
        <f t="array" ref="R392">INDEX($H392:$K392,0,MATCH(R$384,$H$384:$K$384,0))*INDEX($J$378:$R$381,MATCH(R$384,$I$378:$I$381,0),MATCH(R$383,$J$377:$R$377,0))</f>
        <v>0</v>
      </c>
      <c r="S392" s="1010" cm="1">
        <f t="array" ref="S392">INDEX($H392:$K392,0,MATCH(S$384,$H$384:$K$384,0))*INDEX($J$378:$R$381,MATCH(S$384,$I$378:$I$381,0),MATCH(S$383,$J$377:$R$377,0))</f>
        <v>0</v>
      </c>
      <c r="T392" s="1010" cm="1">
        <f t="array" ref="T392">INDEX($H392:$K392,0,MATCH(T$384,$H$384:$K$384,0))*INDEX($J$378:$R$381,MATCH(T$384,$I$378:$I$381,0),MATCH(T$383,$J$377:$R$377,0))</f>
        <v>0</v>
      </c>
      <c r="U392" s="1010" cm="1">
        <f t="array" ref="U392">INDEX($H392:$K392,0,MATCH(U$384,$H$384:$K$384,0))*INDEX($J$378:$R$381,MATCH(U$384,$I$378:$I$381,0),MATCH(U$383,$J$377:$R$377,0))</f>
        <v>0</v>
      </c>
      <c r="V392" s="1010" cm="1">
        <f t="array" ref="V392">INDEX($H392:$K392,0,MATCH(V$384,$H$384:$K$384,0))*INDEX($J$378:$R$381,MATCH(V$384,$I$378:$I$381,0),MATCH(V$383,$J$377:$R$377,0))</f>
        <v>0</v>
      </c>
      <c r="W392" s="1010" cm="1">
        <f t="array" ref="W392">INDEX($H392:$K392,0,MATCH(W$384,$H$384:$K$384,0))*INDEX($J$378:$R$381,MATCH(W$384,$I$378:$I$381,0),MATCH(W$383,$J$377:$R$377,0))</f>
        <v>0</v>
      </c>
      <c r="X392" s="1010" cm="1">
        <f t="array" ref="X392">INDEX($H392:$K392,0,MATCH(X$384,$H$384:$K$384,0))*INDEX($J$378:$R$381,MATCH(X$384,$I$378:$I$381,0),MATCH(X$383,$J$377:$R$377,0))</f>
        <v>0</v>
      </c>
      <c r="Y392" s="1010" cm="1">
        <f t="array" ref="Y392">INDEX($H392:$K392,0,MATCH(Y$384,$H$384:$K$384,0))*INDEX($J$378:$R$381,MATCH(Y$384,$I$378:$I$381,0),MATCH(Y$383,$J$377:$R$377,0))</f>
        <v>0</v>
      </c>
      <c r="Z392" s="1010" cm="1">
        <f t="array" ref="Z392">INDEX($H392:$K392,0,MATCH(Z$384,$H$384:$K$384,0))*INDEX($J$378:$R$381,MATCH(Z$384,$I$378:$I$381,0),MATCH(Z$383,$J$377:$R$377,0))</f>
        <v>0</v>
      </c>
      <c r="AA392" s="1010" cm="1">
        <f t="array" ref="AA392">INDEX($H392:$K392,0,MATCH(AA$384,$H$384:$K$384,0))*INDEX($J$378:$R$381,MATCH(AA$384,$I$378:$I$381,0),MATCH(AA$383,$J$377:$R$377,0))</f>
        <v>0</v>
      </c>
      <c r="AB392" s="1010" cm="1">
        <f t="array" ref="AB392">INDEX($H392:$K392,0,MATCH(AB$384,$H$384:$K$384,0))*INDEX($J$378:$R$381,MATCH(AB$384,$I$378:$I$381,0),MATCH(AB$383,$J$377:$R$377,0))</f>
        <v>0</v>
      </c>
      <c r="AC392" s="1010" cm="1">
        <f t="array" ref="AC392">INDEX($H392:$K392,0,MATCH(AC$384,$H$384:$K$384,0))*INDEX($J$378:$R$381,MATCH(AC$384,$I$378:$I$381,0),MATCH(AC$383,$J$377:$R$377,0))</f>
        <v>0</v>
      </c>
      <c r="AD392" s="1010" cm="1">
        <f t="array" ref="AD392">INDEX($H392:$K392,0,MATCH(AD$384,$H$384:$K$384,0))*INDEX($J$378:$R$381,MATCH(AD$384,$I$378:$I$381,0),MATCH(AD$383,$J$377:$R$377,0))</f>
        <v>0</v>
      </c>
      <c r="AE392" s="1010" cm="1">
        <f t="array" ref="AE392">INDEX($H392:$K392,0,MATCH(AE$384,$H$384:$K$384,0))*INDEX($J$378:$R$381,MATCH(AE$384,$I$378:$I$381,0),MATCH(AE$383,$J$377:$R$377,0))</f>
        <v>0</v>
      </c>
      <c r="AF392" s="1010" cm="1">
        <f t="array" ref="AF392">INDEX($H392:$K392,0,MATCH(AF$384,$H$384:$K$384,0))*INDEX($J$378:$R$381,MATCH(AF$384,$I$378:$I$381,0),MATCH(AF$383,$J$377:$R$377,0))</f>
        <v>0</v>
      </c>
      <c r="AG392" s="1010" cm="1">
        <f t="array" ref="AG392">INDEX($H392:$K392,0,MATCH(AG$384,$H$384:$K$384,0))*INDEX($J$378:$R$381,MATCH(AG$384,$I$378:$I$381,0),MATCH(AG$383,$J$377:$R$377,0))</f>
        <v>0</v>
      </c>
      <c r="AH392" s="1010" cm="1">
        <f t="array" ref="AH392">INDEX($H392:$K392,0,MATCH(AH$384,$H$384:$K$384,0))*INDEX($J$378:$R$381,MATCH(AH$384,$I$378:$I$381,0),MATCH(AH$383,$J$377:$R$377,0))</f>
        <v>0</v>
      </c>
      <c r="AI392" s="1010" cm="1">
        <f t="array" ref="AI392">INDEX($H392:$K392,0,MATCH(AI$384,$H$384:$K$384,0))*INDEX($J$378:$R$381,MATCH(AI$384,$I$378:$I$381,0),MATCH(AI$383,$J$377:$R$377,0))</f>
        <v>0</v>
      </c>
      <c r="AJ392" s="1010" cm="1">
        <f t="array" ref="AJ392">INDEX($H392:$K392,0,MATCH(AJ$384,$H$384:$K$384,0))*INDEX($J$378:$R$381,MATCH(AJ$384,$I$378:$I$381,0),MATCH(AJ$383,$J$377:$R$377,0))</f>
        <v>0</v>
      </c>
      <c r="AK392" s="1010" cm="1">
        <f t="array" ref="AK392">INDEX($H392:$K392,0,MATCH(AK$384,$H$384:$K$384,0))*INDEX($J$378:$R$381,MATCH(AK$384,$I$378:$I$381,0),MATCH(AK$383,$J$377:$R$377,0))</f>
        <v>0</v>
      </c>
      <c r="AL392" s="1010" cm="1">
        <f t="array" ref="AL392">INDEX($H392:$K392,0,MATCH(AL$384,$H$384:$K$384,0))*INDEX($J$378:$R$381,MATCH(AL$384,$I$378:$I$381,0),MATCH(AL$383,$J$377:$R$377,0))</f>
        <v>0</v>
      </c>
      <c r="AM392" s="1010" cm="1">
        <f t="array" ref="AM392">INDEX($H392:$K392,0,MATCH(AM$384,$H$384:$K$384,0))*INDEX($J$378:$R$381,MATCH(AM$384,$I$378:$I$381,0),MATCH(AM$383,$J$377:$R$377,0))</f>
        <v>0</v>
      </c>
      <c r="AN392" s="1010" cm="1">
        <f t="array" ref="AN392">INDEX($H392:$K392,0,MATCH(AN$384,$H$384:$K$384,0))*INDEX($J$378:$R$381,MATCH(AN$384,$I$378:$I$381,0),MATCH(AN$383,$J$377:$R$377,0))</f>
        <v>0</v>
      </c>
      <c r="AO392" s="1010" cm="1">
        <f t="array" ref="AO392">INDEX($H392:$K392,0,MATCH(AO$384,$H$384:$K$384,0))*INDEX($J$378:$R$381,MATCH(AO$384,$I$378:$I$381,0),MATCH(AO$383,$J$377:$R$377,0))</f>
        <v>0</v>
      </c>
      <c r="AP392" s="1010" cm="1">
        <f t="array" ref="AP392">INDEX($H392:$K392,0,MATCH(AP$384,$H$384:$K$384,0))*INDEX($J$378:$R$381,MATCH(AP$384,$I$378:$I$381,0),MATCH(AP$383,$J$377:$R$377,0))</f>
        <v>0</v>
      </c>
      <c r="AQ392" s="1010" cm="1">
        <f t="array" ref="AQ392">INDEX($H392:$K392,0,MATCH(AQ$384,$H$384:$K$384,0))*INDEX($J$378:$R$381,MATCH(AQ$384,$I$378:$I$381,0),MATCH(AQ$383,$J$377:$R$377,0))</f>
        <v>0</v>
      </c>
      <c r="AR392" s="1010" cm="1">
        <f t="array" ref="AR392">INDEX($H392:$K392,0,MATCH(AR$384,$H$384:$K$384,0))*INDEX($J$378:$R$381,MATCH(AR$384,$I$378:$I$381,0),MATCH(AR$383,$J$377:$R$377,0))</f>
        <v>0</v>
      </c>
      <c r="AS392" s="1010" cm="1">
        <f t="array" ref="AS392">INDEX($H392:$K392,0,MATCH(AS$384,$H$384:$K$384,0))*INDEX($J$378:$R$381,MATCH(AS$384,$I$378:$I$381,0),MATCH(AS$383,$J$377:$R$377,0))</f>
        <v>0</v>
      </c>
      <c r="AT392" s="1010" cm="1">
        <f t="array" ref="AT392">INDEX($H392:$K392,0,MATCH(AT$384,$H$384:$K$384,0))*INDEX($J$378:$R$381,MATCH(AT$384,$I$378:$I$381,0),MATCH(AT$383,$J$377:$R$377,0))</f>
        <v>0</v>
      </c>
      <c r="AU392" s="1010" cm="1">
        <f t="array" ref="AU392">INDEX($H392:$K392,0,MATCH(AU$384,$H$384:$K$384,0))*INDEX($J$378:$R$381,MATCH(AU$384,$I$378:$I$381,0),MATCH(AU$383,$J$377:$R$377,0))</f>
        <v>0</v>
      </c>
      <c r="AV392" s="304"/>
      <c r="AW392" s="304"/>
      <c r="AX392" s="694"/>
      <c r="AY392" s="689"/>
      <c r="AZ392" s="689"/>
      <c r="BA392" s="689"/>
    </row>
    <row r="393" spans="1:53" s="686" customFormat="1" ht="15" outlineLevel="1" x14ac:dyDescent="0.25">
      <c r="A393" s="690"/>
      <c r="B393" s="687"/>
      <c r="C393" s="699"/>
      <c r="D393" s="699"/>
      <c r="E393" s="699"/>
      <c r="F393" s="703"/>
      <c r="G393" s="703" t="str">
        <f t="shared" si="49"/>
        <v>GGGC1Pa2</v>
      </c>
      <c r="H393" s="349">
        <v>0</v>
      </c>
      <c r="I393" s="349">
        <v>0</v>
      </c>
      <c r="J393" s="349">
        <v>0</v>
      </c>
      <c r="K393" s="349">
        <v>0</v>
      </c>
      <c r="L393" s="1010" cm="1">
        <f t="array" ref="L393">INDEX($H393:$K393,0,MATCH(L$384,$H$384:$K$384,0))*INDEX($J$378:$R$381,MATCH(L$384,$I$378:$I$381,0),MATCH(L$383,$J$377:$R$377,0))</f>
        <v>0</v>
      </c>
      <c r="M393" s="1010" cm="1">
        <f t="array" ref="M393">INDEX($H393:$K393,0,MATCH(M$384,$H$384:$K$384,0))*INDEX($J$378:$R$381,MATCH(M$384,$I$378:$I$381,0),MATCH(M$383,$J$377:$R$377,0))</f>
        <v>0</v>
      </c>
      <c r="N393" s="1010" cm="1">
        <f t="array" ref="N393">INDEX($H393:$K393,0,MATCH(N$384,$H$384:$K$384,0))*INDEX($J$378:$R$381,MATCH(N$384,$I$378:$I$381,0),MATCH(N$383,$J$377:$R$377,0))</f>
        <v>0</v>
      </c>
      <c r="O393" s="1010" cm="1">
        <f t="array" ref="O393">INDEX($H393:$K393,0,MATCH(O$384,$H$384:$K$384,0))*INDEX($J$378:$R$381,MATCH(O$384,$I$378:$I$381,0),MATCH(O$383,$J$377:$R$377,0))</f>
        <v>0</v>
      </c>
      <c r="P393" s="1010" cm="1">
        <f t="array" ref="P393">INDEX($H393:$K393,0,MATCH(P$384,$H$384:$K$384,0))*INDEX($J$378:$R$381,MATCH(P$384,$I$378:$I$381,0),MATCH(P$383,$J$377:$R$377,0))</f>
        <v>0</v>
      </c>
      <c r="Q393" s="1010" cm="1">
        <f t="array" ref="Q393">INDEX($H393:$K393,0,MATCH(Q$384,$H$384:$K$384,0))*INDEX($J$378:$R$381,MATCH(Q$384,$I$378:$I$381,0),MATCH(Q$383,$J$377:$R$377,0))</f>
        <v>0</v>
      </c>
      <c r="R393" s="1010" cm="1">
        <f t="array" ref="R393">INDEX($H393:$K393,0,MATCH(R$384,$H$384:$K$384,0))*INDEX($J$378:$R$381,MATCH(R$384,$I$378:$I$381,0),MATCH(R$383,$J$377:$R$377,0))</f>
        <v>0</v>
      </c>
      <c r="S393" s="1010" cm="1">
        <f t="array" ref="S393">INDEX($H393:$K393,0,MATCH(S$384,$H$384:$K$384,0))*INDEX($J$378:$R$381,MATCH(S$384,$I$378:$I$381,0),MATCH(S$383,$J$377:$R$377,0))</f>
        <v>0</v>
      </c>
      <c r="T393" s="1010" cm="1">
        <f t="array" ref="T393">INDEX($H393:$K393,0,MATCH(T$384,$H$384:$K$384,0))*INDEX($J$378:$R$381,MATCH(T$384,$I$378:$I$381,0),MATCH(T$383,$J$377:$R$377,0))</f>
        <v>0</v>
      </c>
      <c r="U393" s="1010" cm="1">
        <f t="array" ref="U393">INDEX($H393:$K393,0,MATCH(U$384,$H$384:$K$384,0))*INDEX($J$378:$R$381,MATCH(U$384,$I$378:$I$381,0),MATCH(U$383,$J$377:$R$377,0))</f>
        <v>0</v>
      </c>
      <c r="V393" s="1010" cm="1">
        <f t="array" ref="V393">INDEX($H393:$K393,0,MATCH(V$384,$H$384:$K$384,0))*INDEX($J$378:$R$381,MATCH(V$384,$I$378:$I$381,0),MATCH(V$383,$J$377:$R$377,0))</f>
        <v>0</v>
      </c>
      <c r="W393" s="1010" cm="1">
        <f t="array" ref="W393">INDEX($H393:$K393,0,MATCH(W$384,$H$384:$K$384,0))*INDEX($J$378:$R$381,MATCH(W$384,$I$378:$I$381,0),MATCH(W$383,$J$377:$R$377,0))</f>
        <v>0</v>
      </c>
      <c r="X393" s="1010" cm="1">
        <f t="array" ref="X393">INDEX($H393:$K393,0,MATCH(X$384,$H$384:$K$384,0))*INDEX($J$378:$R$381,MATCH(X$384,$I$378:$I$381,0),MATCH(X$383,$J$377:$R$377,0))</f>
        <v>0</v>
      </c>
      <c r="Y393" s="1010" cm="1">
        <f t="array" ref="Y393">INDEX($H393:$K393,0,MATCH(Y$384,$H$384:$K$384,0))*INDEX($J$378:$R$381,MATCH(Y$384,$I$378:$I$381,0),MATCH(Y$383,$J$377:$R$377,0))</f>
        <v>0</v>
      </c>
      <c r="Z393" s="1010" cm="1">
        <f t="array" ref="Z393">INDEX($H393:$K393,0,MATCH(Z$384,$H$384:$K$384,0))*INDEX($J$378:$R$381,MATCH(Z$384,$I$378:$I$381,0),MATCH(Z$383,$J$377:$R$377,0))</f>
        <v>0</v>
      </c>
      <c r="AA393" s="1010" cm="1">
        <f t="array" ref="AA393">INDEX($H393:$K393,0,MATCH(AA$384,$H$384:$K$384,0))*INDEX($J$378:$R$381,MATCH(AA$384,$I$378:$I$381,0),MATCH(AA$383,$J$377:$R$377,0))</f>
        <v>0</v>
      </c>
      <c r="AB393" s="1010" cm="1">
        <f t="array" ref="AB393">INDEX($H393:$K393,0,MATCH(AB$384,$H$384:$K$384,0))*INDEX($J$378:$R$381,MATCH(AB$384,$I$378:$I$381,0),MATCH(AB$383,$J$377:$R$377,0))</f>
        <v>0</v>
      </c>
      <c r="AC393" s="1010" cm="1">
        <f t="array" ref="AC393">INDEX($H393:$K393,0,MATCH(AC$384,$H$384:$K$384,0))*INDEX($J$378:$R$381,MATCH(AC$384,$I$378:$I$381,0),MATCH(AC$383,$J$377:$R$377,0))</f>
        <v>0</v>
      </c>
      <c r="AD393" s="1010" cm="1">
        <f t="array" ref="AD393">INDEX($H393:$K393,0,MATCH(AD$384,$H$384:$K$384,0))*INDEX($J$378:$R$381,MATCH(AD$384,$I$378:$I$381,0),MATCH(AD$383,$J$377:$R$377,0))</f>
        <v>0</v>
      </c>
      <c r="AE393" s="1010" cm="1">
        <f t="array" ref="AE393">INDEX($H393:$K393,0,MATCH(AE$384,$H$384:$K$384,0))*INDEX($J$378:$R$381,MATCH(AE$384,$I$378:$I$381,0),MATCH(AE$383,$J$377:$R$377,0))</f>
        <v>0</v>
      </c>
      <c r="AF393" s="1010" cm="1">
        <f t="array" ref="AF393">INDEX($H393:$K393,0,MATCH(AF$384,$H$384:$K$384,0))*INDEX($J$378:$R$381,MATCH(AF$384,$I$378:$I$381,0),MATCH(AF$383,$J$377:$R$377,0))</f>
        <v>0</v>
      </c>
      <c r="AG393" s="1010" cm="1">
        <f t="array" ref="AG393">INDEX($H393:$K393,0,MATCH(AG$384,$H$384:$K$384,0))*INDEX($J$378:$R$381,MATCH(AG$384,$I$378:$I$381,0),MATCH(AG$383,$J$377:$R$377,0))</f>
        <v>0</v>
      </c>
      <c r="AH393" s="1010" cm="1">
        <f t="array" ref="AH393">INDEX($H393:$K393,0,MATCH(AH$384,$H$384:$K$384,0))*INDEX($J$378:$R$381,MATCH(AH$384,$I$378:$I$381,0),MATCH(AH$383,$J$377:$R$377,0))</f>
        <v>0</v>
      </c>
      <c r="AI393" s="1010" cm="1">
        <f t="array" ref="AI393">INDEX($H393:$K393,0,MATCH(AI$384,$H$384:$K$384,0))*INDEX($J$378:$R$381,MATCH(AI$384,$I$378:$I$381,0),MATCH(AI$383,$J$377:$R$377,0))</f>
        <v>0</v>
      </c>
      <c r="AJ393" s="1010" cm="1">
        <f t="array" ref="AJ393">INDEX($H393:$K393,0,MATCH(AJ$384,$H$384:$K$384,0))*INDEX($J$378:$R$381,MATCH(AJ$384,$I$378:$I$381,0),MATCH(AJ$383,$J$377:$R$377,0))</f>
        <v>0</v>
      </c>
      <c r="AK393" s="1010" cm="1">
        <f t="array" ref="AK393">INDEX($H393:$K393,0,MATCH(AK$384,$H$384:$K$384,0))*INDEX($J$378:$R$381,MATCH(AK$384,$I$378:$I$381,0),MATCH(AK$383,$J$377:$R$377,0))</f>
        <v>0</v>
      </c>
      <c r="AL393" s="1010" cm="1">
        <f t="array" ref="AL393">INDEX($H393:$K393,0,MATCH(AL$384,$H$384:$K$384,0))*INDEX($J$378:$R$381,MATCH(AL$384,$I$378:$I$381,0),MATCH(AL$383,$J$377:$R$377,0))</f>
        <v>0</v>
      </c>
      <c r="AM393" s="1010" cm="1">
        <f t="array" ref="AM393">INDEX($H393:$K393,0,MATCH(AM$384,$H$384:$K$384,0))*INDEX($J$378:$R$381,MATCH(AM$384,$I$378:$I$381,0),MATCH(AM$383,$J$377:$R$377,0))</f>
        <v>0</v>
      </c>
      <c r="AN393" s="1010" cm="1">
        <f t="array" ref="AN393">INDEX($H393:$K393,0,MATCH(AN$384,$H$384:$K$384,0))*INDEX($J$378:$R$381,MATCH(AN$384,$I$378:$I$381,0),MATCH(AN$383,$J$377:$R$377,0))</f>
        <v>0</v>
      </c>
      <c r="AO393" s="1010" cm="1">
        <f t="array" ref="AO393">INDEX($H393:$K393,0,MATCH(AO$384,$H$384:$K$384,0))*INDEX($J$378:$R$381,MATCH(AO$384,$I$378:$I$381,0),MATCH(AO$383,$J$377:$R$377,0))</f>
        <v>0</v>
      </c>
      <c r="AP393" s="1010" cm="1">
        <f t="array" ref="AP393">INDEX($H393:$K393,0,MATCH(AP$384,$H$384:$K$384,0))*INDEX($J$378:$R$381,MATCH(AP$384,$I$378:$I$381,0),MATCH(AP$383,$J$377:$R$377,0))</f>
        <v>0</v>
      </c>
      <c r="AQ393" s="1010" cm="1">
        <f t="array" ref="AQ393">INDEX($H393:$K393,0,MATCH(AQ$384,$H$384:$K$384,0))*INDEX($J$378:$R$381,MATCH(AQ$384,$I$378:$I$381,0),MATCH(AQ$383,$J$377:$R$377,0))</f>
        <v>0</v>
      </c>
      <c r="AR393" s="1010" cm="1">
        <f t="array" ref="AR393">INDEX($H393:$K393,0,MATCH(AR$384,$H$384:$K$384,0))*INDEX($J$378:$R$381,MATCH(AR$384,$I$378:$I$381,0),MATCH(AR$383,$J$377:$R$377,0))</f>
        <v>0</v>
      </c>
      <c r="AS393" s="1010" cm="1">
        <f t="array" ref="AS393">INDEX($H393:$K393,0,MATCH(AS$384,$H$384:$K$384,0))*INDEX($J$378:$R$381,MATCH(AS$384,$I$378:$I$381,0),MATCH(AS$383,$J$377:$R$377,0))</f>
        <v>0</v>
      </c>
      <c r="AT393" s="1010" cm="1">
        <f t="array" ref="AT393">INDEX($H393:$K393,0,MATCH(AT$384,$H$384:$K$384,0))*INDEX($J$378:$R$381,MATCH(AT$384,$I$378:$I$381,0),MATCH(AT$383,$J$377:$R$377,0))</f>
        <v>0</v>
      </c>
      <c r="AU393" s="1010" cm="1">
        <f t="array" ref="AU393">INDEX($H393:$K393,0,MATCH(AU$384,$H$384:$K$384,0))*INDEX($J$378:$R$381,MATCH(AU$384,$I$378:$I$381,0),MATCH(AU$383,$J$377:$R$377,0))</f>
        <v>0</v>
      </c>
      <c r="AV393" s="304"/>
      <c r="AW393" s="304"/>
      <c r="AX393" s="694"/>
      <c r="AY393" s="689"/>
      <c r="AZ393" s="689"/>
      <c r="BA393" s="689"/>
    </row>
    <row r="394" spans="1:53" s="686" customFormat="1" ht="15" outlineLevel="1" x14ac:dyDescent="0.25">
      <c r="A394" s="690"/>
      <c r="B394" s="687"/>
      <c r="C394" s="699"/>
      <c r="D394" s="699"/>
      <c r="E394" s="699"/>
      <c r="F394" s="703"/>
      <c r="G394" s="703" t="str">
        <f t="shared" si="49"/>
        <v>GGGC1OFa2</v>
      </c>
      <c r="H394" s="349">
        <v>0</v>
      </c>
      <c r="I394" s="349">
        <v>0</v>
      </c>
      <c r="J394" s="349">
        <v>0</v>
      </c>
      <c r="K394" s="349">
        <v>0</v>
      </c>
      <c r="L394" s="1010" cm="1">
        <f t="array" ref="L394">INDEX($H394:$K394,0,MATCH(L$384,$H$384:$K$384,0))*INDEX($J$378:$R$381,MATCH(L$384,$I$378:$I$381,0),MATCH(L$383,$J$377:$R$377,0))</f>
        <v>0</v>
      </c>
      <c r="M394" s="1010" cm="1">
        <f t="array" ref="M394">INDEX($H394:$K394,0,MATCH(M$384,$H$384:$K$384,0))*INDEX($J$378:$R$381,MATCH(M$384,$I$378:$I$381,0),MATCH(M$383,$J$377:$R$377,0))</f>
        <v>0</v>
      </c>
      <c r="N394" s="1010" cm="1">
        <f t="array" ref="N394">INDEX($H394:$K394,0,MATCH(N$384,$H$384:$K$384,0))*INDEX($J$378:$R$381,MATCH(N$384,$I$378:$I$381,0),MATCH(N$383,$J$377:$R$377,0))</f>
        <v>0</v>
      </c>
      <c r="O394" s="1010" cm="1">
        <f t="array" ref="O394">INDEX($H394:$K394,0,MATCH(O$384,$H$384:$K$384,0))*INDEX($J$378:$R$381,MATCH(O$384,$I$378:$I$381,0),MATCH(O$383,$J$377:$R$377,0))</f>
        <v>0</v>
      </c>
      <c r="P394" s="1010" cm="1">
        <f t="array" ref="P394">INDEX($H394:$K394,0,MATCH(P$384,$H$384:$K$384,0))*INDEX($J$378:$R$381,MATCH(P$384,$I$378:$I$381,0),MATCH(P$383,$J$377:$R$377,0))</f>
        <v>0</v>
      </c>
      <c r="Q394" s="1010" cm="1">
        <f t="array" ref="Q394">INDEX($H394:$K394,0,MATCH(Q$384,$H$384:$K$384,0))*INDEX($J$378:$R$381,MATCH(Q$384,$I$378:$I$381,0),MATCH(Q$383,$J$377:$R$377,0))</f>
        <v>0</v>
      </c>
      <c r="R394" s="1010" cm="1">
        <f t="array" ref="R394">INDEX($H394:$K394,0,MATCH(R$384,$H$384:$K$384,0))*INDEX($J$378:$R$381,MATCH(R$384,$I$378:$I$381,0),MATCH(R$383,$J$377:$R$377,0))</f>
        <v>0</v>
      </c>
      <c r="S394" s="1010" cm="1">
        <f t="array" ref="S394">INDEX($H394:$K394,0,MATCH(S$384,$H$384:$K$384,0))*INDEX($J$378:$R$381,MATCH(S$384,$I$378:$I$381,0),MATCH(S$383,$J$377:$R$377,0))</f>
        <v>0</v>
      </c>
      <c r="T394" s="1010" cm="1">
        <f t="array" ref="T394">INDEX($H394:$K394,0,MATCH(T$384,$H$384:$K$384,0))*INDEX($J$378:$R$381,MATCH(T$384,$I$378:$I$381,0),MATCH(T$383,$J$377:$R$377,0))</f>
        <v>0</v>
      </c>
      <c r="U394" s="1010" cm="1">
        <f t="array" ref="U394">INDEX($H394:$K394,0,MATCH(U$384,$H$384:$K$384,0))*INDEX($J$378:$R$381,MATCH(U$384,$I$378:$I$381,0),MATCH(U$383,$J$377:$R$377,0))</f>
        <v>0</v>
      </c>
      <c r="V394" s="1010" cm="1">
        <f t="array" ref="V394">INDEX($H394:$K394,0,MATCH(V$384,$H$384:$K$384,0))*INDEX($J$378:$R$381,MATCH(V$384,$I$378:$I$381,0),MATCH(V$383,$J$377:$R$377,0))</f>
        <v>0</v>
      </c>
      <c r="W394" s="1010" cm="1">
        <f t="array" ref="W394">INDEX($H394:$K394,0,MATCH(W$384,$H$384:$K$384,0))*INDEX($J$378:$R$381,MATCH(W$384,$I$378:$I$381,0),MATCH(W$383,$J$377:$R$377,0))</f>
        <v>0</v>
      </c>
      <c r="X394" s="1010" cm="1">
        <f t="array" ref="X394">INDEX($H394:$K394,0,MATCH(X$384,$H$384:$K$384,0))*INDEX($J$378:$R$381,MATCH(X$384,$I$378:$I$381,0),MATCH(X$383,$J$377:$R$377,0))</f>
        <v>0</v>
      </c>
      <c r="Y394" s="1010" cm="1">
        <f t="array" ref="Y394">INDEX($H394:$K394,0,MATCH(Y$384,$H$384:$K$384,0))*INDEX($J$378:$R$381,MATCH(Y$384,$I$378:$I$381,0),MATCH(Y$383,$J$377:$R$377,0))</f>
        <v>0</v>
      </c>
      <c r="Z394" s="1010" cm="1">
        <f t="array" ref="Z394">INDEX($H394:$K394,0,MATCH(Z$384,$H$384:$K$384,0))*INDEX($J$378:$R$381,MATCH(Z$384,$I$378:$I$381,0),MATCH(Z$383,$J$377:$R$377,0))</f>
        <v>0</v>
      </c>
      <c r="AA394" s="1010" cm="1">
        <f t="array" ref="AA394">INDEX($H394:$K394,0,MATCH(AA$384,$H$384:$K$384,0))*INDEX($J$378:$R$381,MATCH(AA$384,$I$378:$I$381,0),MATCH(AA$383,$J$377:$R$377,0))</f>
        <v>0</v>
      </c>
      <c r="AB394" s="1010" cm="1">
        <f t="array" ref="AB394">INDEX($H394:$K394,0,MATCH(AB$384,$H$384:$K$384,0))*INDEX($J$378:$R$381,MATCH(AB$384,$I$378:$I$381,0),MATCH(AB$383,$J$377:$R$377,0))</f>
        <v>0</v>
      </c>
      <c r="AC394" s="1010" cm="1">
        <f t="array" ref="AC394">INDEX($H394:$K394,0,MATCH(AC$384,$H$384:$K$384,0))*INDEX($J$378:$R$381,MATCH(AC$384,$I$378:$I$381,0),MATCH(AC$383,$J$377:$R$377,0))</f>
        <v>0</v>
      </c>
      <c r="AD394" s="1010" cm="1">
        <f t="array" ref="AD394">INDEX($H394:$K394,0,MATCH(AD$384,$H$384:$K$384,0))*INDEX($J$378:$R$381,MATCH(AD$384,$I$378:$I$381,0),MATCH(AD$383,$J$377:$R$377,0))</f>
        <v>0</v>
      </c>
      <c r="AE394" s="1010" cm="1">
        <f t="array" ref="AE394">INDEX($H394:$K394,0,MATCH(AE$384,$H$384:$K$384,0))*INDEX($J$378:$R$381,MATCH(AE$384,$I$378:$I$381,0),MATCH(AE$383,$J$377:$R$377,0))</f>
        <v>0</v>
      </c>
      <c r="AF394" s="1010" cm="1">
        <f t="array" ref="AF394">INDEX($H394:$K394,0,MATCH(AF$384,$H$384:$K$384,0))*INDEX($J$378:$R$381,MATCH(AF$384,$I$378:$I$381,0),MATCH(AF$383,$J$377:$R$377,0))</f>
        <v>0</v>
      </c>
      <c r="AG394" s="1010" cm="1">
        <f t="array" ref="AG394">INDEX($H394:$K394,0,MATCH(AG$384,$H$384:$K$384,0))*INDEX($J$378:$R$381,MATCH(AG$384,$I$378:$I$381,0),MATCH(AG$383,$J$377:$R$377,0))</f>
        <v>0</v>
      </c>
      <c r="AH394" s="1010" cm="1">
        <f t="array" ref="AH394">INDEX($H394:$K394,0,MATCH(AH$384,$H$384:$K$384,0))*INDEX($J$378:$R$381,MATCH(AH$384,$I$378:$I$381,0),MATCH(AH$383,$J$377:$R$377,0))</f>
        <v>0</v>
      </c>
      <c r="AI394" s="1010" cm="1">
        <f t="array" ref="AI394">INDEX($H394:$K394,0,MATCH(AI$384,$H$384:$K$384,0))*INDEX($J$378:$R$381,MATCH(AI$384,$I$378:$I$381,0),MATCH(AI$383,$J$377:$R$377,0))</f>
        <v>0</v>
      </c>
      <c r="AJ394" s="1010" cm="1">
        <f t="array" ref="AJ394">INDEX($H394:$K394,0,MATCH(AJ$384,$H$384:$K$384,0))*INDEX($J$378:$R$381,MATCH(AJ$384,$I$378:$I$381,0),MATCH(AJ$383,$J$377:$R$377,0))</f>
        <v>0</v>
      </c>
      <c r="AK394" s="1010" cm="1">
        <f t="array" ref="AK394">INDEX($H394:$K394,0,MATCH(AK$384,$H$384:$K$384,0))*INDEX($J$378:$R$381,MATCH(AK$384,$I$378:$I$381,0),MATCH(AK$383,$J$377:$R$377,0))</f>
        <v>0</v>
      </c>
      <c r="AL394" s="1010" cm="1">
        <f t="array" ref="AL394">INDEX($H394:$K394,0,MATCH(AL$384,$H$384:$K$384,0))*INDEX($J$378:$R$381,MATCH(AL$384,$I$378:$I$381,0),MATCH(AL$383,$J$377:$R$377,0))</f>
        <v>0</v>
      </c>
      <c r="AM394" s="1010" cm="1">
        <f t="array" ref="AM394">INDEX($H394:$K394,0,MATCH(AM$384,$H$384:$K$384,0))*INDEX($J$378:$R$381,MATCH(AM$384,$I$378:$I$381,0),MATCH(AM$383,$J$377:$R$377,0))</f>
        <v>0</v>
      </c>
      <c r="AN394" s="1010" cm="1">
        <f t="array" ref="AN394">INDEX($H394:$K394,0,MATCH(AN$384,$H$384:$K$384,0))*INDEX($J$378:$R$381,MATCH(AN$384,$I$378:$I$381,0),MATCH(AN$383,$J$377:$R$377,0))</f>
        <v>0</v>
      </c>
      <c r="AO394" s="1010" cm="1">
        <f t="array" ref="AO394">INDEX($H394:$K394,0,MATCH(AO$384,$H$384:$K$384,0))*INDEX($J$378:$R$381,MATCH(AO$384,$I$378:$I$381,0),MATCH(AO$383,$J$377:$R$377,0))</f>
        <v>0</v>
      </c>
      <c r="AP394" s="1010" cm="1">
        <f t="array" ref="AP394">INDEX($H394:$K394,0,MATCH(AP$384,$H$384:$K$384,0))*INDEX($J$378:$R$381,MATCH(AP$384,$I$378:$I$381,0),MATCH(AP$383,$J$377:$R$377,0))</f>
        <v>0</v>
      </c>
      <c r="AQ394" s="1010" cm="1">
        <f t="array" ref="AQ394">INDEX($H394:$K394,0,MATCH(AQ$384,$H$384:$K$384,0))*INDEX($J$378:$R$381,MATCH(AQ$384,$I$378:$I$381,0),MATCH(AQ$383,$J$377:$R$377,0))</f>
        <v>0</v>
      </c>
      <c r="AR394" s="1010" cm="1">
        <f t="array" ref="AR394">INDEX($H394:$K394,0,MATCH(AR$384,$H$384:$K$384,0))*INDEX($J$378:$R$381,MATCH(AR$384,$I$378:$I$381,0),MATCH(AR$383,$J$377:$R$377,0))</f>
        <v>0</v>
      </c>
      <c r="AS394" s="1010" cm="1">
        <f t="array" ref="AS394">INDEX($H394:$K394,0,MATCH(AS$384,$H$384:$K$384,0))*INDEX($J$378:$R$381,MATCH(AS$384,$I$378:$I$381,0),MATCH(AS$383,$J$377:$R$377,0))</f>
        <v>0</v>
      </c>
      <c r="AT394" s="1010" cm="1">
        <f t="array" ref="AT394">INDEX($H394:$K394,0,MATCH(AT$384,$H$384:$K$384,0))*INDEX($J$378:$R$381,MATCH(AT$384,$I$378:$I$381,0),MATCH(AT$383,$J$377:$R$377,0))</f>
        <v>0</v>
      </c>
      <c r="AU394" s="1010" cm="1">
        <f t="array" ref="AU394">INDEX($H394:$K394,0,MATCH(AU$384,$H$384:$K$384,0))*INDEX($J$378:$R$381,MATCH(AU$384,$I$378:$I$381,0),MATCH(AU$383,$J$377:$R$377,0))</f>
        <v>0</v>
      </c>
      <c r="AV394" s="304"/>
      <c r="AW394" s="304"/>
      <c r="AX394" s="694"/>
      <c r="AY394" s="689"/>
      <c r="AZ394" s="689"/>
      <c r="BA394" s="689"/>
    </row>
    <row r="395" spans="1:53" s="686" customFormat="1" ht="15" outlineLevel="1" x14ac:dyDescent="0.25">
      <c r="A395" s="690"/>
      <c r="B395" s="687"/>
      <c r="C395" s="699"/>
      <c r="D395" s="699"/>
      <c r="E395" s="699"/>
      <c r="F395" s="703"/>
      <c r="G395" s="703" t="str">
        <f t="shared" si="49"/>
        <v>SPSPSPSPSPsp</v>
      </c>
      <c r="H395" s="349">
        <v>0</v>
      </c>
      <c r="I395" s="349">
        <v>0</v>
      </c>
      <c r="J395" s="349">
        <v>0</v>
      </c>
      <c r="K395" s="349">
        <v>0</v>
      </c>
      <c r="L395" s="1010" cm="1">
        <f t="array" ref="L395">INDEX($H395:$K395,0,MATCH(L$384,$H$384:$K$384,0))*INDEX($J$378:$R$381,MATCH(L$384,$I$378:$I$381,0),MATCH(L$383,$J$377:$R$377,0))</f>
        <v>0</v>
      </c>
      <c r="M395" s="1010" cm="1">
        <f t="array" ref="M395">INDEX($H395:$K395,0,MATCH(M$384,$H$384:$K$384,0))*INDEX($J$378:$R$381,MATCH(M$384,$I$378:$I$381,0),MATCH(M$383,$J$377:$R$377,0))</f>
        <v>0</v>
      </c>
      <c r="N395" s="1010" cm="1">
        <f t="array" ref="N395">INDEX($H395:$K395,0,MATCH(N$384,$H$384:$K$384,0))*INDEX($J$378:$R$381,MATCH(N$384,$I$378:$I$381,0),MATCH(N$383,$J$377:$R$377,0))</f>
        <v>0</v>
      </c>
      <c r="O395" s="1010" cm="1">
        <f t="array" ref="O395">INDEX($H395:$K395,0,MATCH(O$384,$H$384:$K$384,0))*INDEX($J$378:$R$381,MATCH(O$384,$I$378:$I$381,0),MATCH(O$383,$J$377:$R$377,0))</f>
        <v>0</v>
      </c>
      <c r="P395" s="1010" cm="1">
        <f t="array" ref="P395">INDEX($H395:$K395,0,MATCH(P$384,$H$384:$K$384,0))*INDEX($J$378:$R$381,MATCH(P$384,$I$378:$I$381,0),MATCH(P$383,$J$377:$R$377,0))</f>
        <v>0</v>
      </c>
      <c r="Q395" s="1010" cm="1">
        <f t="array" ref="Q395">INDEX($H395:$K395,0,MATCH(Q$384,$H$384:$K$384,0))*INDEX($J$378:$R$381,MATCH(Q$384,$I$378:$I$381,0),MATCH(Q$383,$J$377:$R$377,0))</f>
        <v>0</v>
      </c>
      <c r="R395" s="1010" cm="1">
        <f t="array" ref="R395">INDEX($H395:$K395,0,MATCH(R$384,$H$384:$K$384,0))*INDEX($J$378:$R$381,MATCH(R$384,$I$378:$I$381,0),MATCH(R$383,$J$377:$R$377,0))</f>
        <v>0</v>
      </c>
      <c r="S395" s="1010" cm="1">
        <f t="array" ref="S395">INDEX($H395:$K395,0,MATCH(S$384,$H$384:$K$384,0))*INDEX($J$378:$R$381,MATCH(S$384,$I$378:$I$381,0),MATCH(S$383,$J$377:$R$377,0))</f>
        <v>0</v>
      </c>
      <c r="T395" s="1010" cm="1">
        <f t="array" ref="T395">INDEX($H395:$K395,0,MATCH(T$384,$H$384:$K$384,0))*INDEX($J$378:$R$381,MATCH(T$384,$I$378:$I$381,0),MATCH(T$383,$J$377:$R$377,0))</f>
        <v>0</v>
      </c>
      <c r="U395" s="1010" cm="1">
        <f t="array" ref="U395">INDEX($H395:$K395,0,MATCH(U$384,$H$384:$K$384,0))*INDEX($J$378:$R$381,MATCH(U$384,$I$378:$I$381,0),MATCH(U$383,$J$377:$R$377,0))</f>
        <v>0</v>
      </c>
      <c r="V395" s="1010" cm="1">
        <f t="array" ref="V395">INDEX($H395:$K395,0,MATCH(V$384,$H$384:$K$384,0))*INDEX($J$378:$R$381,MATCH(V$384,$I$378:$I$381,0),MATCH(V$383,$J$377:$R$377,0))</f>
        <v>0</v>
      </c>
      <c r="W395" s="1010" cm="1">
        <f t="array" ref="W395">INDEX($H395:$K395,0,MATCH(W$384,$H$384:$K$384,0))*INDEX($J$378:$R$381,MATCH(W$384,$I$378:$I$381,0),MATCH(W$383,$J$377:$R$377,0))</f>
        <v>0</v>
      </c>
      <c r="X395" s="1010" cm="1">
        <f t="array" ref="X395">INDEX($H395:$K395,0,MATCH(X$384,$H$384:$K$384,0))*INDEX($J$378:$R$381,MATCH(X$384,$I$378:$I$381,0),MATCH(X$383,$J$377:$R$377,0))</f>
        <v>0</v>
      </c>
      <c r="Y395" s="1010" cm="1">
        <f t="array" ref="Y395">INDEX($H395:$K395,0,MATCH(Y$384,$H$384:$K$384,0))*INDEX($J$378:$R$381,MATCH(Y$384,$I$378:$I$381,0),MATCH(Y$383,$J$377:$R$377,0))</f>
        <v>0</v>
      </c>
      <c r="Z395" s="1010" cm="1">
        <f t="array" ref="Z395">INDEX($H395:$K395,0,MATCH(Z$384,$H$384:$K$384,0))*INDEX($J$378:$R$381,MATCH(Z$384,$I$378:$I$381,0),MATCH(Z$383,$J$377:$R$377,0))</f>
        <v>0</v>
      </c>
      <c r="AA395" s="1010" cm="1">
        <f t="array" ref="AA395">INDEX($H395:$K395,0,MATCH(AA$384,$H$384:$K$384,0))*INDEX($J$378:$R$381,MATCH(AA$384,$I$378:$I$381,0),MATCH(AA$383,$J$377:$R$377,0))</f>
        <v>0</v>
      </c>
      <c r="AB395" s="1010" cm="1">
        <f t="array" ref="AB395">INDEX($H395:$K395,0,MATCH(AB$384,$H$384:$K$384,0))*INDEX($J$378:$R$381,MATCH(AB$384,$I$378:$I$381,0),MATCH(AB$383,$J$377:$R$377,0))</f>
        <v>0</v>
      </c>
      <c r="AC395" s="1010" cm="1">
        <f t="array" ref="AC395">INDEX($H395:$K395,0,MATCH(AC$384,$H$384:$K$384,0))*INDEX($J$378:$R$381,MATCH(AC$384,$I$378:$I$381,0),MATCH(AC$383,$J$377:$R$377,0))</f>
        <v>0</v>
      </c>
      <c r="AD395" s="1010" cm="1">
        <f t="array" ref="AD395">INDEX($H395:$K395,0,MATCH(AD$384,$H$384:$K$384,0))*INDEX($J$378:$R$381,MATCH(AD$384,$I$378:$I$381,0),MATCH(AD$383,$J$377:$R$377,0))</f>
        <v>0</v>
      </c>
      <c r="AE395" s="1010" cm="1">
        <f t="array" ref="AE395">INDEX($H395:$K395,0,MATCH(AE$384,$H$384:$K$384,0))*INDEX($J$378:$R$381,MATCH(AE$384,$I$378:$I$381,0),MATCH(AE$383,$J$377:$R$377,0))</f>
        <v>0</v>
      </c>
      <c r="AF395" s="1010" cm="1">
        <f t="array" ref="AF395">INDEX($H395:$K395,0,MATCH(AF$384,$H$384:$K$384,0))*INDEX($J$378:$R$381,MATCH(AF$384,$I$378:$I$381,0),MATCH(AF$383,$J$377:$R$377,0))</f>
        <v>0</v>
      </c>
      <c r="AG395" s="1010" cm="1">
        <f t="array" ref="AG395">INDEX($H395:$K395,0,MATCH(AG$384,$H$384:$K$384,0))*INDEX($J$378:$R$381,MATCH(AG$384,$I$378:$I$381,0),MATCH(AG$383,$J$377:$R$377,0))</f>
        <v>0</v>
      </c>
      <c r="AH395" s="1010" cm="1">
        <f t="array" ref="AH395">INDEX($H395:$K395,0,MATCH(AH$384,$H$384:$K$384,0))*INDEX($J$378:$R$381,MATCH(AH$384,$I$378:$I$381,0),MATCH(AH$383,$J$377:$R$377,0))</f>
        <v>0</v>
      </c>
      <c r="AI395" s="1010" cm="1">
        <f t="array" ref="AI395">INDEX($H395:$K395,0,MATCH(AI$384,$H$384:$K$384,0))*INDEX($J$378:$R$381,MATCH(AI$384,$I$378:$I$381,0),MATCH(AI$383,$J$377:$R$377,0))</f>
        <v>0</v>
      </c>
      <c r="AJ395" s="1010" cm="1">
        <f t="array" ref="AJ395">INDEX($H395:$K395,0,MATCH(AJ$384,$H$384:$K$384,0))*INDEX($J$378:$R$381,MATCH(AJ$384,$I$378:$I$381,0),MATCH(AJ$383,$J$377:$R$377,0))</f>
        <v>0</v>
      </c>
      <c r="AK395" s="1010" cm="1">
        <f t="array" ref="AK395">INDEX($H395:$K395,0,MATCH(AK$384,$H$384:$K$384,0))*INDEX($J$378:$R$381,MATCH(AK$384,$I$378:$I$381,0),MATCH(AK$383,$J$377:$R$377,0))</f>
        <v>0</v>
      </c>
      <c r="AL395" s="1010" cm="1">
        <f t="array" ref="AL395">INDEX($H395:$K395,0,MATCH(AL$384,$H$384:$K$384,0))*INDEX($J$378:$R$381,MATCH(AL$384,$I$378:$I$381,0),MATCH(AL$383,$J$377:$R$377,0))</f>
        <v>0</v>
      </c>
      <c r="AM395" s="1010" cm="1">
        <f t="array" ref="AM395">INDEX($H395:$K395,0,MATCH(AM$384,$H$384:$K$384,0))*INDEX($J$378:$R$381,MATCH(AM$384,$I$378:$I$381,0),MATCH(AM$383,$J$377:$R$377,0))</f>
        <v>0</v>
      </c>
      <c r="AN395" s="1010" cm="1">
        <f t="array" ref="AN395">INDEX($H395:$K395,0,MATCH(AN$384,$H$384:$K$384,0))*INDEX($J$378:$R$381,MATCH(AN$384,$I$378:$I$381,0),MATCH(AN$383,$J$377:$R$377,0))</f>
        <v>0</v>
      </c>
      <c r="AO395" s="1010" cm="1">
        <f t="array" ref="AO395">INDEX($H395:$K395,0,MATCH(AO$384,$H$384:$K$384,0))*INDEX($J$378:$R$381,MATCH(AO$384,$I$378:$I$381,0),MATCH(AO$383,$J$377:$R$377,0))</f>
        <v>0</v>
      </c>
      <c r="AP395" s="1010" cm="1">
        <f t="array" ref="AP395">INDEX($H395:$K395,0,MATCH(AP$384,$H$384:$K$384,0))*INDEX($J$378:$R$381,MATCH(AP$384,$I$378:$I$381,0),MATCH(AP$383,$J$377:$R$377,0))</f>
        <v>0</v>
      </c>
      <c r="AQ395" s="1010" cm="1">
        <f t="array" ref="AQ395">INDEX($H395:$K395,0,MATCH(AQ$384,$H$384:$K$384,0))*INDEX($J$378:$R$381,MATCH(AQ$384,$I$378:$I$381,0),MATCH(AQ$383,$J$377:$R$377,0))</f>
        <v>0</v>
      </c>
      <c r="AR395" s="1010" cm="1">
        <f t="array" ref="AR395">INDEX($H395:$K395,0,MATCH(AR$384,$H$384:$K$384,0))*INDEX($J$378:$R$381,MATCH(AR$384,$I$378:$I$381,0),MATCH(AR$383,$J$377:$R$377,0))</f>
        <v>0</v>
      </c>
      <c r="AS395" s="1010" cm="1">
        <f t="array" ref="AS395">INDEX($H395:$K395,0,MATCH(AS$384,$H$384:$K$384,0))*INDEX($J$378:$R$381,MATCH(AS$384,$I$378:$I$381,0),MATCH(AS$383,$J$377:$R$377,0))</f>
        <v>0</v>
      </c>
      <c r="AT395" s="1010" cm="1">
        <f t="array" ref="AT395">INDEX($H395:$K395,0,MATCH(AT$384,$H$384:$K$384,0))*INDEX($J$378:$R$381,MATCH(AT$384,$I$378:$I$381,0),MATCH(AT$383,$J$377:$R$377,0))</f>
        <v>0</v>
      </c>
      <c r="AU395" s="1010" cm="1">
        <f t="array" ref="AU395">INDEX($H395:$K395,0,MATCH(AU$384,$H$384:$K$384,0))*INDEX($J$378:$R$381,MATCH(AU$384,$I$378:$I$381,0),MATCH(AU$383,$J$377:$R$377,0))</f>
        <v>0</v>
      </c>
      <c r="AV395" s="304"/>
      <c r="AW395" s="304"/>
      <c r="AX395" s="694"/>
      <c r="AY395" s="689"/>
      <c r="AZ395" s="689"/>
      <c r="BA395" s="689"/>
    </row>
    <row r="396" spans="1:53" s="76" customFormat="1" ht="15" outlineLevel="1" x14ac:dyDescent="0.25">
      <c r="A396" s="226"/>
      <c r="B396" s="227"/>
      <c r="C396" s="237"/>
      <c r="D396" s="237"/>
      <c r="E396" s="237"/>
      <c r="F396" s="245"/>
      <c r="G396" s="245" t="str">
        <f t="shared" si="49"/>
        <v>YABA2Ba</v>
      </c>
      <c r="H396" s="406">
        <v>0</v>
      </c>
      <c r="I396" s="406">
        <v>0</v>
      </c>
      <c r="J396" s="406">
        <v>0</v>
      </c>
      <c r="K396" s="406">
        <v>0</v>
      </c>
      <c r="L396" s="1010" cm="1">
        <f t="array" ref="L396">INDEX($H396:$K396,0,MATCH(L$384,$H$384:$K$384,0))*INDEX($J$378:$R$381,MATCH(L$384,$I$378:$I$381,0),MATCH(L$383,$J$377:$R$377,0))</f>
        <v>0</v>
      </c>
      <c r="M396" s="1010" cm="1">
        <f t="array" ref="M396">INDEX($H396:$K396,0,MATCH(M$384,$H$384:$K$384,0))*INDEX($J$378:$R$381,MATCH(M$384,$I$378:$I$381,0),MATCH(M$383,$J$377:$R$377,0))</f>
        <v>0</v>
      </c>
      <c r="N396" s="1010" cm="1">
        <f t="array" ref="N396">INDEX($H396:$K396,0,MATCH(N$384,$H$384:$K$384,0))*INDEX($J$378:$R$381,MATCH(N$384,$I$378:$I$381,0),MATCH(N$383,$J$377:$R$377,0))</f>
        <v>0</v>
      </c>
      <c r="O396" s="1010" cm="1">
        <f t="array" ref="O396">INDEX($H396:$K396,0,MATCH(O$384,$H$384:$K$384,0))*INDEX($J$378:$R$381,MATCH(O$384,$I$378:$I$381,0),MATCH(O$383,$J$377:$R$377,0))</f>
        <v>0</v>
      </c>
      <c r="P396" s="1010" cm="1">
        <f t="array" ref="P396">INDEX($H396:$K396,0,MATCH(P$384,$H$384:$K$384,0))*INDEX($J$378:$R$381,MATCH(P$384,$I$378:$I$381,0),MATCH(P$383,$J$377:$R$377,0))</f>
        <v>0</v>
      </c>
      <c r="Q396" s="1010" cm="1">
        <f t="array" ref="Q396">INDEX($H396:$K396,0,MATCH(Q$384,$H$384:$K$384,0))*INDEX($J$378:$R$381,MATCH(Q$384,$I$378:$I$381,0),MATCH(Q$383,$J$377:$R$377,0))</f>
        <v>0</v>
      </c>
      <c r="R396" s="1010" cm="1">
        <f t="array" ref="R396">INDEX($H396:$K396,0,MATCH(R$384,$H$384:$K$384,0))*INDEX($J$378:$R$381,MATCH(R$384,$I$378:$I$381,0),MATCH(R$383,$J$377:$R$377,0))</f>
        <v>0</v>
      </c>
      <c r="S396" s="1010" cm="1">
        <f t="array" ref="S396">INDEX($H396:$K396,0,MATCH(S$384,$H$384:$K$384,0))*INDEX($J$378:$R$381,MATCH(S$384,$I$378:$I$381,0),MATCH(S$383,$J$377:$R$377,0))</f>
        <v>0</v>
      </c>
      <c r="T396" s="1010" cm="1">
        <f t="array" ref="T396">INDEX($H396:$K396,0,MATCH(T$384,$H$384:$K$384,0))*INDEX($J$378:$R$381,MATCH(T$384,$I$378:$I$381,0),MATCH(T$383,$J$377:$R$377,0))</f>
        <v>0</v>
      </c>
      <c r="U396" s="1010" cm="1">
        <f t="array" ref="U396">INDEX($H396:$K396,0,MATCH(U$384,$H$384:$K$384,0))*INDEX($J$378:$R$381,MATCH(U$384,$I$378:$I$381,0),MATCH(U$383,$J$377:$R$377,0))</f>
        <v>0</v>
      </c>
      <c r="V396" s="1010" cm="1">
        <f t="array" ref="V396">INDEX($H396:$K396,0,MATCH(V$384,$H$384:$K$384,0))*INDEX($J$378:$R$381,MATCH(V$384,$I$378:$I$381,0),MATCH(V$383,$J$377:$R$377,0))</f>
        <v>0</v>
      </c>
      <c r="W396" s="1010" cm="1">
        <f t="array" ref="W396">INDEX($H396:$K396,0,MATCH(W$384,$H$384:$K$384,0))*INDEX($J$378:$R$381,MATCH(W$384,$I$378:$I$381,0),MATCH(W$383,$J$377:$R$377,0))</f>
        <v>0</v>
      </c>
      <c r="X396" s="1010" cm="1">
        <f t="array" ref="X396">INDEX($H396:$K396,0,MATCH(X$384,$H$384:$K$384,0))*INDEX($J$378:$R$381,MATCH(X$384,$I$378:$I$381,0),MATCH(X$383,$J$377:$R$377,0))</f>
        <v>0</v>
      </c>
      <c r="Y396" s="1010" cm="1">
        <f t="array" ref="Y396">INDEX($H396:$K396,0,MATCH(Y$384,$H$384:$K$384,0))*INDEX($J$378:$R$381,MATCH(Y$384,$I$378:$I$381,0),MATCH(Y$383,$J$377:$R$377,0))</f>
        <v>0</v>
      </c>
      <c r="Z396" s="1010" cm="1">
        <f t="array" ref="Z396">INDEX($H396:$K396,0,MATCH(Z$384,$H$384:$K$384,0))*INDEX($J$378:$R$381,MATCH(Z$384,$I$378:$I$381,0),MATCH(Z$383,$J$377:$R$377,0))</f>
        <v>0</v>
      </c>
      <c r="AA396" s="1010" cm="1">
        <f t="array" ref="AA396">INDEX($H396:$K396,0,MATCH(AA$384,$H$384:$K$384,0))*INDEX($J$378:$R$381,MATCH(AA$384,$I$378:$I$381,0),MATCH(AA$383,$J$377:$R$377,0))</f>
        <v>0</v>
      </c>
      <c r="AB396" s="1010" cm="1">
        <f t="array" ref="AB396">INDEX($H396:$K396,0,MATCH(AB$384,$H$384:$K$384,0))*INDEX($J$378:$R$381,MATCH(AB$384,$I$378:$I$381,0),MATCH(AB$383,$J$377:$R$377,0))</f>
        <v>0</v>
      </c>
      <c r="AC396" s="1010" cm="1">
        <f t="array" ref="AC396">INDEX($H396:$K396,0,MATCH(AC$384,$H$384:$K$384,0))*INDEX($J$378:$R$381,MATCH(AC$384,$I$378:$I$381,0),MATCH(AC$383,$J$377:$R$377,0))</f>
        <v>0</v>
      </c>
      <c r="AD396" s="1010" cm="1">
        <f t="array" ref="AD396">INDEX($H396:$K396,0,MATCH(AD$384,$H$384:$K$384,0))*INDEX($J$378:$R$381,MATCH(AD$384,$I$378:$I$381,0),MATCH(AD$383,$J$377:$R$377,0))</f>
        <v>0</v>
      </c>
      <c r="AE396" s="1010" cm="1">
        <f t="array" ref="AE396">INDEX($H396:$K396,0,MATCH(AE$384,$H$384:$K$384,0))*INDEX($J$378:$R$381,MATCH(AE$384,$I$378:$I$381,0),MATCH(AE$383,$J$377:$R$377,0))</f>
        <v>0</v>
      </c>
      <c r="AF396" s="1010" cm="1">
        <f t="array" ref="AF396">INDEX($H396:$K396,0,MATCH(AF$384,$H$384:$K$384,0))*INDEX($J$378:$R$381,MATCH(AF$384,$I$378:$I$381,0),MATCH(AF$383,$J$377:$R$377,0))</f>
        <v>0</v>
      </c>
      <c r="AG396" s="1010" cm="1">
        <f t="array" ref="AG396">INDEX($H396:$K396,0,MATCH(AG$384,$H$384:$K$384,0))*INDEX($J$378:$R$381,MATCH(AG$384,$I$378:$I$381,0),MATCH(AG$383,$J$377:$R$377,0))</f>
        <v>0</v>
      </c>
      <c r="AH396" s="1010" cm="1">
        <f t="array" ref="AH396">INDEX($H396:$K396,0,MATCH(AH$384,$H$384:$K$384,0))*INDEX($J$378:$R$381,MATCH(AH$384,$I$378:$I$381,0),MATCH(AH$383,$J$377:$R$377,0))</f>
        <v>0</v>
      </c>
      <c r="AI396" s="1010" cm="1">
        <f t="array" ref="AI396">INDEX($H396:$K396,0,MATCH(AI$384,$H$384:$K$384,0))*INDEX($J$378:$R$381,MATCH(AI$384,$I$378:$I$381,0),MATCH(AI$383,$J$377:$R$377,0))</f>
        <v>0</v>
      </c>
      <c r="AJ396" s="1010" cm="1">
        <f t="array" ref="AJ396">INDEX($H396:$K396,0,MATCH(AJ$384,$H$384:$K$384,0))*INDEX($J$378:$R$381,MATCH(AJ$384,$I$378:$I$381,0),MATCH(AJ$383,$J$377:$R$377,0))</f>
        <v>0</v>
      </c>
      <c r="AK396" s="1010" cm="1">
        <f t="array" ref="AK396">INDEX($H396:$K396,0,MATCH(AK$384,$H$384:$K$384,0))*INDEX($J$378:$R$381,MATCH(AK$384,$I$378:$I$381,0),MATCH(AK$383,$J$377:$R$377,0))</f>
        <v>0</v>
      </c>
      <c r="AL396" s="1010" cm="1">
        <f t="array" ref="AL396">INDEX($H396:$K396,0,MATCH(AL$384,$H$384:$K$384,0))*INDEX($J$378:$R$381,MATCH(AL$384,$I$378:$I$381,0),MATCH(AL$383,$J$377:$R$377,0))</f>
        <v>0</v>
      </c>
      <c r="AM396" s="1010" cm="1">
        <f t="array" ref="AM396">INDEX($H396:$K396,0,MATCH(AM$384,$H$384:$K$384,0))*INDEX($J$378:$R$381,MATCH(AM$384,$I$378:$I$381,0),MATCH(AM$383,$J$377:$R$377,0))</f>
        <v>0</v>
      </c>
      <c r="AN396" s="1010" cm="1">
        <f t="array" ref="AN396">INDEX($H396:$K396,0,MATCH(AN$384,$H$384:$K$384,0))*INDEX($J$378:$R$381,MATCH(AN$384,$I$378:$I$381,0),MATCH(AN$383,$J$377:$R$377,0))</f>
        <v>0</v>
      </c>
      <c r="AO396" s="1010" cm="1">
        <f t="array" ref="AO396">INDEX($H396:$K396,0,MATCH(AO$384,$H$384:$K$384,0))*INDEX($J$378:$R$381,MATCH(AO$384,$I$378:$I$381,0),MATCH(AO$383,$J$377:$R$377,0))</f>
        <v>0</v>
      </c>
      <c r="AP396" s="1010" cm="1">
        <f t="array" ref="AP396">INDEX($H396:$K396,0,MATCH(AP$384,$H$384:$K$384,0))*INDEX($J$378:$R$381,MATCH(AP$384,$I$378:$I$381,0),MATCH(AP$383,$J$377:$R$377,0))</f>
        <v>0</v>
      </c>
      <c r="AQ396" s="1010" cm="1">
        <f t="array" ref="AQ396">INDEX($H396:$K396,0,MATCH(AQ$384,$H$384:$K$384,0))*INDEX($J$378:$R$381,MATCH(AQ$384,$I$378:$I$381,0),MATCH(AQ$383,$J$377:$R$377,0))</f>
        <v>0</v>
      </c>
      <c r="AR396" s="1010" cm="1">
        <f t="array" ref="AR396">INDEX($H396:$K396,0,MATCH(AR$384,$H$384:$K$384,0))*INDEX($J$378:$R$381,MATCH(AR$384,$I$378:$I$381,0),MATCH(AR$383,$J$377:$R$377,0))</f>
        <v>0</v>
      </c>
      <c r="AS396" s="1010" cm="1">
        <f t="array" ref="AS396">INDEX($H396:$K396,0,MATCH(AS$384,$H$384:$K$384,0))*INDEX($J$378:$R$381,MATCH(AS$384,$I$378:$I$381,0),MATCH(AS$383,$J$377:$R$377,0))</f>
        <v>0</v>
      </c>
      <c r="AT396" s="1010" cm="1">
        <f t="array" ref="AT396">INDEX($H396:$K396,0,MATCH(AT$384,$H$384:$K$384,0))*INDEX($J$378:$R$381,MATCH(AT$384,$I$378:$I$381,0),MATCH(AT$383,$J$377:$R$377,0))</f>
        <v>0</v>
      </c>
      <c r="AU396" s="1010" cm="1">
        <f t="array" ref="AU396">INDEX($H396:$K396,0,MATCH(AU$384,$H$384:$K$384,0))*INDEX($J$378:$R$381,MATCH(AU$384,$I$378:$I$381,0),MATCH(AU$383,$J$377:$R$377,0))</f>
        <v>0</v>
      </c>
      <c r="AV396" s="304"/>
      <c r="AW396" s="304"/>
      <c r="AX396" s="236"/>
      <c r="AY396" s="228"/>
      <c r="AZ396" s="228"/>
      <c r="BA396" s="228"/>
    </row>
    <row r="397" spans="1:53" s="76" customFormat="1" ht="15" outlineLevel="1" x14ac:dyDescent="0.25">
      <c r="A397" s="226"/>
      <c r="B397" s="227"/>
      <c r="C397" s="237"/>
      <c r="D397" s="237"/>
      <c r="E397" s="237"/>
      <c r="F397" s="245"/>
      <c r="G397" s="245" t="str">
        <f t="shared" si="49"/>
        <v>AYABA1b</v>
      </c>
      <c r="H397" s="406">
        <v>0</v>
      </c>
      <c r="I397" s="406">
        <v>0</v>
      </c>
      <c r="J397" s="406">
        <v>0</v>
      </c>
      <c r="K397" s="406">
        <v>0</v>
      </c>
      <c r="L397" s="1010" cm="1">
        <f t="array" ref="L397">INDEX($H397:$K397,0,MATCH(L$384,$H$384:$K$384,0))*INDEX($J$378:$R$381,MATCH(L$384,$I$378:$I$381,0),MATCH(L$383,$J$377:$R$377,0))</f>
        <v>0</v>
      </c>
      <c r="M397" s="1010" cm="1">
        <f t="array" ref="M397">INDEX($H397:$K397,0,MATCH(M$384,$H$384:$K$384,0))*INDEX($J$378:$R$381,MATCH(M$384,$I$378:$I$381,0),MATCH(M$383,$J$377:$R$377,0))</f>
        <v>0</v>
      </c>
      <c r="N397" s="1010" cm="1">
        <f t="array" ref="N397">INDEX($H397:$K397,0,MATCH(N$384,$H$384:$K$384,0))*INDEX($J$378:$R$381,MATCH(N$384,$I$378:$I$381,0),MATCH(N$383,$J$377:$R$377,0))</f>
        <v>0</v>
      </c>
      <c r="O397" s="1010" cm="1">
        <f t="array" ref="O397">INDEX($H397:$K397,0,MATCH(O$384,$H$384:$K$384,0))*INDEX($J$378:$R$381,MATCH(O$384,$I$378:$I$381,0),MATCH(O$383,$J$377:$R$377,0))</f>
        <v>0</v>
      </c>
      <c r="P397" s="1010" cm="1">
        <f t="array" ref="P397">INDEX($H397:$K397,0,MATCH(P$384,$H$384:$K$384,0))*INDEX($J$378:$R$381,MATCH(P$384,$I$378:$I$381,0),MATCH(P$383,$J$377:$R$377,0))</f>
        <v>0</v>
      </c>
      <c r="Q397" s="1010" cm="1">
        <f t="array" ref="Q397">INDEX($H397:$K397,0,MATCH(Q$384,$H$384:$K$384,0))*INDEX($J$378:$R$381,MATCH(Q$384,$I$378:$I$381,0),MATCH(Q$383,$J$377:$R$377,0))</f>
        <v>0</v>
      </c>
      <c r="R397" s="1010" cm="1">
        <f t="array" ref="R397">INDEX($H397:$K397,0,MATCH(R$384,$H$384:$K$384,0))*INDEX($J$378:$R$381,MATCH(R$384,$I$378:$I$381,0),MATCH(R$383,$J$377:$R$377,0))</f>
        <v>0</v>
      </c>
      <c r="S397" s="1010" cm="1">
        <f t="array" ref="S397">INDEX($H397:$K397,0,MATCH(S$384,$H$384:$K$384,0))*INDEX($J$378:$R$381,MATCH(S$384,$I$378:$I$381,0),MATCH(S$383,$J$377:$R$377,0))</f>
        <v>0</v>
      </c>
      <c r="T397" s="1010" cm="1">
        <f t="array" ref="T397">INDEX($H397:$K397,0,MATCH(T$384,$H$384:$K$384,0))*INDEX($J$378:$R$381,MATCH(T$384,$I$378:$I$381,0),MATCH(T$383,$J$377:$R$377,0))</f>
        <v>0</v>
      </c>
      <c r="U397" s="1010" cm="1">
        <f t="array" ref="U397">INDEX($H397:$K397,0,MATCH(U$384,$H$384:$K$384,0))*INDEX($J$378:$R$381,MATCH(U$384,$I$378:$I$381,0),MATCH(U$383,$J$377:$R$377,0))</f>
        <v>0</v>
      </c>
      <c r="V397" s="1010" cm="1">
        <f t="array" ref="V397">INDEX($H397:$K397,0,MATCH(V$384,$H$384:$K$384,0))*INDEX($J$378:$R$381,MATCH(V$384,$I$378:$I$381,0),MATCH(V$383,$J$377:$R$377,0))</f>
        <v>0</v>
      </c>
      <c r="W397" s="1010" cm="1">
        <f t="array" ref="W397">INDEX($H397:$K397,0,MATCH(W$384,$H$384:$K$384,0))*INDEX($J$378:$R$381,MATCH(W$384,$I$378:$I$381,0),MATCH(W$383,$J$377:$R$377,0))</f>
        <v>0</v>
      </c>
      <c r="X397" s="1010" cm="1">
        <f t="array" ref="X397">INDEX($H397:$K397,0,MATCH(X$384,$H$384:$K$384,0))*INDEX($J$378:$R$381,MATCH(X$384,$I$378:$I$381,0),MATCH(X$383,$J$377:$R$377,0))</f>
        <v>0</v>
      </c>
      <c r="Y397" s="1010" cm="1">
        <f t="array" ref="Y397">INDEX($H397:$K397,0,MATCH(Y$384,$H$384:$K$384,0))*INDEX($J$378:$R$381,MATCH(Y$384,$I$378:$I$381,0),MATCH(Y$383,$J$377:$R$377,0))</f>
        <v>0</v>
      </c>
      <c r="Z397" s="1010" cm="1">
        <f t="array" ref="Z397">INDEX($H397:$K397,0,MATCH(Z$384,$H$384:$K$384,0))*INDEX($J$378:$R$381,MATCH(Z$384,$I$378:$I$381,0),MATCH(Z$383,$J$377:$R$377,0))</f>
        <v>0</v>
      </c>
      <c r="AA397" s="1010" cm="1">
        <f t="array" ref="AA397">INDEX($H397:$K397,0,MATCH(AA$384,$H$384:$K$384,0))*INDEX($J$378:$R$381,MATCH(AA$384,$I$378:$I$381,0),MATCH(AA$383,$J$377:$R$377,0))</f>
        <v>0</v>
      </c>
      <c r="AB397" s="1010" cm="1">
        <f t="array" ref="AB397">INDEX($H397:$K397,0,MATCH(AB$384,$H$384:$K$384,0))*INDEX($J$378:$R$381,MATCH(AB$384,$I$378:$I$381,0),MATCH(AB$383,$J$377:$R$377,0))</f>
        <v>0</v>
      </c>
      <c r="AC397" s="1010" cm="1">
        <f t="array" ref="AC397">INDEX($H397:$K397,0,MATCH(AC$384,$H$384:$K$384,0))*INDEX($J$378:$R$381,MATCH(AC$384,$I$378:$I$381,0),MATCH(AC$383,$J$377:$R$377,0))</f>
        <v>0</v>
      </c>
      <c r="AD397" s="1010" cm="1">
        <f t="array" ref="AD397">INDEX($H397:$K397,0,MATCH(AD$384,$H$384:$K$384,0))*INDEX($J$378:$R$381,MATCH(AD$384,$I$378:$I$381,0),MATCH(AD$383,$J$377:$R$377,0))</f>
        <v>0</v>
      </c>
      <c r="AE397" s="1010" cm="1">
        <f t="array" ref="AE397">INDEX($H397:$K397,0,MATCH(AE$384,$H$384:$K$384,0))*INDEX($J$378:$R$381,MATCH(AE$384,$I$378:$I$381,0),MATCH(AE$383,$J$377:$R$377,0))</f>
        <v>0</v>
      </c>
      <c r="AF397" s="1010" cm="1">
        <f t="array" ref="AF397">INDEX($H397:$K397,0,MATCH(AF$384,$H$384:$K$384,0))*INDEX($J$378:$R$381,MATCH(AF$384,$I$378:$I$381,0),MATCH(AF$383,$J$377:$R$377,0))</f>
        <v>0</v>
      </c>
      <c r="AG397" s="1010" cm="1">
        <f t="array" ref="AG397">INDEX($H397:$K397,0,MATCH(AG$384,$H$384:$K$384,0))*INDEX($J$378:$R$381,MATCH(AG$384,$I$378:$I$381,0),MATCH(AG$383,$J$377:$R$377,0))</f>
        <v>0</v>
      </c>
      <c r="AH397" s="1010" cm="1">
        <f t="array" ref="AH397">INDEX($H397:$K397,0,MATCH(AH$384,$H$384:$K$384,0))*INDEX($J$378:$R$381,MATCH(AH$384,$I$378:$I$381,0),MATCH(AH$383,$J$377:$R$377,0))</f>
        <v>0</v>
      </c>
      <c r="AI397" s="1010" cm="1">
        <f t="array" ref="AI397">INDEX($H397:$K397,0,MATCH(AI$384,$H$384:$K$384,0))*INDEX($J$378:$R$381,MATCH(AI$384,$I$378:$I$381,0),MATCH(AI$383,$J$377:$R$377,0))</f>
        <v>0</v>
      </c>
      <c r="AJ397" s="1010" cm="1">
        <f t="array" ref="AJ397">INDEX($H397:$K397,0,MATCH(AJ$384,$H$384:$K$384,0))*INDEX($J$378:$R$381,MATCH(AJ$384,$I$378:$I$381,0),MATCH(AJ$383,$J$377:$R$377,0))</f>
        <v>0</v>
      </c>
      <c r="AK397" s="1010" cm="1">
        <f t="array" ref="AK397">INDEX($H397:$K397,0,MATCH(AK$384,$H$384:$K$384,0))*INDEX($J$378:$R$381,MATCH(AK$384,$I$378:$I$381,0),MATCH(AK$383,$J$377:$R$377,0))</f>
        <v>0</v>
      </c>
      <c r="AL397" s="1010" cm="1">
        <f t="array" ref="AL397">INDEX($H397:$K397,0,MATCH(AL$384,$H$384:$K$384,0))*INDEX($J$378:$R$381,MATCH(AL$384,$I$378:$I$381,0),MATCH(AL$383,$J$377:$R$377,0))</f>
        <v>0</v>
      </c>
      <c r="AM397" s="1010" cm="1">
        <f t="array" ref="AM397">INDEX($H397:$K397,0,MATCH(AM$384,$H$384:$K$384,0))*INDEX($J$378:$R$381,MATCH(AM$384,$I$378:$I$381,0),MATCH(AM$383,$J$377:$R$377,0))</f>
        <v>0</v>
      </c>
      <c r="AN397" s="1010" cm="1">
        <f t="array" ref="AN397">INDEX($H397:$K397,0,MATCH(AN$384,$H$384:$K$384,0))*INDEX($J$378:$R$381,MATCH(AN$384,$I$378:$I$381,0),MATCH(AN$383,$J$377:$R$377,0))</f>
        <v>0</v>
      </c>
      <c r="AO397" s="1010" cm="1">
        <f t="array" ref="AO397">INDEX($H397:$K397,0,MATCH(AO$384,$H$384:$K$384,0))*INDEX($J$378:$R$381,MATCH(AO$384,$I$378:$I$381,0),MATCH(AO$383,$J$377:$R$377,0))</f>
        <v>0</v>
      </c>
      <c r="AP397" s="1010" cm="1">
        <f t="array" ref="AP397">INDEX($H397:$K397,0,MATCH(AP$384,$H$384:$K$384,0))*INDEX($J$378:$R$381,MATCH(AP$384,$I$378:$I$381,0),MATCH(AP$383,$J$377:$R$377,0))</f>
        <v>0</v>
      </c>
      <c r="AQ397" s="1010" cm="1">
        <f t="array" ref="AQ397">INDEX($H397:$K397,0,MATCH(AQ$384,$H$384:$K$384,0))*INDEX($J$378:$R$381,MATCH(AQ$384,$I$378:$I$381,0),MATCH(AQ$383,$J$377:$R$377,0))</f>
        <v>0</v>
      </c>
      <c r="AR397" s="1010" cm="1">
        <f t="array" ref="AR397">INDEX($H397:$K397,0,MATCH(AR$384,$H$384:$K$384,0))*INDEX($J$378:$R$381,MATCH(AR$384,$I$378:$I$381,0),MATCH(AR$383,$J$377:$R$377,0))</f>
        <v>0</v>
      </c>
      <c r="AS397" s="1010" cm="1">
        <f t="array" ref="AS397">INDEX($H397:$K397,0,MATCH(AS$384,$H$384:$K$384,0))*INDEX($J$378:$R$381,MATCH(AS$384,$I$378:$I$381,0),MATCH(AS$383,$J$377:$R$377,0))</f>
        <v>0</v>
      </c>
      <c r="AT397" s="1010" cm="1">
        <f t="array" ref="AT397">INDEX($H397:$K397,0,MATCH(AT$384,$H$384:$K$384,0))*INDEX($J$378:$R$381,MATCH(AT$384,$I$378:$I$381,0),MATCH(AT$383,$J$377:$R$377,0))</f>
        <v>0</v>
      </c>
      <c r="AU397" s="1010" cm="1">
        <f t="array" ref="AU397">INDEX($H397:$K397,0,MATCH(AU$384,$H$384:$K$384,0))*INDEX($J$378:$R$381,MATCH(AU$384,$I$378:$I$381,0),MATCH(AU$383,$J$377:$R$377,0))</f>
        <v>0</v>
      </c>
      <c r="AV397" s="304"/>
      <c r="AW397" s="304"/>
      <c r="AX397" s="236"/>
      <c r="AY397" s="228"/>
      <c r="AZ397" s="228"/>
      <c r="BA397" s="228"/>
    </row>
    <row r="398" spans="1:53" s="686" customFormat="1" ht="15" outlineLevel="1" x14ac:dyDescent="0.25">
      <c r="A398" s="690"/>
      <c r="B398" s="687"/>
      <c r="C398" s="699"/>
      <c r="D398" s="699"/>
      <c r="E398" s="699"/>
      <c r="F398" s="703"/>
      <c r="G398" s="703" t="str">
        <f t="shared" si="49"/>
        <v>AYABA1bd</v>
      </c>
      <c r="H398" s="406">
        <v>0</v>
      </c>
      <c r="I398" s="406">
        <v>0</v>
      </c>
      <c r="J398" s="406">
        <v>0</v>
      </c>
      <c r="K398" s="406">
        <v>0</v>
      </c>
      <c r="L398" s="1010" cm="1">
        <f t="array" ref="L398">INDEX($H398:$K398,0,MATCH(L$384,$H$384:$K$384,0))*INDEX($J$378:$R$381,MATCH(L$384,$I$378:$I$381,0),MATCH(L$383,$J$377:$R$377,0))</f>
        <v>0</v>
      </c>
      <c r="M398" s="1010" cm="1">
        <f t="array" ref="M398">INDEX($H398:$K398,0,MATCH(M$384,$H$384:$K$384,0))*INDEX($J$378:$R$381,MATCH(M$384,$I$378:$I$381,0),MATCH(M$383,$J$377:$R$377,0))</f>
        <v>0</v>
      </c>
      <c r="N398" s="1010" cm="1">
        <f t="array" ref="N398">INDEX($H398:$K398,0,MATCH(N$384,$H$384:$K$384,0))*INDEX($J$378:$R$381,MATCH(N$384,$I$378:$I$381,0),MATCH(N$383,$J$377:$R$377,0))</f>
        <v>0</v>
      </c>
      <c r="O398" s="1010" cm="1">
        <f t="array" ref="O398">INDEX($H398:$K398,0,MATCH(O$384,$H$384:$K$384,0))*INDEX($J$378:$R$381,MATCH(O$384,$I$378:$I$381,0),MATCH(O$383,$J$377:$R$377,0))</f>
        <v>0</v>
      </c>
      <c r="P398" s="1010" cm="1">
        <f t="array" ref="P398">INDEX($H398:$K398,0,MATCH(P$384,$H$384:$K$384,0))*INDEX($J$378:$R$381,MATCH(P$384,$I$378:$I$381,0),MATCH(P$383,$J$377:$R$377,0))</f>
        <v>0</v>
      </c>
      <c r="Q398" s="1010" cm="1">
        <f t="array" ref="Q398">INDEX($H398:$K398,0,MATCH(Q$384,$H$384:$K$384,0))*INDEX($J$378:$R$381,MATCH(Q$384,$I$378:$I$381,0),MATCH(Q$383,$J$377:$R$377,0))</f>
        <v>0</v>
      </c>
      <c r="R398" s="1010" cm="1">
        <f t="array" ref="R398">INDEX($H398:$K398,0,MATCH(R$384,$H$384:$K$384,0))*INDEX($J$378:$R$381,MATCH(R$384,$I$378:$I$381,0),MATCH(R$383,$J$377:$R$377,0))</f>
        <v>0</v>
      </c>
      <c r="S398" s="1010" cm="1">
        <f t="array" ref="S398">INDEX($H398:$K398,0,MATCH(S$384,$H$384:$K$384,0))*INDEX($J$378:$R$381,MATCH(S$384,$I$378:$I$381,0),MATCH(S$383,$J$377:$R$377,0))</f>
        <v>0</v>
      </c>
      <c r="T398" s="1010" cm="1">
        <f t="array" ref="T398">INDEX($H398:$K398,0,MATCH(T$384,$H$384:$K$384,0))*INDEX($J$378:$R$381,MATCH(T$384,$I$378:$I$381,0),MATCH(T$383,$J$377:$R$377,0))</f>
        <v>0</v>
      </c>
      <c r="U398" s="1010" cm="1">
        <f t="array" ref="U398">INDEX($H398:$K398,0,MATCH(U$384,$H$384:$K$384,0))*INDEX($J$378:$R$381,MATCH(U$384,$I$378:$I$381,0),MATCH(U$383,$J$377:$R$377,0))</f>
        <v>0</v>
      </c>
      <c r="V398" s="1010" cm="1">
        <f t="array" ref="V398">INDEX($H398:$K398,0,MATCH(V$384,$H$384:$K$384,0))*INDEX($J$378:$R$381,MATCH(V$384,$I$378:$I$381,0),MATCH(V$383,$J$377:$R$377,0))</f>
        <v>0</v>
      </c>
      <c r="W398" s="1010" cm="1">
        <f t="array" ref="W398">INDEX($H398:$K398,0,MATCH(W$384,$H$384:$K$384,0))*INDEX($J$378:$R$381,MATCH(W$384,$I$378:$I$381,0),MATCH(W$383,$J$377:$R$377,0))</f>
        <v>0</v>
      </c>
      <c r="X398" s="1010" cm="1">
        <f t="array" ref="X398">INDEX($H398:$K398,0,MATCH(X$384,$H$384:$K$384,0))*INDEX($J$378:$R$381,MATCH(X$384,$I$378:$I$381,0),MATCH(X$383,$J$377:$R$377,0))</f>
        <v>0</v>
      </c>
      <c r="Y398" s="1010" cm="1">
        <f t="array" ref="Y398">INDEX($H398:$K398,0,MATCH(Y$384,$H$384:$K$384,0))*INDEX($J$378:$R$381,MATCH(Y$384,$I$378:$I$381,0),MATCH(Y$383,$J$377:$R$377,0))</f>
        <v>0</v>
      </c>
      <c r="Z398" s="1010" cm="1">
        <f t="array" ref="Z398">INDEX($H398:$K398,0,MATCH(Z$384,$H$384:$K$384,0))*INDEX($J$378:$R$381,MATCH(Z$384,$I$378:$I$381,0),MATCH(Z$383,$J$377:$R$377,0))</f>
        <v>0</v>
      </c>
      <c r="AA398" s="1010" cm="1">
        <f t="array" ref="AA398">INDEX($H398:$K398,0,MATCH(AA$384,$H$384:$K$384,0))*INDEX($J$378:$R$381,MATCH(AA$384,$I$378:$I$381,0),MATCH(AA$383,$J$377:$R$377,0))</f>
        <v>0</v>
      </c>
      <c r="AB398" s="1010" cm="1">
        <f t="array" ref="AB398">INDEX($H398:$K398,0,MATCH(AB$384,$H$384:$K$384,0))*INDEX($J$378:$R$381,MATCH(AB$384,$I$378:$I$381,0),MATCH(AB$383,$J$377:$R$377,0))</f>
        <v>0</v>
      </c>
      <c r="AC398" s="1010" cm="1">
        <f t="array" ref="AC398">INDEX($H398:$K398,0,MATCH(AC$384,$H$384:$K$384,0))*INDEX($J$378:$R$381,MATCH(AC$384,$I$378:$I$381,0),MATCH(AC$383,$J$377:$R$377,0))</f>
        <v>0</v>
      </c>
      <c r="AD398" s="1010" cm="1">
        <f t="array" ref="AD398">INDEX($H398:$K398,0,MATCH(AD$384,$H$384:$K$384,0))*INDEX($J$378:$R$381,MATCH(AD$384,$I$378:$I$381,0),MATCH(AD$383,$J$377:$R$377,0))</f>
        <v>0</v>
      </c>
      <c r="AE398" s="1010" cm="1">
        <f t="array" ref="AE398">INDEX($H398:$K398,0,MATCH(AE$384,$H$384:$K$384,0))*INDEX($J$378:$R$381,MATCH(AE$384,$I$378:$I$381,0),MATCH(AE$383,$J$377:$R$377,0))</f>
        <v>0</v>
      </c>
      <c r="AF398" s="1010" cm="1">
        <f t="array" ref="AF398">INDEX($H398:$K398,0,MATCH(AF$384,$H$384:$K$384,0))*INDEX($J$378:$R$381,MATCH(AF$384,$I$378:$I$381,0),MATCH(AF$383,$J$377:$R$377,0))</f>
        <v>0</v>
      </c>
      <c r="AG398" s="1010" cm="1">
        <f t="array" ref="AG398">INDEX($H398:$K398,0,MATCH(AG$384,$H$384:$K$384,0))*INDEX($J$378:$R$381,MATCH(AG$384,$I$378:$I$381,0),MATCH(AG$383,$J$377:$R$377,0))</f>
        <v>0</v>
      </c>
      <c r="AH398" s="1010" cm="1">
        <f t="array" ref="AH398">INDEX($H398:$K398,0,MATCH(AH$384,$H$384:$K$384,0))*INDEX($J$378:$R$381,MATCH(AH$384,$I$378:$I$381,0),MATCH(AH$383,$J$377:$R$377,0))</f>
        <v>0</v>
      </c>
      <c r="AI398" s="1010" cm="1">
        <f t="array" ref="AI398">INDEX($H398:$K398,0,MATCH(AI$384,$H$384:$K$384,0))*INDEX($J$378:$R$381,MATCH(AI$384,$I$378:$I$381,0),MATCH(AI$383,$J$377:$R$377,0))</f>
        <v>0</v>
      </c>
      <c r="AJ398" s="1010" cm="1">
        <f t="array" ref="AJ398">INDEX($H398:$K398,0,MATCH(AJ$384,$H$384:$K$384,0))*INDEX($J$378:$R$381,MATCH(AJ$384,$I$378:$I$381,0),MATCH(AJ$383,$J$377:$R$377,0))</f>
        <v>0</v>
      </c>
      <c r="AK398" s="1010" cm="1">
        <f t="array" ref="AK398">INDEX($H398:$K398,0,MATCH(AK$384,$H$384:$K$384,0))*INDEX($J$378:$R$381,MATCH(AK$384,$I$378:$I$381,0),MATCH(AK$383,$J$377:$R$377,0))</f>
        <v>0</v>
      </c>
      <c r="AL398" s="1010" cm="1">
        <f t="array" ref="AL398">INDEX($H398:$K398,0,MATCH(AL$384,$H$384:$K$384,0))*INDEX($J$378:$R$381,MATCH(AL$384,$I$378:$I$381,0),MATCH(AL$383,$J$377:$R$377,0))</f>
        <v>0</v>
      </c>
      <c r="AM398" s="1010" cm="1">
        <f t="array" ref="AM398">INDEX($H398:$K398,0,MATCH(AM$384,$H$384:$K$384,0))*INDEX($J$378:$R$381,MATCH(AM$384,$I$378:$I$381,0),MATCH(AM$383,$J$377:$R$377,0))</f>
        <v>0</v>
      </c>
      <c r="AN398" s="1010" cm="1">
        <f t="array" ref="AN398">INDEX($H398:$K398,0,MATCH(AN$384,$H$384:$K$384,0))*INDEX($J$378:$R$381,MATCH(AN$384,$I$378:$I$381,0),MATCH(AN$383,$J$377:$R$377,0))</f>
        <v>0</v>
      </c>
      <c r="AO398" s="1010" cm="1">
        <f t="array" ref="AO398">INDEX($H398:$K398,0,MATCH(AO$384,$H$384:$K$384,0))*INDEX($J$378:$R$381,MATCH(AO$384,$I$378:$I$381,0),MATCH(AO$383,$J$377:$R$377,0))</f>
        <v>0</v>
      </c>
      <c r="AP398" s="1010" cm="1">
        <f t="array" ref="AP398">INDEX($H398:$K398,0,MATCH(AP$384,$H$384:$K$384,0))*INDEX($J$378:$R$381,MATCH(AP$384,$I$378:$I$381,0),MATCH(AP$383,$J$377:$R$377,0))</f>
        <v>0</v>
      </c>
      <c r="AQ398" s="1010" cm="1">
        <f t="array" ref="AQ398">INDEX($H398:$K398,0,MATCH(AQ$384,$H$384:$K$384,0))*INDEX($J$378:$R$381,MATCH(AQ$384,$I$378:$I$381,0),MATCH(AQ$383,$J$377:$R$377,0))</f>
        <v>0</v>
      </c>
      <c r="AR398" s="1010" cm="1">
        <f t="array" ref="AR398">INDEX($H398:$K398,0,MATCH(AR$384,$H$384:$K$384,0))*INDEX($J$378:$R$381,MATCH(AR$384,$I$378:$I$381,0),MATCH(AR$383,$J$377:$R$377,0))</f>
        <v>0</v>
      </c>
      <c r="AS398" s="1010" cm="1">
        <f t="array" ref="AS398">INDEX($H398:$K398,0,MATCH(AS$384,$H$384:$K$384,0))*INDEX($J$378:$R$381,MATCH(AS$384,$I$378:$I$381,0),MATCH(AS$383,$J$377:$R$377,0))</f>
        <v>0</v>
      </c>
      <c r="AT398" s="1010" cm="1">
        <f t="array" ref="AT398">INDEX($H398:$K398,0,MATCH(AT$384,$H$384:$K$384,0))*INDEX($J$378:$R$381,MATCH(AT$384,$I$378:$I$381,0),MATCH(AT$383,$J$377:$R$377,0))</f>
        <v>0</v>
      </c>
      <c r="AU398" s="1010" cm="1">
        <f t="array" ref="AU398">INDEX($H398:$K398,0,MATCH(AU$384,$H$384:$K$384,0))*INDEX($J$378:$R$381,MATCH(AU$384,$I$378:$I$381,0),MATCH(AU$383,$J$377:$R$377,0))</f>
        <v>0</v>
      </c>
      <c r="AV398" s="304"/>
      <c r="AW398" s="304"/>
      <c r="AX398" s="694"/>
      <c r="AY398" s="689"/>
      <c r="AZ398" s="689"/>
      <c r="BA398" s="689"/>
    </row>
    <row r="399" spans="1:53" s="686" customFormat="1" ht="15" outlineLevel="1" x14ac:dyDescent="0.25">
      <c r="A399" s="690"/>
      <c r="B399" s="687"/>
      <c r="C399" s="699"/>
      <c r="D399" s="699"/>
      <c r="E399" s="699"/>
      <c r="F399" s="703"/>
      <c r="G399" s="703" t="str">
        <f t="shared" si="49"/>
        <v>YAOA2OFa</v>
      </c>
      <c r="H399" s="406">
        <v>0</v>
      </c>
      <c r="I399" s="406">
        <v>0</v>
      </c>
      <c r="J399" s="406">
        <v>0</v>
      </c>
      <c r="K399" s="406">
        <v>0</v>
      </c>
      <c r="L399" s="1010" cm="1">
        <f t="array" ref="L399">INDEX($H399:$K399,0,MATCH(L$384,$H$384:$K$384,0))*INDEX($J$378:$R$381,MATCH(L$384,$I$378:$I$381,0),MATCH(L$383,$J$377:$R$377,0))</f>
        <v>0</v>
      </c>
      <c r="M399" s="1010" cm="1">
        <f t="array" ref="M399">INDEX($H399:$K399,0,MATCH(M$384,$H$384:$K$384,0))*INDEX($J$378:$R$381,MATCH(M$384,$I$378:$I$381,0),MATCH(M$383,$J$377:$R$377,0))</f>
        <v>0</v>
      </c>
      <c r="N399" s="1010" cm="1">
        <f t="array" ref="N399">INDEX($H399:$K399,0,MATCH(N$384,$H$384:$K$384,0))*INDEX($J$378:$R$381,MATCH(N$384,$I$378:$I$381,0),MATCH(N$383,$J$377:$R$377,0))</f>
        <v>0</v>
      </c>
      <c r="O399" s="1010" cm="1">
        <f t="array" ref="O399">INDEX($H399:$K399,0,MATCH(O$384,$H$384:$K$384,0))*INDEX($J$378:$R$381,MATCH(O$384,$I$378:$I$381,0),MATCH(O$383,$J$377:$R$377,0))</f>
        <v>0</v>
      </c>
      <c r="P399" s="1010" cm="1">
        <f t="array" ref="P399">INDEX($H399:$K399,0,MATCH(P$384,$H$384:$K$384,0))*INDEX($J$378:$R$381,MATCH(P$384,$I$378:$I$381,0),MATCH(P$383,$J$377:$R$377,0))</f>
        <v>0</v>
      </c>
      <c r="Q399" s="1010" cm="1">
        <f t="array" ref="Q399">INDEX($H399:$K399,0,MATCH(Q$384,$H$384:$K$384,0))*INDEX($J$378:$R$381,MATCH(Q$384,$I$378:$I$381,0),MATCH(Q$383,$J$377:$R$377,0))</f>
        <v>0</v>
      </c>
      <c r="R399" s="1010" cm="1">
        <f t="array" ref="R399">INDEX($H399:$K399,0,MATCH(R$384,$H$384:$K$384,0))*INDEX($J$378:$R$381,MATCH(R$384,$I$378:$I$381,0),MATCH(R$383,$J$377:$R$377,0))</f>
        <v>0</v>
      </c>
      <c r="S399" s="1010" cm="1">
        <f t="array" ref="S399">INDEX($H399:$K399,0,MATCH(S$384,$H$384:$K$384,0))*INDEX($J$378:$R$381,MATCH(S$384,$I$378:$I$381,0),MATCH(S$383,$J$377:$R$377,0))</f>
        <v>0</v>
      </c>
      <c r="T399" s="1010" cm="1">
        <f t="array" ref="T399">INDEX($H399:$K399,0,MATCH(T$384,$H$384:$K$384,0))*INDEX($J$378:$R$381,MATCH(T$384,$I$378:$I$381,0),MATCH(T$383,$J$377:$R$377,0))</f>
        <v>0</v>
      </c>
      <c r="U399" s="1010" cm="1">
        <f t="array" ref="U399">INDEX($H399:$K399,0,MATCH(U$384,$H$384:$K$384,0))*INDEX($J$378:$R$381,MATCH(U$384,$I$378:$I$381,0),MATCH(U$383,$J$377:$R$377,0))</f>
        <v>0</v>
      </c>
      <c r="V399" s="1010" cm="1">
        <f t="array" ref="V399">INDEX($H399:$K399,0,MATCH(V$384,$H$384:$K$384,0))*INDEX($J$378:$R$381,MATCH(V$384,$I$378:$I$381,0),MATCH(V$383,$J$377:$R$377,0))</f>
        <v>0</v>
      </c>
      <c r="W399" s="1010" cm="1">
        <f t="array" ref="W399">INDEX($H399:$K399,0,MATCH(W$384,$H$384:$K$384,0))*INDEX($J$378:$R$381,MATCH(W$384,$I$378:$I$381,0),MATCH(W$383,$J$377:$R$377,0))</f>
        <v>0</v>
      </c>
      <c r="X399" s="1010" cm="1">
        <f t="array" ref="X399">INDEX($H399:$K399,0,MATCH(X$384,$H$384:$K$384,0))*INDEX($J$378:$R$381,MATCH(X$384,$I$378:$I$381,0),MATCH(X$383,$J$377:$R$377,0))</f>
        <v>0</v>
      </c>
      <c r="Y399" s="1010" cm="1">
        <f t="array" ref="Y399">INDEX($H399:$K399,0,MATCH(Y$384,$H$384:$K$384,0))*INDEX($J$378:$R$381,MATCH(Y$384,$I$378:$I$381,0),MATCH(Y$383,$J$377:$R$377,0))</f>
        <v>0</v>
      </c>
      <c r="Z399" s="1010" cm="1">
        <f t="array" ref="Z399">INDEX($H399:$K399,0,MATCH(Z$384,$H$384:$K$384,0))*INDEX($J$378:$R$381,MATCH(Z$384,$I$378:$I$381,0),MATCH(Z$383,$J$377:$R$377,0))</f>
        <v>0</v>
      </c>
      <c r="AA399" s="1010" cm="1">
        <f t="array" ref="AA399">INDEX($H399:$K399,0,MATCH(AA$384,$H$384:$K$384,0))*INDEX($J$378:$R$381,MATCH(AA$384,$I$378:$I$381,0),MATCH(AA$383,$J$377:$R$377,0))</f>
        <v>0</v>
      </c>
      <c r="AB399" s="1010" cm="1">
        <f t="array" ref="AB399">INDEX($H399:$K399,0,MATCH(AB$384,$H$384:$K$384,0))*INDEX($J$378:$R$381,MATCH(AB$384,$I$378:$I$381,0),MATCH(AB$383,$J$377:$R$377,0))</f>
        <v>0</v>
      </c>
      <c r="AC399" s="1010" cm="1">
        <f t="array" ref="AC399">INDEX($H399:$K399,0,MATCH(AC$384,$H$384:$K$384,0))*INDEX($J$378:$R$381,MATCH(AC$384,$I$378:$I$381,0),MATCH(AC$383,$J$377:$R$377,0))</f>
        <v>0</v>
      </c>
      <c r="AD399" s="1010" cm="1">
        <f t="array" ref="AD399">INDEX($H399:$K399,0,MATCH(AD$384,$H$384:$K$384,0))*INDEX($J$378:$R$381,MATCH(AD$384,$I$378:$I$381,0),MATCH(AD$383,$J$377:$R$377,0))</f>
        <v>0</v>
      </c>
      <c r="AE399" s="1010" cm="1">
        <f t="array" ref="AE399">INDEX($H399:$K399,0,MATCH(AE$384,$H$384:$K$384,0))*INDEX($J$378:$R$381,MATCH(AE$384,$I$378:$I$381,0),MATCH(AE$383,$J$377:$R$377,0))</f>
        <v>0</v>
      </c>
      <c r="AF399" s="1010" cm="1">
        <f t="array" ref="AF399">INDEX($H399:$K399,0,MATCH(AF$384,$H$384:$K$384,0))*INDEX($J$378:$R$381,MATCH(AF$384,$I$378:$I$381,0),MATCH(AF$383,$J$377:$R$377,0))</f>
        <v>0</v>
      </c>
      <c r="AG399" s="1010" cm="1">
        <f t="array" ref="AG399">INDEX($H399:$K399,0,MATCH(AG$384,$H$384:$K$384,0))*INDEX($J$378:$R$381,MATCH(AG$384,$I$378:$I$381,0),MATCH(AG$383,$J$377:$R$377,0))</f>
        <v>0</v>
      </c>
      <c r="AH399" s="1010" cm="1">
        <f t="array" ref="AH399">INDEX($H399:$K399,0,MATCH(AH$384,$H$384:$K$384,0))*INDEX($J$378:$R$381,MATCH(AH$384,$I$378:$I$381,0),MATCH(AH$383,$J$377:$R$377,0))</f>
        <v>0</v>
      </c>
      <c r="AI399" s="1010" cm="1">
        <f t="array" ref="AI399">INDEX($H399:$K399,0,MATCH(AI$384,$H$384:$K$384,0))*INDEX($J$378:$R$381,MATCH(AI$384,$I$378:$I$381,0),MATCH(AI$383,$J$377:$R$377,0))</f>
        <v>0</v>
      </c>
      <c r="AJ399" s="1010" cm="1">
        <f t="array" ref="AJ399">INDEX($H399:$K399,0,MATCH(AJ$384,$H$384:$K$384,0))*INDEX($J$378:$R$381,MATCH(AJ$384,$I$378:$I$381,0),MATCH(AJ$383,$J$377:$R$377,0))</f>
        <v>0</v>
      </c>
      <c r="AK399" s="1010" cm="1">
        <f t="array" ref="AK399">INDEX($H399:$K399,0,MATCH(AK$384,$H$384:$K$384,0))*INDEX($J$378:$R$381,MATCH(AK$384,$I$378:$I$381,0),MATCH(AK$383,$J$377:$R$377,0))</f>
        <v>0</v>
      </c>
      <c r="AL399" s="1010" cm="1">
        <f t="array" ref="AL399">INDEX($H399:$K399,0,MATCH(AL$384,$H$384:$K$384,0))*INDEX($J$378:$R$381,MATCH(AL$384,$I$378:$I$381,0),MATCH(AL$383,$J$377:$R$377,0))</f>
        <v>0</v>
      </c>
      <c r="AM399" s="1010" cm="1">
        <f t="array" ref="AM399">INDEX($H399:$K399,0,MATCH(AM$384,$H$384:$K$384,0))*INDEX($J$378:$R$381,MATCH(AM$384,$I$378:$I$381,0),MATCH(AM$383,$J$377:$R$377,0))</f>
        <v>0</v>
      </c>
      <c r="AN399" s="1010" cm="1">
        <f t="array" ref="AN399">INDEX($H399:$K399,0,MATCH(AN$384,$H$384:$K$384,0))*INDEX($J$378:$R$381,MATCH(AN$384,$I$378:$I$381,0),MATCH(AN$383,$J$377:$R$377,0))</f>
        <v>0</v>
      </c>
      <c r="AO399" s="1010" cm="1">
        <f t="array" ref="AO399">INDEX($H399:$K399,0,MATCH(AO$384,$H$384:$K$384,0))*INDEX($J$378:$R$381,MATCH(AO$384,$I$378:$I$381,0),MATCH(AO$383,$J$377:$R$377,0))</f>
        <v>0</v>
      </c>
      <c r="AP399" s="1010" cm="1">
        <f t="array" ref="AP399">INDEX($H399:$K399,0,MATCH(AP$384,$H$384:$K$384,0))*INDEX($J$378:$R$381,MATCH(AP$384,$I$378:$I$381,0),MATCH(AP$383,$J$377:$R$377,0))</f>
        <v>0</v>
      </c>
      <c r="AQ399" s="1010" cm="1">
        <f t="array" ref="AQ399">INDEX($H399:$K399,0,MATCH(AQ$384,$H$384:$K$384,0))*INDEX($J$378:$R$381,MATCH(AQ$384,$I$378:$I$381,0),MATCH(AQ$383,$J$377:$R$377,0))</f>
        <v>0</v>
      </c>
      <c r="AR399" s="1010" cm="1">
        <f t="array" ref="AR399">INDEX($H399:$K399,0,MATCH(AR$384,$H$384:$K$384,0))*INDEX($J$378:$R$381,MATCH(AR$384,$I$378:$I$381,0),MATCH(AR$383,$J$377:$R$377,0))</f>
        <v>0</v>
      </c>
      <c r="AS399" s="1010" cm="1">
        <f t="array" ref="AS399">INDEX($H399:$K399,0,MATCH(AS$384,$H$384:$K$384,0))*INDEX($J$378:$R$381,MATCH(AS$384,$I$378:$I$381,0),MATCH(AS$383,$J$377:$R$377,0))</f>
        <v>0</v>
      </c>
      <c r="AT399" s="1010" cm="1">
        <f t="array" ref="AT399">INDEX($H399:$K399,0,MATCH(AT$384,$H$384:$K$384,0))*INDEX($J$378:$R$381,MATCH(AT$384,$I$378:$I$381,0),MATCH(AT$383,$J$377:$R$377,0))</f>
        <v>0</v>
      </c>
      <c r="AU399" s="1010" cm="1">
        <f t="array" ref="AU399">INDEX($H399:$K399,0,MATCH(AU$384,$H$384:$K$384,0))*INDEX($J$378:$R$381,MATCH(AU$384,$I$378:$I$381,0),MATCH(AU$383,$J$377:$R$377,0))</f>
        <v>0</v>
      </c>
      <c r="AV399" s="304"/>
      <c r="AW399" s="304"/>
      <c r="AX399" s="694"/>
      <c r="AY399" s="689"/>
      <c r="AZ399" s="689"/>
      <c r="BA399" s="689"/>
    </row>
    <row r="400" spans="1:53" s="686" customFormat="1" ht="15" outlineLevel="1" x14ac:dyDescent="0.25">
      <c r="A400" s="690"/>
      <c r="B400" s="687"/>
      <c r="C400" s="699"/>
      <c r="D400" s="699"/>
      <c r="E400" s="699"/>
      <c r="F400" s="703"/>
      <c r="G400" s="703" t="str">
        <f t="shared" si="49"/>
        <v>AYAOA1of</v>
      </c>
      <c r="H400" s="406">
        <v>0</v>
      </c>
      <c r="I400" s="406">
        <v>0</v>
      </c>
      <c r="J400" s="406">
        <v>0</v>
      </c>
      <c r="K400" s="406">
        <v>0</v>
      </c>
      <c r="L400" s="1010" cm="1">
        <f t="array" ref="L400">INDEX($H400:$K400,0,MATCH(L$384,$H$384:$K$384,0))*INDEX($J$378:$R$381,MATCH(L$384,$I$378:$I$381,0),MATCH(L$383,$J$377:$R$377,0))</f>
        <v>0</v>
      </c>
      <c r="M400" s="1010" cm="1">
        <f t="array" ref="M400">INDEX($H400:$K400,0,MATCH(M$384,$H$384:$K$384,0))*INDEX($J$378:$R$381,MATCH(M$384,$I$378:$I$381,0),MATCH(M$383,$J$377:$R$377,0))</f>
        <v>0</v>
      </c>
      <c r="N400" s="1010" cm="1">
        <f t="array" ref="N400">INDEX($H400:$K400,0,MATCH(N$384,$H$384:$K$384,0))*INDEX($J$378:$R$381,MATCH(N$384,$I$378:$I$381,0),MATCH(N$383,$J$377:$R$377,0))</f>
        <v>0</v>
      </c>
      <c r="O400" s="1010" cm="1">
        <f t="array" ref="O400">INDEX($H400:$K400,0,MATCH(O$384,$H$384:$K$384,0))*INDEX($J$378:$R$381,MATCH(O$384,$I$378:$I$381,0),MATCH(O$383,$J$377:$R$377,0))</f>
        <v>0</v>
      </c>
      <c r="P400" s="1010" cm="1">
        <f t="array" ref="P400">INDEX($H400:$K400,0,MATCH(P$384,$H$384:$K$384,0))*INDEX($J$378:$R$381,MATCH(P$384,$I$378:$I$381,0),MATCH(P$383,$J$377:$R$377,0))</f>
        <v>0</v>
      </c>
      <c r="Q400" s="1010" cm="1">
        <f t="array" ref="Q400">INDEX($H400:$K400,0,MATCH(Q$384,$H$384:$K$384,0))*INDEX($J$378:$R$381,MATCH(Q$384,$I$378:$I$381,0),MATCH(Q$383,$J$377:$R$377,0))</f>
        <v>0</v>
      </c>
      <c r="R400" s="1010" cm="1">
        <f t="array" ref="R400">INDEX($H400:$K400,0,MATCH(R$384,$H$384:$K$384,0))*INDEX($J$378:$R$381,MATCH(R$384,$I$378:$I$381,0),MATCH(R$383,$J$377:$R$377,0))</f>
        <v>0</v>
      </c>
      <c r="S400" s="1010" cm="1">
        <f t="array" ref="S400">INDEX($H400:$K400,0,MATCH(S$384,$H$384:$K$384,0))*INDEX($J$378:$R$381,MATCH(S$384,$I$378:$I$381,0),MATCH(S$383,$J$377:$R$377,0))</f>
        <v>0</v>
      </c>
      <c r="T400" s="1010" cm="1">
        <f t="array" ref="T400">INDEX($H400:$K400,0,MATCH(T$384,$H$384:$K$384,0))*INDEX($J$378:$R$381,MATCH(T$384,$I$378:$I$381,0),MATCH(T$383,$J$377:$R$377,0))</f>
        <v>0</v>
      </c>
      <c r="U400" s="1010" cm="1">
        <f t="array" ref="U400">INDEX($H400:$K400,0,MATCH(U$384,$H$384:$K$384,0))*INDEX($J$378:$R$381,MATCH(U$384,$I$378:$I$381,0),MATCH(U$383,$J$377:$R$377,0))</f>
        <v>0</v>
      </c>
      <c r="V400" s="1010" cm="1">
        <f t="array" ref="V400">INDEX($H400:$K400,0,MATCH(V$384,$H$384:$K$384,0))*INDEX($J$378:$R$381,MATCH(V$384,$I$378:$I$381,0),MATCH(V$383,$J$377:$R$377,0))</f>
        <v>0</v>
      </c>
      <c r="W400" s="1010" cm="1">
        <f t="array" ref="W400">INDEX($H400:$K400,0,MATCH(W$384,$H$384:$K$384,0))*INDEX($J$378:$R$381,MATCH(W$384,$I$378:$I$381,0),MATCH(W$383,$J$377:$R$377,0))</f>
        <v>0</v>
      </c>
      <c r="X400" s="1010" cm="1">
        <f t="array" ref="X400">INDEX($H400:$K400,0,MATCH(X$384,$H$384:$K$384,0))*INDEX($J$378:$R$381,MATCH(X$384,$I$378:$I$381,0),MATCH(X$383,$J$377:$R$377,0))</f>
        <v>0</v>
      </c>
      <c r="Y400" s="1010" cm="1">
        <f t="array" ref="Y400">INDEX($H400:$K400,0,MATCH(Y$384,$H$384:$K$384,0))*INDEX($J$378:$R$381,MATCH(Y$384,$I$378:$I$381,0),MATCH(Y$383,$J$377:$R$377,0))</f>
        <v>0</v>
      </c>
      <c r="Z400" s="1010" cm="1">
        <f t="array" ref="Z400">INDEX($H400:$K400,0,MATCH(Z$384,$H$384:$K$384,0))*INDEX($J$378:$R$381,MATCH(Z$384,$I$378:$I$381,0),MATCH(Z$383,$J$377:$R$377,0))</f>
        <v>0</v>
      </c>
      <c r="AA400" s="1010" cm="1">
        <f t="array" ref="AA400">INDEX($H400:$K400,0,MATCH(AA$384,$H$384:$K$384,0))*INDEX($J$378:$R$381,MATCH(AA$384,$I$378:$I$381,0),MATCH(AA$383,$J$377:$R$377,0))</f>
        <v>0</v>
      </c>
      <c r="AB400" s="1010" cm="1">
        <f t="array" ref="AB400">INDEX($H400:$K400,0,MATCH(AB$384,$H$384:$K$384,0))*INDEX($J$378:$R$381,MATCH(AB$384,$I$378:$I$381,0),MATCH(AB$383,$J$377:$R$377,0))</f>
        <v>0</v>
      </c>
      <c r="AC400" s="1010" cm="1">
        <f t="array" ref="AC400">INDEX($H400:$K400,0,MATCH(AC$384,$H$384:$K$384,0))*INDEX($J$378:$R$381,MATCH(AC$384,$I$378:$I$381,0),MATCH(AC$383,$J$377:$R$377,0))</f>
        <v>0</v>
      </c>
      <c r="AD400" s="1010" cm="1">
        <f t="array" ref="AD400">INDEX($H400:$K400,0,MATCH(AD$384,$H$384:$K$384,0))*INDEX($J$378:$R$381,MATCH(AD$384,$I$378:$I$381,0),MATCH(AD$383,$J$377:$R$377,0))</f>
        <v>0</v>
      </c>
      <c r="AE400" s="1010" cm="1">
        <f t="array" ref="AE400">INDEX($H400:$K400,0,MATCH(AE$384,$H$384:$K$384,0))*INDEX($J$378:$R$381,MATCH(AE$384,$I$378:$I$381,0),MATCH(AE$383,$J$377:$R$377,0))</f>
        <v>0</v>
      </c>
      <c r="AF400" s="1010" cm="1">
        <f t="array" ref="AF400">INDEX($H400:$K400,0,MATCH(AF$384,$H$384:$K$384,0))*INDEX($J$378:$R$381,MATCH(AF$384,$I$378:$I$381,0),MATCH(AF$383,$J$377:$R$377,0))</f>
        <v>0</v>
      </c>
      <c r="AG400" s="1010" cm="1">
        <f t="array" ref="AG400">INDEX($H400:$K400,0,MATCH(AG$384,$H$384:$K$384,0))*INDEX($J$378:$R$381,MATCH(AG$384,$I$378:$I$381,0),MATCH(AG$383,$J$377:$R$377,0))</f>
        <v>0</v>
      </c>
      <c r="AH400" s="1010" cm="1">
        <f t="array" ref="AH400">INDEX($H400:$K400,0,MATCH(AH$384,$H$384:$K$384,0))*INDEX($J$378:$R$381,MATCH(AH$384,$I$378:$I$381,0),MATCH(AH$383,$J$377:$R$377,0))</f>
        <v>0</v>
      </c>
      <c r="AI400" s="1010" cm="1">
        <f t="array" ref="AI400">INDEX($H400:$K400,0,MATCH(AI$384,$H$384:$K$384,0))*INDEX($J$378:$R$381,MATCH(AI$384,$I$378:$I$381,0),MATCH(AI$383,$J$377:$R$377,0))</f>
        <v>0</v>
      </c>
      <c r="AJ400" s="1010" cm="1">
        <f t="array" ref="AJ400">INDEX($H400:$K400,0,MATCH(AJ$384,$H$384:$K$384,0))*INDEX($J$378:$R$381,MATCH(AJ$384,$I$378:$I$381,0),MATCH(AJ$383,$J$377:$R$377,0))</f>
        <v>0</v>
      </c>
      <c r="AK400" s="1010" cm="1">
        <f t="array" ref="AK400">INDEX($H400:$K400,0,MATCH(AK$384,$H$384:$K$384,0))*INDEX($J$378:$R$381,MATCH(AK$384,$I$378:$I$381,0),MATCH(AK$383,$J$377:$R$377,0))</f>
        <v>0</v>
      </c>
      <c r="AL400" s="1010" cm="1">
        <f t="array" ref="AL400">INDEX($H400:$K400,0,MATCH(AL$384,$H$384:$K$384,0))*INDEX($J$378:$R$381,MATCH(AL$384,$I$378:$I$381,0),MATCH(AL$383,$J$377:$R$377,0))</f>
        <v>0</v>
      </c>
      <c r="AM400" s="1010" cm="1">
        <f t="array" ref="AM400">INDEX($H400:$K400,0,MATCH(AM$384,$H$384:$K$384,0))*INDEX($J$378:$R$381,MATCH(AM$384,$I$378:$I$381,0),MATCH(AM$383,$J$377:$R$377,0))</f>
        <v>0</v>
      </c>
      <c r="AN400" s="1010" cm="1">
        <f t="array" ref="AN400">INDEX($H400:$K400,0,MATCH(AN$384,$H$384:$K$384,0))*INDEX($J$378:$R$381,MATCH(AN$384,$I$378:$I$381,0),MATCH(AN$383,$J$377:$R$377,0))</f>
        <v>0</v>
      </c>
      <c r="AO400" s="1010" cm="1">
        <f t="array" ref="AO400">INDEX($H400:$K400,0,MATCH(AO$384,$H$384:$K$384,0))*INDEX($J$378:$R$381,MATCH(AO$384,$I$378:$I$381,0),MATCH(AO$383,$J$377:$R$377,0))</f>
        <v>0</v>
      </c>
      <c r="AP400" s="1010" cm="1">
        <f t="array" ref="AP400">INDEX($H400:$K400,0,MATCH(AP$384,$H$384:$K$384,0))*INDEX($J$378:$R$381,MATCH(AP$384,$I$378:$I$381,0),MATCH(AP$383,$J$377:$R$377,0))</f>
        <v>0</v>
      </c>
      <c r="AQ400" s="1010" cm="1">
        <f t="array" ref="AQ400">INDEX($H400:$K400,0,MATCH(AQ$384,$H$384:$K$384,0))*INDEX($J$378:$R$381,MATCH(AQ$384,$I$378:$I$381,0),MATCH(AQ$383,$J$377:$R$377,0))</f>
        <v>0</v>
      </c>
      <c r="AR400" s="1010" cm="1">
        <f t="array" ref="AR400">INDEX($H400:$K400,0,MATCH(AR$384,$H$384:$K$384,0))*INDEX($J$378:$R$381,MATCH(AR$384,$I$378:$I$381,0),MATCH(AR$383,$J$377:$R$377,0))</f>
        <v>0</v>
      </c>
      <c r="AS400" s="1010" cm="1">
        <f t="array" ref="AS400">INDEX($H400:$K400,0,MATCH(AS$384,$H$384:$K$384,0))*INDEX($J$378:$R$381,MATCH(AS$384,$I$378:$I$381,0),MATCH(AS$383,$J$377:$R$377,0))</f>
        <v>0</v>
      </c>
      <c r="AT400" s="1010" cm="1">
        <f t="array" ref="AT400">INDEX($H400:$K400,0,MATCH(AT$384,$H$384:$K$384,0))*INDEX($J$378:$R$381,MATCH(AT$384,$I$378:$I$381,0),MATCH(AT$383,$J$377:$R$377,0))</f>
        <v>0</v>
      </c>
      <c r="AU400" s="1010" cm="1">
        <f t="array" ref="AU400">INDEX($H400:$K400,0,MATCH(AU$384,$H$384:$K$384,0))*INDEX($J$378:$R$381,MATCH(AU$384,$I$378:$I$381,0),MATCH(AU$383,$J$377:$R$377,0))</f>
        <v>0</v>
      </c>
      <c r="AV400" s="304"/>
      <c r="AW400" s="304"/>
      <c r="AX400" s="694"/>
      <c r="AY400" s="689"/>
      <c r="AZ400" s="689"/>
      <c r="BA400" s="689"/>
    </row>
    <row r="401" spans="1:53" s="76" customFormat="1" ht="15" outlineLevel="1" x14ac:dyDescent="0.25">
      <c r="A401" s="226"/>
      <c r="B401" s="227"/>
      <c r="C401" s="237"/>
      <c r="D401" s="237"/>
      <c r="E401" s="237"/>
      <c r="F401" s="245"/>
      <c r="G401" s="245" t="str">
        <f t="shared" si="49"/>
        <v>YYNBNb</v>
      </c>
      <c r="H401" s="406">
        <v>0</v>
      </c>
      <c r="I401" s="406">
        <v>0</v>
      </c>
      <c r="J401" s="406">
        <v>0</v>
      </c>
      <c r="K401" s="406">
        <v>0</v>
      </c>
      <c r="L401" s="1010" cm="1">
        <f t="array" ref="L401">INDEX($H401:$K401,0,MATCH(L$384,$H$384:$K$384,0))*INDEX($J$378:$R$381,MATCH(L$384,$I$378:$I$381,0),MATCH(L$383,$J$377:$R$377,0))</f>
        <v>0</v>
      </c>
      <c r="M401" s="1010" cm="1">
        <f t="array" ref="M401">INDEX($H401:$K401,0,MATCH(M$384,$H$384:$K$384,0))*INDEX($J$378:$R$381,MATCH(M$384,$I$378:$I$381,0),MATCH(M$383,$J$377:$R$377,0))</f>
        <v>0</v>
      </c>
      <c r="N401" s="1010" cm="1">
        <f t="array" ref="N401">INDEX($H401:$K401,0,MATCH(N$384,$H$384:$K$384,0))*INDEX($J$378:$R$381,MATCH(N$384,$I$378:$I$381,0),MATCH(N$383,$J$377:$R$377,0))</f>
        <v>0</v>
      </c>
      <c r="O401" s="1010" cm="1">
        <f t="array" ref="O401">INDEX($H401:$K401,0,MATCH(O$384,$H$384:$K$384,0))*INDEX($J$378:$R$381,MATCH(O$384,$I$378:$I$381,0),MATCH(O$383,$J$377:$R$377,0))</f>
        <v>0</v>
      </c>
      <c r="P401" s="1010" cm="1">
        <f t="array" ref="P401">INDEX($H401:$K401,0,MATCH(P$384,$H$384:$K$384,0))*INDEX($J$378:$R$381,MATCH(P$384,$I$378:$I$381,0),MATCH(P$383,$J$377:$R$377,0))</f>
        <v>0</v>
      </c>
      <c r="Q401" s="1010" cm="1">
        <f t="array" ref="Q401">INDEX($H401:$K401,0,MATCH(Q$384,$H$384:$K$384,0))*INDEX($J$378:$R$381,MATCH(Q$384,$I$378:$I$381,0),MATCH(Q$383,$J$377:$R$377,0))</f>
        <v>0</v>
      </c>
      <c r="R401" s="1010" cm="1">
        <f t="array" ref="R401">INDEX($H401:$K401,0,MATCH(R$384,$H$384:$K$384,0))*INDEX($J$378:$R$381,MATCH(R$384,$I$378:$I$381,0),MATCH(R$383,$J$377:$R$377,0))</f>
        <v>0</v>
      </c>
      <c r="S401" s="1010" cm="1">
        <f t="array" ref="S401">INDEX($H401:$K401,0,MATCH(S$384,$H$384:$K$384,0))*INDEX($J$378:$R$381,MATCH(S$384,$I$378:$I$381,0),MATCH(S$383,$J$377:$R$377,0))</f>
        <v>0</v>
      </c>
      <c r="T401" s="1010" cm="1">
        <f t="array" ref="T401">INDEX($H401:$K401,0,MATCH(T$384,$H$384:$K$384,0))*INDEX($J$378:$R$381,MATCH(T$384,$I$378:$I$381,0),MATCH(T$383,$J$377:$R$377,0))</f>
        <v>0</v>
      </c>
      <c r="U401" s="1010" cm="1">
        <f t="array" ref="U401">INDEX($H401:$K401,0,MATCH(U$384,$H$384:$K$384,0))*INDEX($J$378:$R$381,MATCH(U$384,$I$378:$I$381,0),MATCH(U$383,$J$377:$R$377,0))</f>
        <v>0</v>
      </c>
      <c r="V401" s="1010" cm="1">
        <f t="array" ref="V401">INDEX($H401:$K401,0,MATCH(V$384,$H$384:$K$384,0))*INDEX($J$378:$R$381,MATCH(V$384,$I$378:$I$381,0),MATCH(V$383,$J$377:$R$377,0))</f>
        <v>0</v>
      </c>
      <c r="W401" s="1010" cm="1">
        <f t="array" ref="W401">INDEX($H401:$K401,0,MATCH(W$384,$H$384:$K$384,0))*INDEX($J$378:$R$381,MATCH(W$384,$I$378:$I$381,0),MATCH(W$383,$J$377:$R$377,0))</f>
        <v>0</v>
      </c>
      <c r="X401" s="1010" cm="1">
        <f t="array" ref="X401">INDEX($H401:$K401,0,MATCH(X$384,$H$384:$K$384,0))*INDEX($J$378:$R$381,MATCH(X$384,$I$378:$I$381,0),MATCH(X$383,$J$377:$R$377,0))</f>
        <v>0</v>
      </c>
      <c r="Y401" s="1010" cm="1">
        <f t="array" ref="Y401">INDEX($H401:$K401,0,MATCH(Y$384,$H$384:$K$384,0))*INDEX($J$378:$R$381,MATCH(Y$384,$I$378:$I$381,0),MATCH(Y$383,$J$377:$R$377,0))</f>
        <v>0</v>
      </c>
      <c r="Z401" s="1010" cm="1">
        <f t="array" ref="Z401">INDEX($H401:$K401,0,MATCH(Z$384,$H$384:$K$384,0))*INDEX($J$378:$R$381,MATCH(Z$384,$I$378:$I$381,0),MATCH(Z$383,$J$377:$R$377,0))</f>
        <v>0</v>
      </c>
      <c r="AA401" s="1010" cm="1">
        <f t="array" ref="AA401">INDEX($H401:$K401,0,MATCH(AA$384,$H$384:$K$384,0))*INDEX($J$378:$R$381,MATCH(AA$384,$I$378:$I$381,0),MATCH(AA$383,$J$377:$R$377,0))</f>
        <v>0</v>
      </c>
      <c r="AB401" s="1010" cm="1">
        <f t="array" ref="AB401">INDEX($H401:$K401,0,MATCH(AB$384,$H$384:$K$384,0))*INDEX($J$378:$R$381,MATCH(AB$384,$I$378:$I$381,0),MATCH(AB$383,$J$377:$R$377,0))</f>
        <v>0</v>
      </c>
      <c r="AC401" s="1010" cm="1">
        <f t="array" ref="AC401">INDEX($H401:$K401,0,MATCH(AC$384,$H$384:$K$384,0))*INDEX($J$378:$R$381,MATCH(AC$384,$I$378:$I$381,0),MATCH(AC$383,$J$377:$R$377,0))</f>
        <v>0</v>
      </c>
      <c r="AD401" s="1010" cm="1">
        <f t="array" ref="AD401">INDEX($H401:$K401,0,MATCH(AD$384,$H$384:$K$384,0))*INDEX($J$378:$R$381,MATCH(AD$384,$I$378:$I$381,0),MATCH(AD$383,$J$377:$R$377,0))</f>
        <v>0</v>
      </c>
      <c r="AE401" s="1010" cm="1">
        <f t="array" ref="AE401">INDEX($H401:$K401,0,MATCH(AE$384,$H$384:$K$384,0))*INDEX($J$378:$R$381,MATCH(AE$384,$I$378:$I$381,0),MATCH(AE$383,$J$377:$R$377,0))</f>
        <v>0</v>
      </c>
      <c r="AF401" s="1010" cm="1">
        <f t="array" ref="AF401">INDEX($H401:$K401,0,MATCH(AF$384,$H$384:$K$384,0))*INDEX($J$378:$R$381,MATCH(AF$384,$I$378:$I$381,0),MATCH(AF$383,$J$377:$R$377,0))</f>
        <v>0</v>
      </c>
      <c r="AG401" s="1010" cm="1">
        <f t="array" ref="AG401">INDEX($H401:$K401,0,MATCH(AG$384,$H$384:$K$384,0))*INDEX($J$378:$R$381,MATCH(AG$384,$I$378:$I$381,0),MATCH(AG$383,$J$377:$R$377,0))</f>
        <v>0</v>
      </c>
      <c r="AH401" s="1010" cm="1">
        <f t="array" ref="AH401">INDEX($H401:$K401,0,MATCH(AH$384,$H$384:$K$384,0))*INDEX($J$378:$R$381,MATCH(AH$384,$I$378:$I$381,0),MATCH(AH$383,$J$377:$R$377,0))</f>
        <v>0</v>
      </c>
      <c r="AI401" s="1010" cm="1">
        <f t="array" ref="AI401">INDEX($H401:$K401,0,MATCH(AI$384,$H$384:$K$384,0))*INDEX($J$378:$R$381,MATCH(AI$384,$I$378:$I$381,0),MATCH(AI$383,$J$377:$R$377,0))</f>
        <v>0</v>
      </c>
      <c r="AJ401" s="1010" cm="1">
        <f t="array" ref="AJ401">INDEX($H401:$K401,0,MATCH(AJ$384,$H$384:$K$384,0))*INDEX($J$378:$R$381,MATCH(AJ$384,$I$378:$I$381,0),MATCH(AJ$383,$J$377:$R$377,0))</f>
        <v>0</v>
      </c>
      <c r="AK401" s="1010" cm="1">
        <f t="array" ref="AK401">INDEX($H401:$K401,0,MATCH(AK$384,$H$384:$K$384,0))*INDEX($J$378:$R$381,MATCH(AK$384,$I$378:$I$381,0),MATCH(AK$383,$J$377:$R$377,0))</f>
        <v>0</v>
      </c>
      <c r="AL401" s="1010" cm="1">
        <f t="array" ref="AL401">INDEX($H401:$K401,0,MATCH(AL$384,$H$384:$K$384,0))*INDEX($J$378:$R$381,MATCH(AL$384,$I$378:$I$381,0),MATCH(AL$383,$J$377:$R$377,0))</f>
        <v>0</v>
      </c>
      <c r="AM401" s="1010" cm="1">
        <f t="array" ref="AM401">INDEX($H401:$K401,0,MATCH(AM$384,$H$384:$K$384,0))*INDEX($J$378:$R$381,MATCH(AM$384,$I$378:$I$381,0),MATCH(AM$383,$J$377:$R$377,0))</f>
        <v>0</v>
      </c>
      <c r="AN401" s="1010" cm="1">
        <f t="array" ref="AN401">INDEX($H401:$K401,0,MATCH(AN$384,$H$384:$K$384,0))*INDEX($J$378:$R$381,MATCH(AN$384,$I$378:$I$381,0),MATCH(AN$383,$J$377:$R$377,0))</f>
        <v>0</v>
      </c>
      <c r="AO401" s="1010" cm="1">
        <f t="array" ref="AO401">INDEX($H401:$K401,0,MATCH(AO$384,$H$384:$K$384,0))*INDEX($J$378:$R$381,MATCH(AO$384,$I$378:$I$381,0),MATCH(AO$383,$J$377:$R$377,0))</f>
        <v>0</v>
      </c>
      <c r="AP401" s="1010" cm="1">
        <f t="array" ref="AP401">INDEX($H401:$K401,0,MATCH(AP$384,$H$384:$K$384,0))*INDEX($J$378:$R$381,MATCH(AP$384,$I$378:$I$381,0),MATCH(AP$383,$J$377:$R$377,0))</f>
        <v>0</v>
      </c>
      <c r="AQ401" s="1010" cm="1">
        <f t="array" ref="AQ401">INDEX($H401:$K401,0,MATCH(AQ$384,$H$384:$K$384,0))*INDEX($J$378:$R$381,MATCH(AQ$384,$I$378:$I$381,0),MATCH(AQ$383,$J$377:$R$377,0))</f>
        <v>0</v>
      </c>
      <c r="AR401" s="1010" cm="1">
        <f t="array" ref="AR401">INDEX($H401:$K401,0,MATCH(AR$384,$H$384:$K$384,0))*INDEX($J$378:$R$381,MATCH(AR$384,$I$378:$I$381,0),MATCH(AR$383,$J$377:$R$377,0))</f>
        <v>0</v>
      </c>
      <c r="AS401" s="1010" cm="1">
        <f t="array" ref="AS401">INDEX($H401:$K401,0,MATCH(AS$384,$H$384:$K$384,0))*INDEX($J$378:$R$381,MATCH(AS$384,$I$378:$I$381,0),MATCH(AS$383,$J$377:$R$377,0))</f>
        <v>0</v>
      </c>
      <c r="AT401" s="1010" cm="1">
        <f t="array" ref="AT401">INDEX($H401:$K401,0,MATCH(AT$384,$H$384:$K$384,0))*INDEX($J$378:$R$381,MATCH(AT$384,$I$378:$I$381,0),MATCH(AT$383,$J$377:$R$377,0))</f>
        <v>0</v>
      </c>
      <c r="AU401" s="1010" cm="1">
        <f t="array" ref="AU401">INDEX($H401:$K401,0,MATCH(AU$384,$H$384:$K$384,0))*INDEX($J$378:$R$381,MATCH(AU$384,$I$378:$I$381,0),MATCH(AU$383,$J$377:$R$377,0))</f>
        <v>0</v>
      </c>
      <c r="AV401" s="304"/>
      <c r="AW401" s="304"/>
      <c r="AX401" s="236"/>
      <c r="AY401" s="228"/>
      <c r="AZ401" s="228"/>
      <c r="BA401" s="228"/>
    </row>
    <row r="402" spans="1:53" s="76" customFormat="1" ht="15" outlineLevel="1" x14ac:dyDescent="0.25">
      <c r="A402" s="226"/>
      <c r="B402" s="227"/>
      <c r="C402" s="237"/>
      <c r="D402" s="237"/>
      <c r="E402" s="237"/>
      <c r="F402" s="245"/>
      <c r="G402" s="245" t="str">
        <f t="shared" si="49"/>
        <v>YYBNBz</v>
      </c>
      <c r="H402" s="406">
        <v>0</v>
      </c>
      <c r="I402" s="406">
        <v>0</v>
      </c>
      <c r="J402" s="406">
        <v>0</v>
      </c>
      <c r="K402" s="406">
        <v>0</v>
      </c>
      <c r="L402" s="1010" cm="1">
        <f t="array" ref="L402">INDEX($H402:$K402,0,MATCH(L$384,$H$384:$K$384,0))*INDEX($J$378:$R$381,MATCH(L$384,$I$378:$I$381,0),MATCH(L$383,$J$377:$R$377,0))</f>
        <v>0</v>
      </c>
      <c r="M402" s="1010" cm="1">
        <f t="array" ref="M402">INDEX($H402:$K402,0,MATCH(M$384,$H$384:$K$384,0))*INDEX($J$378:$R$381,MATCH(M$384,$I$378:$I$381,0),MATCH(M$383,$J$377:$R$377,0))</f>
        <v>0</v>
      </c>
      <c r="N402" s="1010" cm="1">
        <f t="array" ref="N402">INDEX($H402:$K402,0,MATCH(N$384,$H$384:$K$384,0))*INDEX($J$378:$R$381,MATCH(N$384,$I$378:$I$381,0),MATCH(N$383,$J$377:$R$377,0))</f>
        <v>0</v>
      </c>
      <c r="O402" s="1010" cm="1">
        <f t="array" ref="O402">INDEX($H402:$K402,0,MATCH(O$384,$H$384:$K$384,0))*INDEX($J$378:$R$381,MATCH(O$384,$I$378:$I$381,0),MATCH(O$383,$J$377:$R$377,0))</f>
        <v>0</v>
      </c>
      <c r="P402" s="1010" cm="1">
        <f t="array" ref="P402">INDEX($H402:$K402,0,MATCH(P$384,$H$384:$K$384,0))*INDEX($J$378:$R$381,MATCH(P$384,$I$378:$I$381,0),MATCH(P$383,$J$377:$R$377,0))</f>
        <v>0</v>
      </c>
      <c r="Q402" s="1010" cm="1">
        <f t="array" ref="Q402">INDEX($H402:$K402,0,MATCH(Q$384,$H$384:$K$384,0))*INDEX($J$378:$R$381,MATCH(Q$384,$I$378:$I$381,0),MATCH(Q$383,$J$377:$R$377,0))</f>
        <v>0</v>
      </c>
      <c r="R402" s="1010" cm="1">
        <f t="array" ref="R402">INDEX($H402:$K402,0,MATCH(R$384,$H$384:$K$384,0))*INDEX($J$378:$R$381,MATCH(R$384,$I$378:$I$381,0),MATCH(R$383,$J$377:$R$377,0))</f>
        <v>0</v>
      </c>
      <c r="S402" s="1010" cm="1">
        <f t="array" ref="S402">INDEX($H402:$K402,0,MATCH(S$384,$H$384:$K$384,0))*INDEX($J$378:$R$381,MATCH(S$384,$I$378:$I$381,0),MATCH(S$383,$J$377:$R$377,0))</f>
        <v>0</v>
      </c>
      <c r="T402" s="1010" cm="1">
        <f t="array" ref="T402">INDEX($H402:$K402,0,MATCH(T$384,$H$384:$K$384,0))*INDEX($J$378:$R$381,MATCH(T$384,$I$378:$I$381,0),MATCH(T$383,$J$377:$R$377,0))</f>
        <v>0</v>
      </c>
      <c r="U402" s="1010" cm="1">
        <f t="array" ref="U402">INDEX($H402:$K402,0,MATCH(U$384,$H$384:$K$384,0))*INDEX($J$378:$R$381,MATCH(U$384,$I$378:$I$381,0),MATCH(U$383,$J$377:$R$377,0))</f>
        <v>0</v>
      </c>
      <c r="V402" s="1010" cm="1">
        <f t="array" ref="V402">INDEX($H402:$K402,0,MATCH(V$384,$H$384:$K$384,0))*INDEX($J$378:$R$381,MATCH(V$384,$I$378:$I$381,0),MATCH(V$383,$J$377:$R$377,0))</f>
        <v>0</v>
      </c>
      <c r="W402" s="1010" cm="1">
        <f t="array" ref="W402">INDEX($H402:$K402,0,MATCH(W$384,$H$384:$K$384,0))*INDEX($J$378:$R$381,MATCH(W$384,$I$378:$I$381,0),MATCH(W$383,$J$377:$R$377,0))</f>
        <v>0</v>
      </c>
      <c r="X402" s="1010" cm="1">
        <f t="array" ref="X402">INDEX($H402:$K402,0,MATCH(X$384,$H$384:$K$384,0))*INDEX($J$378:$R$381,MATCH(X$384,$I$378:$I$381,0),MATCH(X$383,$J$377:$R$377,0))</f>
        <v>0</v>
      </c>
      <c r="Y402" s="1010" cm="1">
        <f t="array" ref="Y402">INDEX($H402:$K402,0,MATCH(Y$384,$H$384:$K$384,0))*INDEX($J$378:$R$381,MATCH(Y$384,$I$378:$I$381,0),MATCH(Y$383,$J$377:$R$377,0))</f>
        <v>0</v>
      </c>
      <c r="Z402" s="1010" cm="1">
        <f t="array" ref="Z402">INDEX($H402:$K402,0,MATCH(Z$384,$H$384:$K$384,0))*INDEX($J$378:$R$381,MATCH(Z$384,$I$378:$I$381,0),MATCH(Z$383,$J$377:$R$377,0))</f>
        <v>0</v>
      </c>
      <c r="AA402" s="1010" cm="1">
        <f t="array" ref="AA402">INDEX($H402:$K402,0,MATCH(AA$384,$H$384:$K$384,0))*INDEX($J$378:$R$381,MATCH(AA$384,$I$378:$I$381,0),MATCH(AA$383,$J$377:$R$377,0))</f>
        <v>0</v>
      </c>
      <c r="AB402" s="1010" cm="1">
        <f t="array" ref="AB402">INDEX($H402:$K402,0,MATCH(AB$384,$H$384:$K$384,0))*INDEX($J$378:$R$381,MATCH(AB$384,$I$378:$I$381,0),MATCH(AB$383,$J$377:$R$377,0))</f>
        <v>0</v>
      </c>
      <c r="AC402" s="1010" cm="1">
        <f t="array" ref="AC402">INDEX($H402:$K402,0,MATCH(AC$384,$H$384:$K$384,0))*INDEX($J$378:$R$381,MATCH(AC$384,$I$378:$I$381,0),MATCH(AC$383,$J$377:$R$377,0))</f>
        <v>0</v>
      </c>
      <c r="AD402" s="1010" cm="1">
        <f t="array" ref="AD402">INDEX($H402:$K402,0,MATCH(AD$384,$H$384:$K$384,0))*INDEX($J$378:$R$381,MATCH(AD$384,$I$378:$I$381,0),MATCH(AD$383,$J$377:$R$377,0))</f>
        <v>0</v>
      </c>
      <c r="AE402" s="1010" cm="1">
        <f t="array" ref="AE402">INDEX($H402:$K402,0,MATCH(AE$384,$H$384:$K$384,0))*INDEX($J$378:$R$381,MATCH(AE$384,$I$378:$I$381,0),MATCH(AE$383,$J$377:$R$377,0))</f>
        <v>0</v>
      </c>
      <c r="AF402" s="1010" cm="1">
        <f t="array" ref="AF402">INDEX($H402:$K402,0,MATCH(AF$384,$H$384:$K$384,0))*INDEX($J$378:$R$381,MATCH(AF$384,$I$378:$I$381,0),MATCH(AF$383,$J$377:$R$377,0))</f>
        <v>0</v>
      </c>
      <c r="AG402" s="1010" cm="1">
        <f t="array" ref="AG402">INDEX($H402:$K402,0,MATCH(AG$384,$H$384:$K$384,0))*INDEX($J$378:$R$381,MATCH(AG$384,$I$378:$I$381,0),MATCH(AG$383,$J$377:$R$377,0))</f>
        <v>0</v>
      </c>
      <c r="AH402" s="1010" cm="1">
        <f t="array" ref="AH402">INDEX($H402:$K402,0,MATCH(AH$384,$H$384:$K$384,0))*INDEX($J$378:$R$381,MATCH(AH$384,$I$378:$I$381,0),MATCH(AH$383,$J$377:$R$377,0))</f>
        <v>0</v>
      </c>
      <c r="AI402" s="1010" cm="1">
        <f t="array" ref="AI402">INDEX($H402:$K402,0,MATCH(AI$384,$H$384:$K$384,0))*INDEX($J$378:$R$381,MATCH(AI$384,$I$378:$I$381,0),MATCH(AI$383,$J$377:$R$377,0))</f>
        <v>0</v>
      </c>
      <c r="AJ402" s="1010" cm="1">
        <f t="array" ref="AJ402">INDEX($H402:$K402,0,MATCH(AJ$384,$H$384:$K$384,0))*INDEX($J$378:$R$381,MATCH(AJ$384,$I$378:$I$381,0),MATCH(AJ$383,$J$377:$R$377,0))</f>
        <v>0</v>
      </c>
      <c r="AK402" s="1010" cm="1">
        <f t="array" ref="AK402">INDEX($H402:$K402,0,MATCH(AK$384,$H$384:$K$384,0))*INDEX($J$378:$R$381,MATCH(AK$384,$I$378:$I$381,0),MATCH(AK$383,$J$377:$R$377,0))</f>
        <v>0</v>
      </c>
      <c r="AL402" s="1010" cm="1">
        <f t="array" ref="AL402">INDEX($H402:$K402,0,MATCH(AL$384,$H$384:$K$384,0))*INDEX($J$378:$R$381,MATCH(AL$384,$I$378:$I$381,0),MATCH(AL$383,$J$377:$R$377,0))</f>
        <v>0</v>
      </c>
      <c r="AM402" s="1010" cm="1">
        <f t="array" ref="AM402">INDEX($H402:$K402,0,MATCH(AM$384,$H$384:$K$384,0))*INDEX($J$378:$R$381,MATCH(AM$384,$I$378:$I$381,0),MATCH(AM$383,$J$377:$R$377,0))</f>
        <v>0</v>
      </c>
      <c r="AN402" s="1010" cm="1">
        <f t="array" ref="AN402">INDEX($H402:$K402,0,MATCH(AN$384,$H$384:$K$384,0))*INDEX($J$378:$R$381,MATCH(AN$384,$I$378:$I$381,0),MATCH(AN$383,$J$377:$R$377,0))</f>
        <v>0</v>
      </c>
      <c r="AO402" s="1010" cm="1">
        <f t="array" ref="AO402">INDEX($H402:$K402,0,MATCH(AO$384,$H$384:$K$384,0))*INDEX($J$378:$R$381,MATCH(AO$384,$I$378:$I$381,0),MATCH(AO$383,$J$377:$R$377,0))</f>
        <v>0</v>
      </c>
      <c r="AP402" s="1010" cm="1">
        <f t="array" ref="AP402">INDEX($H402:$K402,0,MATCH(AP$384,$H$384:$K$384,0))*INDEX($J$378:$R$381,MATCH(AP$384,$I$378:$I$381,0),MATCH(AP$383,$J$377:$R$377,0))</f>
        <v>0</v>
      </c>
      <c r="AQ402" s="1010" cm="1">
        <f t="array" ref="AQ402">INDEX($H402:$K402,0,MATCH(AQ$384,$H$384:$K$384,0))*INDEX($J$378:$R$381,MATCH(AQ$384,$I$378:$I$381,0),MATCH(AQ$383,$J$377:$R$377,0))</f>
        <v>0</v>
      </c>
      <c r="AR402" s="1010" cm="1">
        <f t="array" ref="AR402">INDEX($H402:$K402,0,MATCH(AR$384,$H$384:$K$384,0))*INDEX($J$378:$R$381,MATCH(AR$384,$I$378:$I$381,0),MATCH(AR$383,$J$377:$R$377,0))</f>
        <v>0</v>
      </c>
      <c r="AS402" s="1010" cm="1">
        <f t="array" ref="AS402">INDEX($H402:$K402,0,MATCH(AS$384,$H$384:$K$384,0))*INDEX($J$378:$R$381,MATCH(AS$384,$I$378:$I$381,0),MATCH(AS$383,$J$377:$R$377,0))</f>
        <v>0</v>
      </c>
      <c r="AT402" s="1010" cm="1">
        <f t="array" ref="AT402">INDEX($H402:$K402,0,MATCH(AT$384,$H$384:$K$384,0))*INDEX($J$378:$R$381,MATCH(AT$384,$I$378:$I$381,0),MATCH(AT$383,$J$377:$R$377,0))</f>
        <v>0</v>
      </c>
      <c r="AU402" s="1010" cm="1">
        <f t="array" ref="AU402">INDEX($H402:$K402,0,MATCH(AU$384,$H$384:$K$384,0))*INDEX($J$378:$R$381,MATCH(AU$384,$I$378:$I$381,0),MATCH(AU$383,$J$377:$R$377,0))</f>
        <v>0</v>
      </c>
      <c r="AV402" s="304"/>
      <c r="AW402" s="304"/>
      <c r="AX402" s="236"/>
      <c r="AY402" s="228"/>
      <c r="AZ402" s="228"/>
      <c r="BA402" s="228"/>
    </row>
    <row r="403" spans="1:53" s="76" customFormat="1" ht="15" outlineLevel="1" x14ac:dyDescent="0.25">
      <c r="A403" s="226"/>
      <c r="B403" s="227"/>
      <c r="C403" s="237"/>
      <c r="D403" s="237"/>
      <c r="E403" s="237"/>
      <c r="F403" s="245"/>
      <c r="G403" s="245" t="str">
        <f t="shared" si="49"/>
        <v>YYBNBr</v>
      </c>
      <c r="H403" s="406">
        <v>0</v>
      </c>
      <c r="I403" s="406">
        <v>0</v>
      </c>
      <c r="J403" s="406">
        <v>0</v>
      </c>
      <c r="K403" s="406">
        <v>0</v>
      </c>
      <c r="L403" s="1010" cm="1">
        <f t="array" ref="L403">INDEX($H403:$K403,0,MATCH(L$384,$H$384:$K$384,0))*INDEX($J$378:$R$381,MATCH(L$384,$I$378:$I$381,0),MATCH(L$383,$J$377:$R$377,0))</f>
        <v>0</v>
      </c>
      <c r="M403" s="1010" cm="1">
        <f t="array" ref="M403">INDEX($H403:$K403,0,MATCH(M$384,$H$384:$K$384,0))*INDEX($J$378:$R$381,MATCH(M$384,$I$378:$I$381,0),MATCH(M$383,$J$377:$R$377,0))</f>
        <v>0</v>
      </c>
      <c r="N403" s="1010" cm="1">
        <f t="array" ref="N403">INDEX($H403:$K403,0,MATCH(N$384,$H$384:$K$384,0))*INDEX($J$378:$R$381,MATCH(N$384,$I$378:$I$381,0),MATCH(N$383,$J$377:$R$377,0))</f>
        <v>0</v>
      </c>
      <c r="O403" s="1010" cm="1">
        <f t="array" ref="O403">INDEX($H403:$K403,0,MATCH(O$384,$H$384:$K$384,0))*INDEX($J$378:$R$381,MATCH(O$384,$I$378:$I$381,0),MATCH(O$383,$J$377:$R$377,0))</f>
        <v>0</v>
      </c>
      <c r="P403" s="1010" cm="1">
        <f t="array" ref="P403">INDEX($H403:$K403,0,MATCH(P$384,$H$384:$K$384,0))*INDEX($J$378:$R$381,MATCH(P$384,$I$378:$I$381,0),MATCH(P$383,$J$377:$R$377,0))</f>
        <v>0</v>
      </c>
      <c r="Q403" s="1010" cm="1">
        <f t="array" ref="Q403">INDEX($H403:$K403,0,MATCH(Q$384,$H$384:$K$384,0))*INDEX($J$378:$R$381,MATCH(Q$384,$I$378:$I$381,0),MATCH(Q$383,$J$377:$R$377,0))</f>
        <v>0</v>
      </c>
      <c r="R403" s="1010" cm="1">
        <f t="array" ref="R403">INDEX($H403:$K403,0,MATCH(R$384,$H$384:$K$384,0))*INDEX($J$378:$R$381,MATCH(R$384,$I$378:$I$381,0),MATCH(R$383,$J$377:$R$377,0))</f>
        <v>0</v>
      </c>
      <c r="S403" s="1010" cm="1">
        <f t="array" ref="S403">INDEX($H403:$K403,0,MATCH(S$384,$H$384:$K$384,0))*INDEX($J$378:$R$381,MATCH(S$384,$I$378:$I$381,0),MATCH(S$383,$J$377:$R$377,0))</f>
        <v>0</v>
      </c>
      <c r="T403" s="1010" cm="1">
        <f t="array" ref="T403">INDEX($H403:$K403,0,MATCH(T$384,$H$384:$K$384,0))*INDEX($J$378:$R$381,MATCH(T$384,$I$378:$I$381,0),MATCH(T$383,$J$377:$R$377,0))</f>
        <v>0</v>
      </c>
      <c r="U403" s="1010" cm="1">
        <f t="array" ref="U403">INDEX($H403:$K403,0,MATCH(U$384,$H$384:$K$384,0))*INDEX($J$378:$R$381,MATCH(U$384,$I$378:$I$381,0),MATCH(U$383,$J$377:$R$377,0))</f>
        <v>0</v>
      </c>
      <c r="V403" s="1010" cm="1">
        <f t="array" ref="V403">INDEX($H403:$K403,0,MATCH(V$384,$H$384:$K$384,0))*INDEX($J$378:$R$381,MATCH(V$384,$I$378:$I$381,0),MATCH(V$383,$J$377:$R$377,0))</f>
        <v>0</v>
      </c>
      <c r="W403" s="1010" cm="1">
        <f t="array" ref="W403">INDEX($H403:$K403,0,MATCH(W$384,$H$384:$K$384,0))*INDEX($J$378:$R$381,MATCH(W$384,$I$378:$I$381,0),MATCH(W$383,$J$377:$R$377,0))</f>
        <v>0</v>
      </c>
      <c r="X403" s="1010" cm="1">
        <f t="array" ref="X403">INDEX($H403:$K403,0,MATCH(X$384,$H$384:$K$384,0))*INDEX($J$378:$R$381,MATCH(X$384,$I$378:$I$381,0),MATCH(X$383,$J$377:$R$377,0))</f>
        <v>0</v>
      </c>
      <c r="Y403" s="1010" cm="1">
        <f t="array" ref="Y403">INDEX($H403:$K403,0,MATCH(Y$384,$H$384:$K$384,0))*INDEX($J$378:$R$381,MATCH(Y$384,$I$378:$I$381,0),MATCH(Y$383,$J$377:$R$377,0))</f>
        <v>0</v>
      </c>
      <c r="Z403" s="1010" cm="1">
        <f t="array" ref="Z403">INDEX($H403:$K403,0,MATCH(Z$384,$H$384:$K$384,0))*INDEX($J$378:$R$381,MATCH(Z$384,$I$378:$I$381,0),MATCH(Z$383,$J$377:$R$377,0))</f>
        <v>0</v>
      </c>
      <c r="AA403" s="1010" cm="1">
        <f t="array" ref="AA403">INDEX($H403:$K403,0,MATCH(AA$384,$H$384:$K$384,0))*INDEX($J$378:$R$381,MATCH(AA$384,$I$378:$I$381,0),MATCH(AA$383,$J$377:$R$377,0))</f>
        <v>0</v>
      </c>
      <c r="AB403" s="1010" cm="1">
        <f t="array" ref="AB403">INDEX($H403:$K403,0,MATCH(AB$384,$H$384:$K$384,0))*INDEX($J$378:$R$381,MATCH(AB$384,$I$378:$I$381,0),MATCH(AB$383,$J$377:$R$377,0))</f>
        <v>0</v>
      </c>
      <c r="AC403" s="1010" cm="1">
        <f t="array" ref="AC403">INDEX($H403:$K403,0,MATCH(AC$384,$H$384:$K$384,0))*INDEX($J$378:$R$381,MATCH(AC$384,$I$378:$I$381,0),MATCH(AC$383,$J$377:$R$377,0))</f>
        <v>0</v>
      </c>
      <c r="AD403" s="1010" cm="1">
        <f t="array" ref="AD403">INDEX($H403:$K403,0,MATCH(AD$384,$H$384:$K$384,0))*INDEX($J$378:$R$381,MATCH(AD$384,$I$378:$I$381,0),MATCH(AD$383,$J$377:$R$377,0))</f>
        <v>0</v>
      </c>
      <c r="AE403" s="1010" cm="1">
        <f t="array" ref="AE403">INDEX($H403:$K403,0,MATCH(AE$384,$H$384:$K$384,0))*INDEX($J$378:$R$381,MATCH(AE$384,$I$378:$I$381,0),MATCH(AE$383,$J$377:$R$377,0))</f>
        <v>0</v>
      </c>
      <c r="AF403" s="1010" cm="1">
        <f t="array" ref="AF403">INDEX($H403:$K403,0,MATCH(AF$384,$H$384:$K$384,0))*INDEX($J$378:$R$381,MATCH(AF$384,$I$378:$I$381,0),MATCH(AF$383,$J$377:$R$377,0))</f>
        <v>0</v>
      </c>
      <c r="AG403" s="1010" cm="1">
        <f t="array" ref="AG403">INDEX($H403:$K403,0,MATCH(AG$384,$H$384:$K$384,0))*INDEX($J$378:$R$381,MATCH(AG$384,$I$378:$I$381,0),MATCH(AG$383,$J$377:$R$377,0))</f>
        <v>0</v>
      </c>
      <c r="AH403" s="1010" cm="1">
        <f t="array" ref="AH403">INDEX($H403:$K403,0,MATCH(AH$384,$H$384:$K$384,0))*INDEX($J$378:$R$381,MATCH(AH$384,$I$378:$I$381,0),MATCH(AH$383,$J$377:$R$377,0))</f>
        <v>0</v>
      </c>
      <c r="AI403" s="1010" cm="1">
        <f t="array" ref="AI403">INDEX($H403:$K403,0,MATCH(AI$384,$H$384:$K$384,0))*INDEX($J$378:$R$381,MATCH(AI$384,$I$378:$I$381,0),MATCH(AI$383,$J$377:$R$377,0))</f>
        <v>0</v>
      </c>
      <c r="AJ403" s="1010" cm="1">
        <f t="array" ref="AJ403">INDEX($H403:$K403,0,MATCH(AJ$384,$H$384:$K$384,0))*INDEX($J$378:$R$381,MATCH(AJ$384,$I$378:$I$381,0),MATCH(AJ$383,$J$377:$R$377,0))</f>
        <v>0</v>
      </c>
      <c r="AK403" s="1010" cm="1">
        <f t="array" ref="AK403">INDEX($H403:$K403,0,MATCH(AK$384,$H$384:$K$384,0))*INDEX($J$378:$R$381,MATCH(AK$384,$I$378:$I$381,0),MATCH(AK$383,$J$377:$R$377,0))</f>
        <v>0</v>
      </c>
      <c r="AL403" s="1010" cm="1">
        <f t="array" ref="AL403">INDEX($H403:$K403,0,MATCH(AL$384,$H$384:$K$384,0))*INDEX($J$378:$R$381,MATCH(AL$384,$I$378:$I$381,0),MATCH(AL$383,$J$377:$R$377,0))</f>
        <v>0</v>
      </c>
      <c r="AM403" s="1010" cm="1">
        <f t="array" ref="AM403">INDEX($H403:$K403,0,MATCH(AM$384,$H$384:$K$384,0))*INDEX($J$378:$R$381,MATCH(AM$384,$I$378:$I$381,0),MATCH(AM$383,$J$377:$R$377,0))</f>
        <v>0</v>
      </c>
      <c r="AN403" s="1010" cm="1">
        <f t="array" ref="AN403">INDEX($H403:$K403,0,MATCH(AN$384,$H$384:$K$384,0))*INDEX($J$378:$R$381,MATCH(AN$384,$I$378:$I$381,0),MATCH(AN$383,$J$377:$R$377,0))</f>
        <v>0</v>
      </c>
      <c r="AO403" s="1010" cm="1">
        <f t="array" ref="AO403">INDEX($H403:$K403,0,MATCH(AO$384,$H$384:$K$384,0))*INDEX($J$378:$R$381,MATCH(AO$384,$I$378:$I$381,0),MATCH(AO$383,$J$377:$R$377,0))</f>
        <v>0</v>
      </c>
      <c r="AP403" s="1010" cm="1">
        <f t="array" ref="AP403">INDEX($H403:$K403,0,MATCH(AP$384,$H$384:$K$384,0))*INDEX($J$378:$R$381,MATCH(AP$384,$I$378:$I$381,0),MATCH(AP$383,$J$377:$R$377,0))</f>
        <v>0</v>
      </c>
      <c r="AQ403" s="1010" cm="1">
        <f t="array" ref="AQ403">INDEX($H403:$K403,0,MATCH(AQ$384,$H$384:$K$384,0))*INDEX($J$378:$R$381,MATCH(AQ$384,$I$378:$I$381,0),MATCH(AQ$383,$J$377:$R$377,0))</f>
        <v>0</v>
      </c>
      <c r="AR403" s="1010" cm="1">
        <f t="array" ref="AR403">INDEX($H403:$K403,0,MATCH(AR$384,$H$384:$K$384,0))*INDEX($J$378:$R$381,MATCH(AR$384,$I$378:$I$381,0),MATCH(AR$383,$J$377:$R$377,0))</f>
        <v>0</v>
      </c>
      <c r="AS403" s="1010" cm="1">
        <f t="array" ref="AS403">INDEX($H403:$K403,0,MATCH(AS$384,$H$384:$K$384,0))*INDEX($J$378:$R$381,MATCH(AS$384,$I$378:$I$381,0),MATCH(AS$383,$J$377:$R$377,0))</f>
        <v>0</v>
      </c>
      <c r="AT403" s="1010" cm="1">
        <f t="array" ref="AT403">INDEX($H403:$K403,0,MATCH(AT$384,$H$384:$K$384,0))*INDEX($J$378:$R$381,MATCH(AT$384,$I$378:$I$381,0),MATCH(AT$383,$J$377:$R$377,0))</f>
        <v>0</v>
      </c>
      <c r="AU403" s="1010" cm="1">
        <f t="array" ref="AU403">INDEX($H403:$K403,0,MATCH(AU$384,$H$384:$K$384,0))*INDEX($J$378:$R$381,MATCH(AU$384,$I$378:$I$381,0),MATCH(AU$383,$J$377:$R$377,0))</f>
        <v>0</v>
      </c>
      <c r="AV403" s="304"/>
      <c r="AW403" s="304"/>
      <c r="AX403" s="236"/>
      <c r="AY403" s="228"/>
      <c r="AZ403" s="228"/>
      <c r="BA403" s="228"/>
    </row>
    <row r="404" spans="1:53" s="76" customFormat="1" ht="15" outlineLevel="1" x14ac:dyDescent="0.25">
      <c r="A404" s="226"/>
      <c r="B404" s="227"/>
      <c r="C404" s="237"/>
      <c r="D404" s="237"/>
      <c r="E404" s="237"/>
      <c r="F404" s="245"/>
      <c r="G404" s="245" t="str">
        <f t="shared" si="49"/>
        <v>YYNWBr</v>
      </c>
      <c r="H404" s="406">
        <v>0</v>
      </c>
      <c r="I404" s="406">
        <v>0</v>
      </c>
      <c r="J404" s="406">
        <v>0</v>
      </c>
      <c r="K404" s="406">
        <v>0</v>
      </c>
      <c r="L404" s="1010" cm="1">
        <f t="array" ref="L404">INDEX($H404:$K404,0,MATCH(L$384,$H$384:$K$384,0))*INDEX($J$378:$R$381,MATCH(L$384,$I$378:$I$381,0),MATCH(L$383,$J$377:$R$377,0))</f>
        <v>0</v>
      </c>
      <c r="M404" s="1010" cm="1">
        <f t="array" ref="M404">INDEX($H404:$K404,0,MATCH(M$384,$H$384:$K$384,0))*INDEX($J$378:$R$381,MATCH(M$384,$I$378:$I$381,0),MATCH(M$383,$J$377:$R$377,0))</f>
        <v>0</v>
      </c>
      <c r="N404" s="1010" cm="1">
        <f t="array" ref="N404">INDEX($H404:$K404,0,MATCH(N$384,$H$384:$K$384,0))*INDEX($J$378:$R$381,MATCH(N$384,$I$378:$I$381,0),MATCH(N$383,$J$377:$R$377,0))</f>
        <v>0</v>
      </c>
      <c r="O404" s="1010" cm="1">
        <f t="array" ref="O404">INDEX($H404:$K404,0,MATCH(O$384,$H$384:$K$384,0))*INDEX($J$378:$R$381,MATCH(O$384,$I$378:$I$381,0),MATCH(O$383,$J$377:$R$377,0))</f>
        <v>0</v>
      </c>
      <c r="P404" s="1010" cm="1">
        <f t="array" ref="P404">INDEX($H404:$K404,0,MATCH(P$384,$H$384:$K$384,0))*INDEX($J$378:$R$381,MATCH(P$384,$I$378:$I$381,0),MATCH(P$383,$J$377:$R$377,0))</f>
        <v>0</v>
      </c>
      <c r="Q404" s="1010" cm="1">
        <f t="array" ref="Q404">INDEX($H404:$K404,0,MATCH(Q$384,$H$384:$K$384,0))*INDEX($J$378:$R$381,MATCH(Q$384,$I$378:$I$381,0),MATCH(Q$383,$J$377:$R$377,0))</f>
        <v>0</v>
      </c>
      <c r="R404" s="1010" cm="1">
        <f t="array" ref="R404">INDEX($H404:$K404,0,MATCH(R$384,$H$384:$K$384,0))*INDEX($J$378:$R$381,MATCH(R$384,$I$378:$I$381,0),MATCH(R$383,$J$377:$R$377,0))</f>
        <v>0</v>
      </c>
      <c r="S404" s="1010" cm="1">
        <f t="array" ref="S404">INDEX($H404:$K404,0,MATCH(S$384,$H$384:$K$384,0))*INDEX($J$378:$R$381,MATCH(S$384,$I$378:$I$381,0),MATCH(S$383,$J$377:$R$377,0))</f>
        <v>0</v>
      </c>
      <c r="T404" s="1010" cm="1">
        <f t="array" ref="T404">INDEX($H404:$K404,0,MATCH(T$384,$H$384:$K$384,0))*INDEX($J$378:$R$381,MATCH(T$384,$I$378:$I$381,0),MATCH(T$383,$J$377:$R$377,0))</f>
        <v>0</v>
      </c>
      <c r="U404" s="1010" cm="1">
        <f t="array" ref="U404">INDEX($H404:$K404,0,MATCH(U$384,$H$384:$K$384,0))*INDEX($J$378:$R$381,MATCH(U$384,$I$378:$I$381,0),MATCH(U$383,$J$377:$R$377,0))</f>
        <v>0</v>
      </c>
      <c r="V404" s="1010" cm="1">
        <f t="array" ref="V404">INDEX($H404:$K404,0,MATCH(V$384,$H$384:$K$384,0))*INDEX($J$378:$R$381,MATCH(V$384,$I$378:$I$381,0),MATCH(V$383,$J$377:$R$377,0))</f>
        <v>0</v>
      </c>
      <c r="W404" s="1010" cm="1">
        <f t="array" ref="W404">INDEX($H404:$K404,0,MATCH(W$384,$H$384:$K$384,0))*INDEX($J$378:$R$381,MATCH(W$384,$I$378:$I$381,0),MATCH(W$383,$J$377:$R$377,0))</f>
        <v>0</v>
      </c>
      <c r="X404" s="1010" cm="1">
        <f t="array" ref="X404">INDEX($H404:$K404,0,MATCH(X$384,$H$384:$K$384,0))*INDEX($J$378:$R$381,MATCH(X$384,$I$378:$I$381,0),MATCH(X$383,$J$377:$R$377,0))</f>
        <v>0</v>
      </c>
      <c r="Y404" s="1010" cm="1">
        <f t="array" ref="Y404">INDEX($H404:$K404,0,MATCH(Y$384,$H$384:$K$384,0))*INDEX($J$378:$R$381,MATCH(Y$384,$I$378:$I$381,0),MATCH(Y$383,$J$377:$R$377,0))</f>
        <v>0</v>
      </c>
      <c r="Z404" s="1010" cm="1">
        <f t="array" ref="Z404">INDEX($H404:$K404,0,MATCH(Z$384,$H$384:$K$384,0))*INDEX($J$378:$R$381,MATCH(Z$384,$I$378:$I$381,0),MATCH(Z$383,$J$377:$R$377,0))</f>
        <v>0</v>
      </c>
      <c r="AA404" s="1010" cm="1">
        <f t="array" ref="AA404">INDEX($H404:$K404,0,MATCH(AA$384,$H$384:$K$384,0))*INDEX($J$378:$R$381,MATCH(AA$384,$I$378:$I$381,0),MATCH(AA$383,$J$377:$R$377,0))</f>
        <v>0</v>
      </c>
      <c r="AB404" s="1010" cm="1">
        <f t="array" ref="AB404">INDEX($H404:$K404,0,MATCH(AB$384,$H$384:$K$384,0))*INDEX($J$378:$R$381,MATCH(AB$384,$I$378:$I$381,0),MATCH(AB$383,$J$377:$R$377,0))</f>
        <v>0</v>
      </c>
      <c r="AC404" s="1010" cm="1">
        <f t="array" ref="AC404">INDEX($H404:$K404,0,MATCH(AC$384,$H$384:$K$384,0))*INDEX($J$378:$R$381,MATCH(AC$384,$I$378:$I$381,0),MATCH(AC$383,$J$377:$R$377,0))</f>
        <v>0</v>
      </c>
      <c r="AD404" s="1010" cm="1">
        <f t="array" ref="AD404">INDEX($H404:$K404,0,MATCH(AD$384,$H$384:$K$384,0))*INDEX($J$378:$R$381,MATCH(AD$384,$I$378:$I$381,0),MATCH(AD$383,$J$377:$R$377,0))</f>
        <v>0</v>
      </c>
      <c r="AE404" s="1010" cm="1">
        <f t="array" ref="AE404">INDEX($H404:$K404,0,MATCH(AE$384,$H$384:$K$384,0))*INDEX($J$378:$R$381,MATCH(AE$384,$I$378:$I$381,0),MATCH(AE$383,$J$377:$R$377,0))</f>
        <v>0</v>
      </c>
      <c r="AF404" s="1010" cm="1">
        <f t="array" ref="AF404">INDEX($H404:$K404,0,MATCH(AF$384,$H$384:$K$384,0))*INDEX($J$378:$R$381,MATCH(AF$384,$I$378:$I$381,0),MATCH(AF$383,$J$377:$R$377,0))</f>
        <v>0</v>
      </c>
      <c r="AG404" s="1010" cm="1">
        <f t="array" ref="AG404">INDEX($H404:$K404,0,MATCH(AG$384,$H$384:$K$384,0))*INDEX($J$378:$R$381,MATCH(AG$384,$I$378:$I$381,0),MATCH(AG$383,$J$377:$R$377,0))</f>
        <v>0</v>
      </c>
      <c r="AH404" s="1010" cm="1">
        <f t="array" ref="AH404">INDEX($H404:$K404,0,MATCH(AH$384,$H$384:$K$384,0))*INDEX($J$378:$R$381,MATCH(AH$384,$I$378:$I$381,0),MATCH(AH$383,$J$377:$R$377,0))</f>
        <v>0</v>
      </c>
      <c r="AI404" s="1010" cm="1">
        <f t="array" ref="AI404">INDEX($H404:$K404,0,MATCH(AI$384,$H$384:$K$384,0))*INDEX($J$378:$R$381,MATCH(AI$384,$I$378:$I$381,0),MATCH(AI$383,$J$377:$R$377,0))</f>
        <v>0</v>
      </c>
      <c r="AJ404" s="1010" cm="1">
        <f t="array" ref="AJ404">INDEX($H404:$K404,0,MATCH(AJ$384,$H$384:$K$384,0))*INDEX($J$378:$R$381,MATCH(AJ$384,$I$378:$I$381,0),MATCH(AJ$383,$J$377:$R$377,0))</f>
        <v>0</v>
      </c>
      <c r="AK404" s="1010" cm="1">
        <f t="array" ref="AK404">INDEX($H404:$K404,0,MATCH(AK$384,$H$384:$K$384,0))*INDEX($J$378:$R$381,MATCH(AK$384,$I$378:$I$381,0),MATCH(AK$383,$J$377:$R$377,0))</f>
        <v>0</v>
      </c>
      <c r="AL404" s="1010" cm="1">
        <f t="array" ref="AL404">INDEX($H404:$K404,0,MATCH(AL$384,$H$384:$K$384,0))*INDEX($J$378:$R$381,MATCH(AL$384,$I$378:$I$381,0),MATCH(AL$383,$J$377:$R$377,0))</f>
        <v>0</v>
      </c>
      <c r="AM404" s="1010" cm="1">
        <f t="array" ref="AM404">INDEX($H404:$K404,0,MATCH(AM$384,$H$384:$K$384,0))*INDEX($J$378:$R$381,MATCH(AM$384,$I$378:$I$381,0),MATCH(AM$383,$J$377:$R$377,0))</f>
        <v>0</v>
      </c>
      <c r="AN404" s="1010" cm="1">
        <f t="array" ref="AN404">INDEX($H404:$K404,0,MATCH(AN$384,$H$384:$K$384,0))*INDEX($J$378:$R$381,MATCH(AN$384,$I$378:$I$381,0),MATCH(AN$383,$J$377:$R$377,0))</f>
        <v>0</v>
      </c>
      <c r="AO404" s="1010" cm="1">
        <f t="array" ref="AO404">INDEX($H404:$K404,0,MATCH(AO$384,$H$384:$K$384,0))*INDEX($J$378:$R$381,MATCH(AO$384,$I$378:$I$381,0),MATCH(AO$383,$J$377:$R$377,0))</f>
        <v>0</v>
      </c>
      <c r="AP404" s="1010" cm="1">
        <f t="array" ref="AP404">INDEX($H404:$K404,0,MATCH(AP$384,$H$384:$K$384,0))*INDEX($J$378:$R$381,MATCH(AP$384,$I$378:$I$381,0),MATCH(AP$383,$J$377:$R$377,0))</f>
        <v>0</v>
      </c>
      <c r="AQ404" s="1010" cm="1">
        <f t="array" ref="AQ404">INDEX($H404:$K404,0,MATCH(AQ$384,$H$384:$K$384,0))*INDEX($J$378:$R$381,MATCH(AQ$384,$I$378:$I$381,0),MATCH(AQ$383,$J$377:$R$377,0))</f>
        <v>0</v>
      </c>
      <c r="AR404" s="1010" cm="1">
        <f t="array" ref="AR404">INDEX($H404:$K404,0,MATCH(AR$384,$H$384:$K$384,0))*INDEX($J$378:$R$381,MATCH(AR$384,$I$378:$I$381,0),MATCH(AR$383,$J$377:$R$377,0))</f>
        <v>0</v>
      </c>
      <c r="AS404" s="1010" cm="1">
        <f t="array" ref="AS404">INDEX($H404:$K404,0,MATCH(AS$384,$H$384:$K$384,0))*INDEX($J$378:$R$381,MATCH(AS$384,$I$378:$I$381,0),MATCH(AS$383,$J$377:$R$377,0))</f>
        <v>0</v>
      </c>
      <c r="AT404" s="1010" cm="1">
        <f t="array" ref="AT404">INDEX($H404:$K404,0,MATCH(AT$384,$H$384:$K$384,0))*INDEX($J$378:$R$381,MATCH(AT$384,$I$378:$I$381,0),MATCH(AT$383,$J$377:$R$377,0))</f>
        <v>0</v>
      </c>
      <c r="AU404" s="1010" cm="1">
        <f t="array" ref="AU404">INDEX($H404:$K404,0,MATCH(AU$384,$H$384:$K$384,0))*INDEX($J$378:$R$381,MATCH(AU$384,$I$378:$I$381,0),MATCH(AU$383,$J$377:$R$377,0))</f>
        <v>0</v>
      </c>
      <c r="AV404" s="304"/>
      <c r="AW404" s="304"/>
      <c r="AX404" s="236"/>
      <c r="AY404" s="228"/>
      <c r="AZ404" s="228"/>
      <c r="BA404" s="228"/>
    </row>
    <row r="405" spans="1:53" s="76" customFormat="1" ht="15" outlineLevel="1" x14ac:dyDescent="0.25">
      <c r="A405" s="226"/>
      <c r="B405" s="227"/>
      <c r="C405" s="237"/>
      <c r="D405" s="237"/>
      <c r="E405" s="237"/>
      <c r="F405" s="245"/>
      <c r="G405" s="245" t="str">
        <f t="shared" si="49"/>
        <v>YYWBNw</v>
      </c>
      <c r="H405" s="406">
        <v>0</v>
      </c>
      <c r="I405" s="406">
        <v>0</v>
      </c>
      <c r="J405" s="406">
        <v>0</v>
      </c>
      <c r="K405" s="406">
        <v>0</v>
      </c>
      <c r="L405" s="1010" cm="1">
        <f t="array" ref="L405">INDEX($H405:$K405,0,MATCH(L$384,$H$384:$K$384,0))*INDEX($J$378:$R$381,MATCH(L$384,$I$378:$I$381,0),MATCH(L$383,$J$377:$R$377,0))</f>
        <v>0</v>
      </c>
      <c r="M405" s="1010" cm="1">
        <f t="array" ref="M405">INDEX($H405:$K405,0,MATCH(M$384,$H$384:$K$384,0))*INDEX($J$378:$R$381,MATCH(M$384,$I$378:$I$381,0),MATCH(M$383,$J$377:$R$377,0))</f>
        <v>0</v>
      </c>
      <c r="N405" s="1010" cm="1">
        <f t="array" ref="N405">INDEX($H405:$K405,0,MATCH(N$384,$H$384:$K$384,0))*INDEX($J$378:$R$381,MATCH(N$384,$I$378:$I$381,0),MATCH(N$383,$J$377:$R$377,0))</f>
        <v>0</v>
      </c>
      <c r="O405" s="1010" cm="1">
        <f t="array" ref="O405">INDEX($H405:$K405,0,MATCH(O$384,$H$384:$K$384,0))*INDEX($J$378:$R$381,MATCH(O$384,$I$378:$I$381,0),MATCH(O$383,$J$377:$R$377,0))</f>
        <v>0</v>
      </c>
      <c r="P405" s="1010" cm="1">
        <f t="array" ref="P405">INDEX($H405:$K405,0,MATCH(P$384,$H$384:$K$384,0))*INDEX($J$378:$R$381,MATCH(P$384,$I$378:$I$381,0),MATCH(P$383,$J$377:$R$377,0))</f>
        <v>0</v>
      </c>
      <c r="Q405" s="1010" cm="1">
        <f t="array" ref="Q405">INDEX($H405:$K405,0,MATCH(Q$384,$H$384:$K$384,0))*INDEX($J$378:$R$381,MATCH(Q$384,$I$378:$I$381,0),MATCH(Q$383,$J$377:$R$377,0))</f>
        <v>0</v>
      </c>
      <c r="R405" s="1010" cm="1">
        <f t="array" ref="R405">INDEX($H405:$K405,0,MATCH(R$384,$H$384:$K$384,0))*INDEX($J$378:$R$381,MATCH(R$384,$I$378:$I$381,0),MATCH(R$383,$J$377:$R$377,0))</f>
        <v>0</v>
      </c>
      <c r="S405" s="1010" cm="1">
        <f t="array" ref="S405">INDEX($H405:$K405,0,MATCH(S$384,$H$384:$K$384,0))*INDEX($J$378:$R$381,MATCH(S$384,$I$378:$I$381,0),MATCH(S$383,$J$377:$R$377,0))</f>
        <v>0</v>
      </c>
      <c r="T405" s="1010" cm="1">
        <f t="array" ref="T405">INDEX($H405:$K405,0,MATCH(T$384,$H$384:$K$384,0))*INDEX($J$378:$R$381,MATCH(T$384,$I$378:$I$381,0),MATCH(T$383,$J$377:$R$377,0))</f>
        <v>0</v>
      </c>
      <c r="U405" s="1010" cm="1">
        <f t="array" ref="U405">INDEX($H405:$K405,0,MATCH(U$384,$H$384:$K$384,0))*INDEX($J$378:$R$381,MATCH(U$384,$I$378:$I$381,0),MATCH(U$383,$J$377:$R$377,0))</f>
        <v>0</v>
      </c>
      <c r="V405" s="1010" cm="1">
        <f t="array" ref="V405">INDEX($H405:$K405,0,MATCH(V$384,$H$384:$K$384,0))*INDEX($J$378:$R$381,MATCH(V$384,$I$378:$I$381,0),MATCH(V$383,$J$377:$R$377,0))</f>
        <v>0</v>
      </c>
      <c r="W405" s="1010" cm="1">
        <f t="array" ref="W405">INDEX($H405:$K405,0,MATCH(W$384,$H$384:$K$384,0))*INDEX($J$378:$R$381,MATCH(W$384,$I$378:$I$381,0),MATCH(W$383,$J$377:$R$377,0))</f>
        <v>0</v>
      </c>
      <c r="X405" s="1010" cm="1">
        <f t="array" ref="X405">INDEX($H405:$K405,0,MATCH(X$384,$H$384:$K$384,0))*INDEX($J$378:$R$381,MATCH(X$384,$I$378:$I$381,0),MATCH(X$383,$J$377:$R$377,0))</f>
        <v>0</v>
      </c>
      <c r="Y405" s="1010" cm="1">
        <f t="array" ref="Y405">INDEX($H405:$K405,0,MATCH(Y$384,$H$384:$K$384,0))*INDEX($J$378:$R$381,MATCH(Y$384,$I$378:$I$381,0),MATCH(Y$383,$J$377:$R$377,0))</f>
        <v>0</v>
      </c>
      <c r="Z405" s="1010" cm="1">
        <f t="array" ref="Z405">INDEX($H405:$K405,0,MATCH(Z$384,$H$384:$K$384,0))*INDEX($J$378:$R$381,MATCH(Z$384,$I$378:$I$381,0),MATCH(Z$383,$J$377:$R$377,0))</f>
        <v>0</v>
      </c>
      <c r="AA405" s="1010" cm="1">
        <f t="array" ref="AA405">INDEX($H405:$K405,0,MATCH(AA$384,$H$384:$K$384,0))*INDEX($J$378:$R$381,MATCH(AA$384,$I$378:$I$381,0),MATCH(AA$383,$J$377:$R$377,0))</f>
        <v>0</v>
      </c>
      <c r="AB405" s="1010" cm="1">
        <f t="array" ref="AB405">INDEX($H405:$K405,0,MATCH(AB$384,$H$384:$K$384,0))*INDEX($J$378:$R$381,MATCH(AB$384,$I$378:$I$381,0),MATCH(AB$383,$J$377:$R$377,0))</f>
        <v>0</v>
      </c>
      <c r="AC405" s="1010" cm="1">
        <f t="array" ref="AC405">INDEX($H405:$K405,0,MATCH(AC$384,$H$384:$K$384,0))*INDEX($J$378:$R$381,MATCH(AC$384,$I$378:$I$381,0),MATCH(AC$383,$J$377:$R$377,0))</f>
        <v>0</v>
      </c>
      <c r="AD405" s="1010" cm="1">
        <f t="array" ref="AD405">INDEX($H405:$K405,0,MATCH(AD$384,$H$384:$K$384,0))*INDEX($J$378:$R$381,MATCH(AD$384,$I$378:$I$381,0),MATCH(AD$383,$J$377:$R$377,0))</f>
        <v>0</v>
      </c>
      <c r="AE405" s="1010" cm="1">
        <f t="array" ref="AE405">INDEX($H405:$K405,0,MATCH(AE$384,$H$384:$K$384,0))*INDEX($J$378:$R$381,MATCH(AE$384,$I$378:$I$381,0),MATCH(AE$383,$J$377:$R$377,0))</f>
        <v>0</v>
      </c>
      <c r="AF405" s="1010" cm="1">
        <f t="array" ref="AF405">INDEX($H405:$K405,0,MATCH(AF$384,$H$384:$K$384,0))*INDEX($J$378:$R$381,MATCH(AF$384,$I$378:$I$381,0),MATCH(AF$383,$J$377:$R$377,0))</f>
        <v>0</v>
      </c>
      <c r="AG405" s="1010" cm="1">
        <f t="array" ref="AG405">INDEX($H405:$K405,0,MATCH(AG$384,$H$384:$K$384,0))*INDEX($J$378:$R$381,MATCH(AG$384,$I$378:$I$381,0),MATCH(AG$383,$J$377:$R$377,0))</f>
        <v>0</v>
      </c>
      <c r="AH405" s="1010" cm="1">
        <f t="array" ref="AH405">INDEX($H405:$K405,0,MATCH(AH$384,$H$384:$K$384,0))*INDEX($J$378:$R$381,MATCH(AH$384,$I$378:$I$381,0),MATCH(AH$383,$J$377:$R$377,0))</f>
        <v>0</v>
      </c>
      <c r="AI405" s="1010" cm="1">
        <f t="array" ref="AI405">INDEX($H405:$K405,0,MATCH(AI$384,$H$384:$K$384,0))*INDEX($J$378:$R$381,MATCH(AI$384,$I$378:$I$381,0),MATCH(AI$383,$J$377:$R$377,0))</f>
        <v>0</v>
      </c>
      <c r="AJ405" s="1010" cm="1">
        <f t="array" ref="AJ405">INDEX($H405:$K405,0,MATCH(AJ$384,$H$384:$K$384,0))*INDEX($J$378:$R$381,MATCH(AJ$384,$I$378:$I$381,0),MATCH(AJ$383,$J$377:$R$377,0))</f>
        <v>0</v>
      </c>
      <c r="AK405" s="1010" cm="1">
        <f t="array" ref="AK405">INDEX($H405:$K405,0,MATCH(AK$384,$H$384:$K$384,0))*INDEX($J$378:$R$381,MATCH(AK$384,$I$378:$I$381,0),MATCH(AK$383,$J$377:$R$377,0))</f>
        <v>0</v>
      </c>
      <c r="AL405" s="1010" cm="1">
        <f t="array" ref="AL405">INDEX($H405:$K405,0,MATCH(AL$384,$H$384:$K$384,0))*INDEX($J$378:$R$381,MATCH(AL$384,$I$378:$I$381,0),MATCH(AL$383,$J$377:$R$377,0))</f>
        <v>0</v>
      </c>
      <c r="AM405" s="1010" cm="1">
        <f t="array" ref="AM405">INDEX($H405:$K405,0,MATCH(AM$384,$H$384:$K$384,0))*INDEX($J$378:$R$381,MATCH(AM$384,$I$378:$I$381,0),MATCH(AM$383,$J$377:$R$377,0))</f>
        <v>0</v>
      </c>
      <c r="AN405" s="1010" cm="1">
        <f t="array" ref="AN405">INDEX($H405:$K405,0,MATCH(AN$384,$H$384:$K$384,0))*INDEX($J$378:$R$381,MATCH(AN$384,$I$378:$I$381,0),MATCH(AN$383,$J$377:$R$377,0))</f>
        <v>0</v>
      </c>
      <c r="AO405" s="1010" cm="1">
        <f t="array" ref="AO405">INDEX($H405:$K405,0,MATCH(AO$384,$H$384:$K$384,0))*INDEX($J$378:$R$381,MATCH(AO$384,$I$378:$I$381,0),MATCH(AO$383,$J$377:$R$377,0))</f>
        <v>0</v>
      </c>
      <c r="AP405" s="1010" cm="1">
        <f t="array" ref="AP405">INDEX($H405:$K405,0,MATCH(AP$384,$H$384:$K$384,0))*INDEX($J$378:$R$381,MATCH(AP$384,$I$378:$I$381,0),MATCH(AP$383,$J$377:$R$377,0))</f>
        <v>0</v>
      </c>
      <c r="AQ405" s="1010" cm="1">
        <f t="array" ref="AQ405">INDEX($H405:$K405,0,MATCH(AQ$384,$H$384:$K$384,0))*INDEX($J$378:$R$381,MATCH(AQ$384,$I$378:$I$381,0),MATCH(AQ$383,$J$377:$R$377,0))</f>
        <v>0</v>
      </c>
      <c r="AR405" s="1010" cm="1">
        <f t="array" ref="AR405">INDEX($H405:$K405,0,MATCH(AR$384,$H$384:$K$384,0))*INDEX($J$378:$R$381,MATCH(AR$384,$I$378:$I$381,0),MATCH(AR$383,$J$377:$R$377,0))</f>
        <v>0</v>
      </c>
      <c r="AS405" s="1010" cm="1">
        <f t="array" ref="AS405">INDEX($H405:$K405,0,MATCH(AS$384,$H$384:$K$384,0))*INDEX($J$378:$R$381,MATCH(AS$384,$I$378:$I$381,0),MATCH(AS$383,$J$377:$R$377,0))</f>
        <v>0</v>
      </c>
      <c r="AT405" s="1010" cm="1">
        <f t="array" ref="AT405">INDEX($H405:$K405,0,MATCH(AT$384,$H$384:$K$384,0))*INDEX($J$378:$R$381,MATCH(AT$384,$I$378:$I$381,0),MATCH(AT$383,$J$377:$R$377,0))</f>
        <v>0</v>
      </c>
      <c r="AU405" s="1010" cm="1">
        <f t="array" ref="AU405">INDEX($H405:$K405,0,MATCH(AU$384,$H$384:$K$384,0))*INDEX($J$378:$R$381,MATCH(AU$384,$I$378:$I$381,0),MATCH(AU$383,$J$377:$R$377,0))</f>
        <v>0</v>
      </c>
      <c r="AV405" s="304"/>
      <c r="AW405" s="304"/>
      <c r="AX405" s="236"/>
      <c r="AY405" s="228"/>
      <c r="AZ405" s="228"/>
      <c r="BA405" s="228"/>
    </row>
    <row r="406" spans="1:53" s="76" customFormat="1" ht="15" outlineLevel="1" x14ac:dyDescent="0.25">
      <c r="A406" s="226"/>
      <c r="B406" s="227"/>
      <c r="C406" s="237"/>
      <c r="D406" s="237"/>
      <c r="E406" s="237"/>
      <c r="F406" s="245"/>
      <c r="G406" s="245" t="str">
        <f t="shared" si="49"/>
        <v>YYBNWb</v>
      </c>
      <c r="H406" s="406">
        <v>0</v>
      </c>
      <c r="I406" s="406">
        <v>0</v>
      </c>
      <c r="J406" s="406">
        <v>0</v>
      </c>
      <c r="K406" s="406">
        <v>0</v>
      </c>
      <c r="L406" s="1010" cm="1">
        <f t="array" ref="L406">INDEX($H406:$K406,0,MATCH(L$384,$H$384:$K$384,0))*INDEX($J$378:$R$381,MATCH(L$384,$I$378:$I$381,0),MATCH(L$383,$J$377:$R$377,0))</f>
        <v>0</v>
      </c>
      <c r="M406" s="1010" cm="1">
        <f t="array" ref="M406">INDEX($H406:$K406,0,MATCH(M$384,$H$384:$K$384,0))*INDEX($J$378:$R$381,MATCH(M$384,$I$378:$I$381,0),MATCH(M$383,$J$377:$R$377,0))</f>
        <v>0</v>
      </c>
      <c r="N406" s="1010" cm="1">
        <f t="array" ref="N406">INDEX($H406:$K406,0,MATCH(N$384,$H$384:$K$384,0))*INDEX($J$378:$R$381,MATCH(N$384,$I$378:$I$381,0),MATCH(N$383,$J$377:$R$377,0))</f>
        <v>0</v>
      </c>
      <c r="O406" s="1010" cm="1">
        <f t="array" ref="O406">INDEX($H406:$K406,0,MATCH(O$384,$H$384:$K$384,0))*INDEX($J$378:$R$381,MATCH(O$384,$I$378:$I$381,0),MATCH(O$383,$J$377:$R$377,0))</f>
        <v>0</v>
      </c>
      <c r="P406" s="1010" cm="1">
        <f t="array" ref="P406">INDEX($H406:$K406,0,MATCH(P$384,$H$384:$K$384,0))*INDEX($J$378:$R$381,MATCH(P$384,$I$378:$I$381,0),MATCH(P$383,$J$377:$R$377,0))</f>
        <v>0</v>
      </c>
      <c r="Q406" s="1010" cm="1">
        <f t="array" ref="Q406">INDEX($H406:$K406,0,MATCH(Q$384,$H$384:$K$384,0))*INDEX($J$378:$R$381,MATCH(Q$384,$I$378:$I$381,0),MATCH(Q$383,$J$377:$R$377,0))</f>
        <v>0</v>
      </c>
      <c r="R406" s="1010" cm="1">
        <f t="array" ref="R406">INDEX($H406:$K406,0,MATCH(R$384,$H$384:$K$384,0))*INDEX($J$378:$R$381,MATCH(R$384,$I$378:$I$381,0),MATCH(R$383,$J$377:$R$377,0))</f>
        <v>0</v>
      </c>
      <c r="S406" s="1010" cm="1">
        <f t="array" ref="S406">INDEX($H406:$K406,0,MATCH(S$384,$H$384:$K$384,0))*INDEX($J$378:$R$381,MATCH(S$384,$I$378:$I$381,0),MATCH(S$383,$J$377:$R$377,0))</f>
        <v>0</v>
      </c>
      <c r="T406" s="1010" cm="1">
        <f t="array" ref="T406">INDEX($H406:$K406,0,MATCH(T$384,$H$384:$K$384,0))*INDEX($J$378:$R$381,MATCH(T$384,$I$378:$I$381,0),MATCH(T$383,$J$377:$R$377,0))</f>
        <v>0</v>
      </c>
      <c r="U406" s="1010" cm="1">
        <f t="array" ref="U406">INDEX($H406:$K406,0,MATCH(U$384,$H$384:$K$384,0))*INDEX($J$378:$R$381,MATCH(U$384,$I$378:$I$381,0),MATCH(U$383,$J$377:$R$377,0))</f>
        <v>0</v>
      </c>
      <c r="V406" s="1010" cm="1">
        <f t="array" ref="V406">INDEX($H406:$K406,0,MATCH(V$384,$H$384:$K$384,0))*INDEX($J$378:$R$381,MATCH(V$384,$I$378:$I$381,0),MATCH(V$383,$J$377:$R$377,0))</f>
        <v>0</v>
      </c>
      <c r="W406" s="1010" cm="1">
        <f t="array" ref="W406">INDEX($H406:$K406,0,MATCH(W$384,$H$384:$K$384,0))*INDEX($J$378:$R$381,MATCH(W$384,$I$378:$I$381,0),MATCH(W$383,$J$377:$R$377,0))</f>
        <v>0</v>
      </c>
      <c r="X406" s="1010" cm="1">
        <f t="array" ref="X406">INDEX($H406:$K406,0,MATCH(X$384,$H$384:$K$384,0))*INDEX($J$378:$R$381,MATCH(X$384,$I$378:$I$381,0),MATCH(X$383,$J$377:$R$377,0))</f>
        <v>0</v>
      </c>
      <c r="Y406" s="1010" cm="1">
        <f t="array" ref="Y406">INDEX($H406:$K406,0,MATCH(Y$384,$H$384:$K$384,0))*INDEX($J$378:$R$381,MATCH(Y$384,$I$378:$I$381,0),MATCH(Y$383,$J$377:$R$377,0))</f>
        <v>0</v>
      </c>
      <c r="Z406" s="1010" cm="1">
        <f t="array" ref="Z406">INDEX($H406:$K406,0,MATCH(Z$384,$H$384:$K$384,0))*INDEX($J$378:$R$381,MATCH(Z$384,$I$378:$I$381,0),MATCH(Z$383,$J$377:$R$377,0))</f>
        <v>0</v>
      </c>
      <c r="AA406" s="1010" cm="1">
        <f t="array" ref="AA406">INDEX($H406:$K406,0,MATCH(AA$384,$H$384:$K$384,0))*INDEX($J$378:$R$381,MATCH(AA$384,$I$378:$I$381,0),MATCH(AA$383,$J$377:$R$377,0))</f>
        <v>0</v>
      </c>
      <c r="AB406" s="1010" cm="1">
        <f t="array" ref="AB406">INDEX($H406:$K406,0,MATCH(AB$384,$H$384:$K$384,0))*INDEX($J$378:$R$381,MATCH(AB$384,$I$378:$I$381,0),MATCH(AB$383,$J$377:$R$377,0))</f>
        <v>0</v>
      </c>
      <c r="AC406" s="1010" cm="1">
        <f t="array" ref="AC406">INDEX($H406:$K406,0,MATCH(AC$384,$H$384:$K$384,0))*INDEX($J$378:$R$381,MATCH(AC$384,$I$378:$I$381,0),MATCH(AC$383,$J$377:$R$377,0))</f>
        <v>0</v>
      </c>
      <c r="AD406" s="1010" cm="1">
        <f t="array" ref="AD406">INDEX($H406:$K406,0,MATCH(AD$384,$H$384:$K$384,0))*INDEX($J$378:$R$381,MATCH(AD$384,$I$378:$I$381,0),MATCH(AD$383,$J$377:$R$377,0))</f>
        <v>0</v>
      </c>
      <c r="AE406" s="1010" cm="1">
        <f t="array" ref="AE406">INDEX($H406:$K406,0,MATCH(AE$384,$H$384:$K$384,0))*INDEX($J$378:$R$381,MATCH(AE$384,$I$378:$I$381,0),MATCH(AE$383,$J$377:$R$377,0))</f>
        <v>0</v>
      </c>
      <c r="AF406" s="1010" cm="1">
        <f t="array" ref="AF406">INDEX($H406:$K406,0,MATCH(AF$384,$H$384:$K$384,0))*INDEX($J$378:$R$381,MATCH(AF$384,$I$378:$I$381,0),MATCH(AF$383,$J$377:$R$377,0))</f>
        <v>0</v>
      </c>
      <c r="AG406" s="1010" cm="1">
        <f t="array" ref="AG406">INDEX($H406:$K406,0,MATCH(AG$384,$H$384:$K$384,0))*INDEX($J$378:$R$381,MATCH(AG$384,$I$378:$I$381,0),MATCH(AG$383,$J$377:$R$377,0))</f>
        <v>0</v>
      </c>
      <c r="AH406" s="1010" cm="1">
        <f t="array" ref="AH406">INDEX($H406:$K406,0,MATCH(AH$384,$H$384:$K$384,0))*INDEX($J$378:$R$381,MATCH(AH$384,$I$378:$I$381,0),MATCH(AH$383,$J$377:$R$377,0))</f>
        <v>0</v>
      </c>
      <c r="AI406" s="1010" cm="1">
        <f t="array" ref="AI406">INDEX($H406:$K406,0,MATCH(AI$384,$H$384:$K$384,0))*INDEX($J$378:$R$381,MATCH(AI$384,$I$378:$I$381,0),MATCH(AI$383,$J$377:$R$377,0))</f>
        <v>0</v>
      </c>
      <c r="AJ406" s="1010" cm="1">
        <f t="array" ref="AJ406">INDEX($H406:$K406,0,MATCH(AJ$384,$H$384:$K$384,0))*INDEX($J$378:$R$381,MATCH(AJ$384,$I$378:$I$381,0),MATCH(AJ$383,$J$377:$R$377,0))</f>
        <v>0</v>
      </c>
      <c r="AK406" s="1010" cm="1">
        <f t="array" ref="AK406">INDEX($H406:$K406,0,MATCH(AK$384,$H$384:$K$384,0))*INDEX($J$378:$R$381,MATCH(AK$384,$I$378:$I$381,0),MATCH(AK$383,$J$377:$R$377,0))</f>
        <v>0</v>
      </c>
      <c r="AL406" s="1010" cm="1">
        <f t="array" ref="AL406">INDEX($H406:$K406,0,MATCH(AL$384,$H$384:$K$384,0))*INDEX($J$378:$R$381,MATCH(AL$384,$I$378:$I$381,0),MATCH(AL$383,$J$377:$R$377,0))</f>
        <v>0</v>
      </c>
      <c r="AM406" s="1010" cm="1">
        <f t="array" ref="AM406">INDEX($H406:$K406,0,MATCH(AM$384,$H$384:$K$384,0))*INDEX($J$378:$R$381,MATCH(AM$384,$I$378:$I$381,0),MATCH(AM$383,$J$377:$R$377,0))</f>
        <v>0</v>
      </c>
      <c r="AN406" s="1010" cm="1">
        <f t="array" ref="AN406">INDEX($H406:$K406,0,MATCH(AN$384,$H$384:$K$384,0))*INDEX($J$378:$R$381,MATCH(AN$384,$I$378:$I$381,0),MATCH(AN$383,$J$377:$R$377,0))</f>
        <v>0</v>
      </c>
      <c r="AO406" s="1010" cm="1">
        <f t="array" ref="AO406">INDEX($H406:$K406,0,MATCH(AO$384,$H$384:$K$384,0))*INDEX($J$378:$R$381,MATCH(AO$384,$I$378:$I$381,0),MATCH(AO$383,$J$377:$R$377,0))</f>
        <v>0</v>
      </c>
      <c r="AP406" s="1010" cm="1">
        <f t="array" ref="AP406">INDEX($H406:$K406,0,MATCH(AP$384,$H$384:$K$384,0))*INDEX($J$378:$R$381,MATCH(AP$384,$I$378:$I$381,0),MATCH(AP$383,$J$377:$R$377,0))</f>
        <v>0</v>
      </c>
      <c r="AQ406" s="1010" cm="1">
        <f t="array" ref="AQ406">INDEX($H406:$K406,0,MATCH(AQ$384,$H$384:$K$384,0))*INDEX($J$378:$R$381,MATCH(AQ$384,$I$378:$I$381,0),MATCH(AQ$383,$J$377:$R$377,0))</f>
        <v>0</v>
      </c>
      <c r="AR406" s="1010" cm="1">
        <f t="array" ref="AR406">INDEX($H406:$K406,0,MATCH(AR$384,$H$384:$K$384,0))*INDEX($J$378:$R$381,MATCH(AR$384,$I$378:$I$381,0),MATCH(AR$383,$J$377:$R$377,0))</f>
        <v>0</v>
      </c>
      <c r="AS406" s="1010" cm="1">
        <f t="array" ref="AS406">INDEX($H406:$K406,0,MATCH(AS$384,$H$384:$K$384,0))*INDEX($J$378:$R$381,MATCH(AS$384,$I$378:$I$381,0),MATCH(AS$383,$J$377:$R$377,0))</f>
        <v>0</v>
      </c>
      <c r="AT406" s="1010" cm="1">
        <f t="array" ref="AT406">INDEX($H406:$K406,0,MATCH(AT$384,$H$384:$K$384,0))*INDEX($J$378:$R$381,MATCH(AT$384,$I$378:$I$381,0),MATCH(AT$383,$J$377:$R$377,0))</f>
        <v>0</v>
      </c>
      <c r="AU406" s="1010" cm="1">
        <f t="array" ref="AU406">INDEX($H406:$K406,0,MATCH(AU$384,$H$384:$K$384,0))*INDEX($J$378:$R$381,MATCH(AU$384,$I$378:$I$381,0),MATCH(AU$383,$J$377:$R$377,0))</f>
        <v>0</v>
      </c>
      <c r="AV406" s="304"/>
      <c r="AW406" s="304"/>
      <c r="AX406" s="236"/>
      <c r="AY406" s="228"/>
      <c r="AZ406" s="228"/>
      <c r="BA406" s="228"/>
    </row>
    <row r="407" spans="1:53" s="76" customFormat="1" ht="15" outlineLevel="1" x14ac:dyDescent="0.25">
      <c r="A407" s="226"/>
      <c r="B407" s="227"/>
      <c r="C407" s="237"/>
      <c r="D407" s="237"/>
      <c r="E407" s="237"/>
      <c r="F407" s="245"/>
      <c r="G407" s="245" t="str">
        <f t="shared" si="49"/>
        <v>AAAA2A1z</v>
      </c>
      <c r="H407" s="406">
        <v>0</v>
      </c>
      <c r="I407" s="406">
        <v>0</v>
      </c>
      <c r="J407" s="406">
        <v>0</v>
      </c>
      <c r="K407" s="406">
        <v>0</v>
      </c>
      <c r="L407" s="1010" cm="1">
        <f t="array" ref="L407">INDEX($H407:$K407,0,MATCH(L$384,$H$384:$K$384,0))*INDEX($J$378:$R$381,MATCH(L$384,$I$378:$I$381,0),MATCH(L$383,$J$377:$R$377,0))</f>
        <v>0</v>
      </c>
      <c r="M407" s="1010" cm="1">
        <f t="array" ref="M407">INDEX($H407:$K407,0,MATCH(M$384,$H$384:$K$384,0))*INDEX($J$378:$R$381,MATCH(M$384,$I$378:$I$381,0),MATCH(M$383,$J$377:$R$377,0))</f>
        <v>0</v>
      </c>
      <c r="N407" s="1010" cm="1">
        <f t="array" ref="N407">INDEX($H407:$K407,0,MATCH(N$384,$H$384:$K$384,0))*INDEX($J$378:$R$381,MATCH(N$384,$I$378:$I$381,0),MATCH(N$383,$J$377:$R$377,0))</f>
        <v>0</v>
      </c>
      <c r="O407" s="1010" cm="1">
        <f t="array" ref="O407">INDEX($H407:$K407,0,MATCH(O$384,$H$384:$K$384,0))*INDEX($J$378:$R$381,MATCH(O$384,$I$378:$I$381,0),MATCH(O$383,$J$377:$R$377,0))</f>
        <v>0</v>
      </c>
      <c r="P407" s="1010" cm="1">
        <f t="array" ref="P407">INDEX($H407:$K407,0,MATCH(P$384,$H$384:$K$384,0))*INDEX($J$378:$R$381,MATCH(P$384,$I$378:$I$381,0),MATCH(P$383,$J$377:$R$377,0))</f>
        <v>0</v>
      </c>
      <c r="Q407" s="1010" cm="1">
        <f t="array" ref="Q407">INDEX($H407:$K407,0,MATCH(Q$384,$H$384:$K$384,0))*INDEX($J$378:$R$381,MATCH(Q$384,$I$378:$I$381,0),MATCH(Q$383,$J$377:$R$377,0))</f>
        <v>0</v>
      </c>
      <c r="R407" s="1010" cm="1">
        <f t="array" ref="R407">INDEX($H407:$K407,0,MATCH(R$384,$H$384:$K$384,0))*INDEX($J$378:$R$381,MATCH(R$384,$I$378:$I$381,0),MATCH(R$383,$J$377:$R$377,0))</f>
        <v>0</v>
      </c>
      <c r="S407" s="1010" cm="1">
        <f t="array" ref="S407">INDEX($H407:$K407,0,MATCH(S$384,$H$384:$K$384,0))*INDEX($J$378:$R$381,MATCH(S$384,$I$378:$I$381,0),MATCH(S$383,$J$377:$R$377,0))</f>
        <v>0</v>
      </c>
      <c r="T407" s="1010" cm="1">
        <f t="array" ref="T407">INDEX($H407:$K407,0,MATCH(T$384,$H$384:$K$384,0))*INDEX($J$378:$R$381,MATCH(T$384,$I$378:$I$381,0),MATCH(T$383,$J$377:$R$377,0))</f>
        <v>0</v>
      </c>
      <c r="U407" s="1010" cm="1">
        <f t="array" ref="U407">INDEX($H407:$K407,0,MATCH(U$384,$H$384:$K$384,0))*INDEX($J$378:$R$381,MATCH(U$384,$I$378:$I$381,0),MATCH(U$383,$J$377:$R$377,0))</f>
        <v>0</v>
      </c>
      <c r="V407" s="1010" cm="1">
        <f t="array" ref="V407">INDEX($H407:$K407,0,MATCH(V$384,$H$384:$K$384,0))*INDEX($J$378:$R$381,MATCH(V$384,$I$378:$I$381,0),MATCH(V$383,$J$377:$R$377,0))</f>
        <v>0</v>
      </c>
      <c r="W407" s="1010" cm="1">
        <f t="array" ref="W407">INDEX($H407:$K407,0,MATCH(W$384,$H$384:$K$384,0))*INDEX($J$378:$R$381,MATCH(W$384,$I$378:$I$381,0),MATCH(W$383,$J$377:$R$377,0))</f>
        <v>0</v>
      </c>
      <c r="X407" s="1010" cm="1">
        <f t="array" ref="X407">INDEX($H407:$K407,0,MATCH(X$384,$H$384:$K$384,0))*INDEX($J$378:$R$381,MATCH(X$384,$I$378:$I$381,0),MATCH(X$383,$J$377:$R$377,0))</f>
        <v>0</v>
      </c>
      <c r="Y407" s="1010" cm="1">
        <f t="array" ref="Y407">INDEX($H407:$K407,0,MATCH(Y$384,$H$384:$K$384,0))*INDEX($J$378:$R$381,MATCH(Y$384,$I$378:$I$381,0),MATCH(Y$383,$J$377:$R$377,0))</f>
        <v>0</v>
      </c>
      <c r="Z407" s="1010" cm="1">
        <f t="array" ref="Z407">INDEX($H407:$K407,0,MATCH(Z$384,$H$384:$K$384,0))*INDEX($J$378:$R$381,MATCH(Z$384,$I$378:$I$381,0),MATCH(Z$383,$J$377:$R$377,0))</f>
        <v>0</v>
      </c>
      <c r="AA407" s="1010" cm="1">
        <f t="array" ref="AA407">INDEX($H407:$K407,0,MATCH(AA$384,$H$384:$K$384,0))*INDEX($J$378:$R$381,MATCH(AA$384,$I$378:$I$381,0),MATCH(AA$383,$J$377:$R$377,0))</f>
        <v>0</v>
      </c>
      <c r="AB407" s="1010" cm="1">
        <f t="array" ref="AB407">INDEX($H407:$K407,0,MATCH(AB$384,$H$384:$K$384,0))*INDEX($J$378:$R$381,MATCH(AB$384,$I$378:$I$381,0),MATCH(AB$383,$J$377:$R$377,0))</f>
        <v>0</v>
      </c>
      <c r="AC407" s="1010" cm="1">
        <f t="array" ref="AC407">INDEX($H407:$K407,0,MATCH(AC$384,$H$384:$K$384,0))*INDEX($J$378:$R$381,MATCH(AC$384,$I$378:$I$381,0),MATCH(AC$383,$J$377:$R$377,0))</f>
        <v>0</v>
      </c>
      <c r="AD407" s="1010" cm="1">
        <f t="array" ref="AD407">INDEX($H407:$K407,0,MATCH(AD$384,$H$384:$K$384,0))*INDEX($J$378:$R$381,MATCH(AD$384,$I$378:$I$381,0),MATCH(AD$383,$J$377:$R$377,0))</f>
        <v>0</v>
      </c>
      <c r="AE407" s="1010" cm="1">
        <f t="array" ref="AE407">INDEX($H407:$K407,0,MATCH(AE$384,$H$384:$K$384,0))*INDEX($J$378:$R$381,MATCH(AE$384,$I$378:$I$381,0),MATCH(AE$383,$J$377:$R$377,0))</f>
        <v>0</v>
      </c>
      <c r="AF407" s="1010" cm="1">
        <f t="array" ref="AF407">INDEX($H407:$K407,0,MATCH(AF$384,$H$384:$K$384,0))*INDEX($J$378:$R$381,MATCH(AF$384,$I$378:$I$381,0),MATCH(AF$383,$J$377:$R$377,0))</f>
        <v>0</v>
      </c>
      <c r="AG407" s="1010" cm="1">
        <f t="array" ref="AG407">INDEX($H407:$K407,0,MATCH(AG$384,$H$384:$K$384,0))*INDEX($J$378:$R$381,MATCH(AG$384,$I$378:$I$381,0),MATCH(AG$383,$J$377:$R$377,0))</f>
        <v>0</v>
      </c>
      <c r="AH407" s="1010" cm="1">
        <f t="array" ref="AH407">INDEX($H407:$K407,0,MATCH(AH$384,$H$384:$K$384,0))*INDEX($J$378:$R$381,MATCH(AH$384,$I$378:$I$381,0),MATCH(AH$383,$J$377:$R$377,0))</f>
        <v>0</v>
      </c>
      <c r="AI407" s="1010" cm="1">
        <f t="array" ref="AI407">INDEX($H407:$K407,0,MATCH(AI$384,$H$384:$K$384,0))*INDEX($J$378:$R$381,MATCH(AI$384,$I$378:$I$381,0),MATCH(AI$383,$J$377:$R$377,0))</f>
        <v>0</v>
      </c>
      <c r="AJ407" s="1010" cm="1">
        <f t="array" ref="AJ407">INDEX($H407:$K407,0,MATCH(AJ$384,$H$384:$K$384,0))*INDEX($J$378:$R$381,MATCH(AJ$384,$I$378:$I$381,0),MATCH(AJ$383,$J$377:$R$377,0))</f>
        <v>0</v>
      </c>
      <c r="AK407" s="1010" cm="1">
        <f t="array" ref="AK407">INDEX($H407:$K407,0,MATCH(AK$384,$H$384:$K$384,0))*INDEX($J$378:$R$381,MATCH(AK$384,$I$378:$I$381,0),MATCH(AK$383,$J$377:$R$377,0))</f>
        <v>0</v>
      </c>
      <c r="AL407" s="1010" cm="1">
        <f t="array" ref="AL407">INDEX($H407:$K407,0,MATCH(AL$384,$H$384:$K$384,0))*INDEX($J$378:$R$381,MATCH(AL$384,$I$378:$I$381,0),MATCH(AL$383,$J$377:$R$377,0))</f>
        <v>0</v>
      </c>
      <c r="AM407" s="1010" cm="1">
        <f t="array" ref="AM407">INDEX($H407:$K407,0,MATCH(AM$384,$H$384:$K$384,0))*INDEX($J$378:$R$381,MATCH(AM$384,$I$378:$I$381,0),MATCH(AM$383,$J$377:$R$377,0))</f>
        <v>0</v>
      </c>
      <c r="AN407" s="1010" cm="1">
        <f t="array" ref="AN407">INDEX($H407:$K407,0,MATCH(AN$384,$H$384:$K$384,0))*INDEX($J$378:$R$381,MATCH(AN$384,$I$378:$I$381,0),MATCH(AN$383,$J$377:$R$377,0))</f>
        <v>0</v>
      </c>
      <c r="AO407" s="1010" cm="1">
        <f t="array" ref="AO407">INDEX($H407:$K407,0,MATCH(AO$384,$H$384:$K$384,0))*INDEX($J$378:$R$381,MATCH(AO$384,$I$378:$I$381,0),MATCH(AO$383,$J$377:$R$377,0))</f>
        <v>0</v>
      </c>
      <c r="AP407" s="1010" cm="1">
        <f t="array" ref="AP407">INDEX($H407:$K407,0,MATCH(AP$384,$H$384:$K$384,0))*INDEX($J$378:$R$381,MATCH(AP$384,$I$378:$I$381,0),MATCH(AP$383,$J$377:$R$377,0))</f>
        <v>0</v>
      </c>
      <c r="AQ407" s="1010" cm="1">
        <f t="array" ref="AQ407">INDEX($H407:$K407,0,MATCH(AQ$384,$H$384:$K$384,0))*INDEX($J$378:$R$381,MATCH(AQ$384,$I$378:$I$381,0),MATCH(AQ$383,$J$377:$R$377,0))</f>
        <v>0</v>
      </c>
      <c r="AR407" s="1010" cm="1">
        <f t="array" ref="AR407">INDEX($H407:$K407,0,MATCH(AR$384,$H$384:$K$384,0))*INDEX($J$378:$R$381,MATCH(AR$384,$I$378:$I$381,0),MATCH(AR$383,$J$377:$R$377,0))</f>
        <v>0</v>
      </c>
      <c r="AS407" s="1010" cm="1">
        <f t="array" ref="AS407">INDEX($H407:$K407,0,MATCH(AS$384,$H$384:$K$384,0))*INDEX($J$378:$R$381,MATCH(AS$384,$I$378:$I$381,0),MATCH(AS$383,$J$377:$R$377,0))</f>
        <v>0</v>
      </c>
      <c r="AT407" s="1010" cm="1">
        <f t="array" ref="AT407">INDEX($H407:$K407,0,MATCH(AT$384,$H$384:$K$384,0))*INDEX($J$378:$R$381,MATCH(AT$384,$I$378:$I$381,0),MATCH(AT$383,$J$377:$R$377,0))</f>
        <v>0</v>
      </c>
      <c r="AU407" s="1010" cm="1">
        <f t="array" ref="AU407">INDEX($H407:$K407,0,MATCH(AU$384,$H$384:$K$384,0))*INDEX($J$378:$R$381,MATCH(AU$384,$I$378:$I$381,0),MATCH(AU$383,$J$377:$R$377,0))</f>
        <v>0</v>
      </c>
      <c r="AV407" s="304"/>
      <c r="AW407" s="304"/>
      <c r="AX407" s="236"/>
      <c r="AY407" s="228"/>
      <c r="AZ407" s="228"/>
      <c r="BA407" s="228"/>
    </row>
    <row r="408" spans="1:53" s="76" customFormat="1" ht="15" outlineLevel="1" x14ac:dyDescent="0.25">
      <c r="A408" s="226"/>
      <c r="B408" s="227"/>
      <c r="C408" s="237"/>
      <c r="D408" s="237"/>
      <c r="E408" s="237"/>
      <c r="F408" s="245"/>
      <c r="G408" s="245" t="str">
        <f t="shared" si="49"/>
        <v>AAAA2Nw</v>
      </c>
      <c r="H408" s="406">
        <v>0</v>
      </c>
      <c r="I408" s="406">
        <v>0</v>
      </c>
      <c r="J408" s="406">
        <v>0</v>
      </c>
      <c r="K408" s="406">
        <v>0</v>
      </c>
      <c r="L408" s="1010" cm="1">
        <f t="array" ref="L408">INDEX($H408:$K408,0,MATCH(L$384,$H$384:$K$384,0))*INDEX($J$378:$R$381,MATCH(L$384,$I$378:$I$381,0),MATCH(L$383,$J$377:$R$377,0))</f>
        <v>0</v>
      </c>
      <c r="M408" s="1010" cm="1">
        <f t="array" ref="M408">INDEX($H408:$K408,0,MATCH(M$384,$H$384:$K$384,0))*INDEX($J$378:$R$381,MATCH(M$384,$I$378:$I$381,0),MATCH(M$383,$J$377:$R$377,0))</f>
        <v>0</v>
      </c>
      <c r="N408" s="1010" cm="1">
        <f t="array" ref="N408">INDEX($H408:$K408,0,MATCH(N$384,$H$384:$K$384,0))*INDEX($J$378:$R$381,MATCH(N$384,$I$378:$I$381,0),MATCH(N$383,$J$377:$R$377,0))</f>
        <v>0</v>
      </c>
      <c r="O408" s="1010" cm="1">
        <f t="array" ref="O408">INDEX($H408:$K408,0,MATCH(O$384,$H$384:$K$384,0))*INDEX($J$378:$R$381,MATCH(O$384,$I$378:$I$381,0),MATCH(O$383,$J$377:$R$377,0))</f>
        <v>0</v>
      </c>
      <c r="P408" s="1010" cm="1">
        <f t="array" ref="P408">INDEX($H408:$K408,0,MATCH(P$384,$H$384:$K$384,0))*INDEX($J$378:$R$381,MATCH(P$384,$I$378:$I$381,0),MATCH(P$383,$J$377:$R$377,0))</f>
        <v>0</v>
      </c>
      <c r="Q408" s="1010" cm="1">
        <f t="array" ref="Q408">INDEX($H408:$K408,0,MATCH(Q$384,$H$384:$K$384,0))*INDEX($J$378:$R$381,MATCH(Q$384,$I$378:$I$381,0),MATCH(Q$383,$J$377:$R$377,0))</f>
        <v>0</v>
      </c>
      <c r="R408" s="1010" cm="1">
        <f t="array" ref="R408">INDEX($H408:$K408,0,MATCH(R$384,$H$384:$K$384,0))*INDEX($J$378:$R$381,MATCH(R$384,$I$378:$I$381,0),MATCH(R$383,$J$377:$R$377,0))</f>
        <v>0</v>
      </c>
      <c r="S408" s="1010" cm="1">
        <f t="array" ref="S408">INDEX($H408:$K408,0,MATCH(S$384,$H$384:$K$384,0))*INDEX($J$378:$R$381,MATCH(S$384,$I$378:$I$381,0),MATCH(S$383,$J$377:$R$377,0))</f>
        <v>0</v>
      </c>
      <c r="T408" s="1010" cm="1">
        <f t="array" ref="T408">INDEX($H408:$K408,0,MATCH(T$384,$H$384:$K$384,0))*INDEX($J$378:$R$381,MATCH(T$384,$I$378:$I$381,0),MATCH(T$383,$J$377:$R$377,0))</f>
        <v>0</v>
      </c>
      <c r="U408" s="1010" cm="1">
        <f t="array" ref="U408">INDEX($H408:$K408,0,MATCH(U$384,$H$384:$K$384,0))*INDEX($J$378:$R$381,MATCH(U$384,$I$378:$I$381,0),MATCH(U$383,$J$377:$R$377,0))</f>
        <v>0</v>
      </c>
      <c r="V408" s="1010" cm="1">
        <f t="array" ref="V408">INDEX($H408:$K408,0,MATCH(V$384,$H$384:$K$384,0))*INDEX($J$378:$R$381,MATCH(V$384,$I$378:$I$381,0),MATCH(V$383,$J$377:$R$377,0))</f>
        <v>0</v>
      </c>
      <c r="W408" s="1010" cm="1">
        <f t="array" ref="W408">INDEX($H408:$K408,0,MATCH(W$384,$H$384:$K$384,0))*INDEX($J$378:$R$381,MATCH(W$384,$I$378:$I$381,0),MATCH(W$383,$J$377:$R$377,0))</f>
        <v>0</v>
      </c>
      <c r="X408" s="1010" cm="1">
        <f t="array" ref="X408">INDEX($H408:$K408,0,MATCH(X$384,$H$384:$K$384,0))*INDEX($J$378:$R$381,MATCH(X$384,$I$378:$I$381,0),MATCH(X$383,$J$377:$R$377,0))</f>
        <v>0</v>
      </c>
      <c r="Y408" s="1010" cm="1">
        <f t="array" ref="Y408">INDEX($H408:$K408,0,MATCH(Y$384,$H$384:$K$384,0))*INDEX($J$378:$R$381,MATCH(Y$384,$I$378:$I$381,0),MATCH(Y$383,$J$377:$R$377,0))</f>
        <v>0</v>
      </c>
      <c r="Z408" s="1010" cm="1">
        <f t="array" ref="Z408">INDEX($H408:$K408,0,MATCH(Z$384,$H$384:$K$384,0))*INDEX($J$378:$R$381,MATCH(Z$384,$I$378:$I$381,0),MATCH(Z$383,$J$377:$R$377,0))</f>
        <v>0</v>
      </c>
      <c r="AA408" s="1010" cm="1">
        <f t="array" ref="AA408">INDEX($H408:$K408,0,MATCH(AA$384,$H$384:$K$384,0))*INDEX($J$378:$R$381,MATCH(AA$384,$I$378:$I$381,0),MATCH(AA$383,$J$377:$R$377,0))</f>
        <v>0</v>
      </c>
      <c r="AB408" s="1010" cm="1">
        <f t="array" ref="AB408">INDEX($H408:$K408,0,MATCH(AB$384,$H$384:$K$384,0))*INDEX($J$378:$R$381,MATCH(AB$384,$I$378:$I$381,0),MATCH(AB$383,$J$377:$R$377,0))</f>
        <v>0</v>
      </c>
      <c r="AC408" s="1010" cm="1">
        <f t="array" ref="AC408">INDEX($H408:$K408,0,MATCH(AC$384,$H$384:$K$384,0))*INDEX($J$378:$R$381,MATCH(AC$384,$I$378:$I$381,0),MATCH(AC$383,$J$377:$R$377,0))</f>
        <v>0</v>
      </c>
      <c r="AD408" s="1010" cm="1">
        <f t="array" ref="AD408">INDEX($H408:$K408,0,MATCH(AD$384,$H$384:$K$384,0))*INDEX($J$378:$R$381,MATCH(AD$384,$I$378:$I$381,0),MATCH(AD$383,$J$377:$R$377,0))</f>
        <v>0</v>
      </c>
      <c r="AE408" s="1010" cm="1">
        <f t="array" ref="AE408">INDEX($H408:$K408,0,MATCH(AE$384,$H$384:$K$384,0))*INDEX($J$378:$R$381,MATCH(AE$384,$I$378:$I$381,0),MATCH(AE$383,$J$377:$R$377,0))</f>
        <v>0</v>
      </c>
      <c r="AF408" s="1010" cm="1">
        <f t="array" ref="AF408">INDEX($H408:$K408,0,MATCH(AF$384,$H$384:$K$384,0))*INDEX($J$378:$R$381,MATCH(AF$384,$I$378:$I$381,0),MATCH(AF$383,$J$377:$R$377,0))</f>
        <v>0</v>
      </c>
      <c r="AG408" s="1010" cm="1">
        <f t="array" ref="AG408">INDEX($H408:$K408,0,MATCH(AG$384,$H$384:$K$384,0))*INDEX($J$378:$R$381,MATCH(AG$384,$I$378:$I$381,0),MATCH(AG$383,$J$377:$R$377,0))</f>
        <v>0</v>
      </c>
      <c r="AH408" s="1010" cm="1">
        <f t="array" ref="AH408">INDEX($H408:$K408,0,MATCH(AH$384,$H$384:$K$384,0))*INDEX($J$378:$R$381,MATCH(AH$384,$I$378:$I$381,0),MATCH(AH$383,$J$377:$R$377,0))</f>
        <v>0</v>
      </c>
      <c r="AI408" s="1010" cm="1">
        <f t="array" ref="AI408">INDEX($H408:$K408,0,MATCH(AI$384,$H$384:$K$384,0))*INDEX($J$378:$R$381,MATCH(AI$384,$I$378:$I$381,0),MATCH(AI$383,$J$377:$R$377,0))</f>
        <v>0</v>
      </c>
      <c r="AJ408" s="1010" cm="1">
        <f t="array" ref="AJ408">INDEX($H408:$K408,0,MATCH(AJ$384,$H$384:$K$384,0))*INDEX($J$378:$R$381,MATCH(AJ$384,$I$378:$I$381,0),MATCH(AJ$383,$J$377:$R$377,0))</f>
        <v>0</v>
      </c>
      <c r="AK408" s="1010" cm="1">
        <f t="array" ref="AK408">INDEX($H408:$K408,0,MATCH(AK$384,$H$384:$K$384,0))*INDEX($J$378:$R$381,MATCH(AK$384,$I$378:$I$381,0),MATCH(AK$383,$J$377:$R$377,0))</f>
        <v>0</v>
      </c>
      <c r="AL408" s="1010" cm="1">
        <f t="array" ref="AL408">INDEX($H408:$K408,0,MATCH(AL$384,$H$384:$K$384,0))*INDEX($J$378:$R$381,MATCH(AL$384,$I$378:$I$381,0),MATCH(AL$383,$J$377:$R$377,0))</f>
        <v>0</v>
      </c>
      <c r="AM408" s="1010" cm="1">
        <f t="array" ref="AM408">INDEX($H408:$K408,0,MATCH(AM$384,$H$384:$K$384,0))*INDEX($J$378:$R$381,MATCH(AM$384,$I$378:$I$381,0),MATCH(AM$383,$J$377:$R$377,0))</f>
        <v>0</v>
      </c>
      <c r="AN408" s="1010" cm="1">
        <f t="array" ref="AN408">INDEX($H408:$K408,0,MATCH(AN$384,$H$384:$K$384,0))*INDEX($J$378:$R$381,MATCH(AN$384,$I$378:$I$381,0),MATCH(AN$383,$J$377:$R$377,0))</f>
        <v>0</v>
      </c>
      <c r="AO408" s="1010" cm="1">
        <f t="array" ref="AO408">INDEX($H408:$K408,0,MATCH(AO$384,$H$384:$K$384,0))*INDEX($J$378:$R$381,MATCH(AO$384,$I$378:$I$381,0),MATCH(AO$383,$J$377:$R$377,0))</f>
        <v>0</v>
      </c>
      <c r="AP408" s="1010" cm="1">
        <f t="array" ref="AP408">INDEX($H408:$K408,0,MATCH(AP$384,$H$384:$K$384,0))*INDEX($J$378:$R$381,MATCH(AP$384,$I$378:$I$381,0),MATCH(AP$383,$J$377:$R$377,0))</f>
        <v>0</v>
      </c>
      <c r="AQ408" s="1010" cm="1">
        <f t="array" ref="AQ408">INDEX($H408:$K408,0,MATCH(AQ$384,$H$384:$K$384,0))*INDEX($J$378:$R$381,MATCH(AQ$384,$I$378:$I$381,0),MATCH(AQ$383,$J$377:$R$377,0))</f>
        <v>0</v>
      </c>
      <c r="AR408" s="1010" cm="1">
        <f t="array" ref="AR408">INDEX($H408:$K408,0,MATCH(AR$384,$H$384:$K$384,0))*INDEX($J$378:$R$381,MATCH(AR$384,$I$378:$I$381,0),MATCH(AR$383,$J$377:$R$377,0))</f>
        <v>0</v>
      </c>
      <c r="AS408" s="1010" cm="1">
        <f t="array" ref="AS408">INDEX($H408:$K408,0,MATCH(AS$384,$H$384:$K$384,0))*INDEX($J$378:$R$381,MATCH(AS$384,$I$378:$I$381,0),MATCH(AS$383,$J$377:$R$377,0))</f>
        <v>0</v>
      </c>
      <c r="AT408" s="1010" cm="1">
        <f t="array" ref="AT408">INDEX($H408:$K408,0,MATCH(AT$384,$H$384:$K$384,0))*INDEX($J$378:$R$381,MATCH(AT$384,$I$378:$I$381,0),MATCH(AT$383,$J$377:$R$377,0))</f>
        <v>0</v>
      </c>
      <c r="AU408" s="1010" cm="1">
        <f t="array" ref="AU408">INDEX($H408:$K408,0,MATCH(AU$384,$H$384:$K$384,0))*INDEX($J$378:$R$381,MATCH(AU$384,$I$378:$I$381,0),MATCH(AU$383,$J$377:$R$377,0))</f>
        <v>0</v>
      </c>
      <c r="AV408" s="304"/>
      <c r="AW408" s="304"/>
      <c r="AX408" s="236"/>
      <c r="AY408" s="228"/>
      <c r="AZ408" s="228"/>
      <c r="BA408" s="228"/>
    </row>
    <row r="409" spans="1:53" s="76" customFormat="1" ht="15" outlineLevel="1" x14ac:dyDescent="0.25">
      <c r="A409" s="226"/>
      <c r="B409" s="227"/>
      <c r="C409" s="237"/>
      <c r="D409" s="237"/>
      <c r="E409" s="237"/>
      <c r="F409" s="245"/>
      <c r="G409" s="245" t="str">
        <f t="shared" si="49"/>
        <v>AAANWb</v>
      </c>
      <c r="H409" s="406">
        <v>0</v>
      </c>
      <c r="I409" s="406">
        <v>0</v>
      </c>
      <c r="J409" s="406">
        <v>0</v>
      </c>
      <c r="K409" s="406">
        <v>0</v>
      </c>
      <c r="L409" s="1010" cm="1">
        <f t="array" ref="L409">INDEX($H409:$K409,0,MATCH(L$384,$H$384:$K$384,0))*INDEX($J$378:$R$381,MATCH(L$384,$I$378:$I$381,0),MATCH(L$383,$J$377:$R$377,0))</f>
        <v>0</v>
      </c>
      <c r="M409" s="1010" cm="1">
        <f t="array" ref="M409">INDEX($H409:$K409,0,MATCH(M$384,$H$384:$K$384,0))*INDEX($J$378:$R$381,MATCH(M$384,$I$378:$I$381,0),MATCH(M$383,$J$377:$R$377,0))</f>
        <v>0</v>
      </c>
      <c r="N409" s="1010" cm="1">
        <f t="array" ref="N409">INDEX($H409:$K409,0,MATCH(N$384,$H$384:$K$384,0))*INDEX($J$378:$R$381,MATCH(N$384,$I$378:$I$381,0),MATCH(N$383,$J$377:$R$377,0))</f>
        <v>0</v>
      </c>
      <c r="O409" s="1010" cm="1">
        <f t="array" ref="O409">INDEX($H409:$K409,0,MATCH(O$384,$H$384:$K$384,0))*INDEX($J$378:$R$381,MATCH(O$384,$I$378:$I$381,0),MATCH(O$383,$J$377:$R$377,0))</f>
        <v>0</v>
      </c>
      <c r="P409" s="1010" cm="1">
        <f t="array" ref="P409">INDEX($H409:$K409,0,MATCH(P$384,$H$384:$K$384,0))*INDEX($J$378:$R$381,MATCH(P$384,$I$378:$I$381,0),MATCH(P$383,$J$377:$R$377,0))</f>
        <v>0</v>
      </c>
      <c r="Q409" s="1010" cm="1">
        <f t="array" ref="Q409">INDEX($H409:$K409,0,MATCH(Q$384,$H$384:$K$384,0))*INDEX($J$378:$R$381,MATCH(Q$384,$I$378:$I$381,0),MATCH(Q$383,$J$377:$R$377,0))</f>
        <v>0</v>
      </c>
      <c r="R409" s="1010" cm="1">
        <f t="array" ref="R409">INDEX($H409:$K409,0,MATCH(R$384,$H$384:$K$384,0))*INDEX($J$378:$R$381,MATCH(R$384,$I$378:$I$381,0),MATCH(R$383,$J$377:$R$377,0))</f>
        <v>0</v>
      </c>
      <c r="S409" s="1010" cm="1">
        <f t="array" ref="S409">INDEX($H409:$K409,0,MATCH(S$384,$H$384:$K$384,0))*INDEX($J$378:$R$381,MATCH(S$384,$I$378:$I$381,0),MATCH(S$383,$J$377:$R$377,0))</f>
        <v>0</v>
      </c>
      <c r="T409" s="1010" cm="1">
        <f t="array" ref="T409">INDEX($H409:$K409,0,MATCH(T$384,$H$384:$K$384,0))*INDEX($J$378:$R$381,MATCH(T$384,$I$378:$I$381,0),MATCH(T$383,$J$377:$R$377,0))</f>
        <v>0</v>
      </c>
      <c r="U409" s="1010" cm="1">
        <f t="array" ref="U409">INDEX($H409:$K409,0,MATCH(U$384,$H$384:$K$384,0))*INDEX($J$378:$R$381,MATCH(U$384,$I$378:$I$381,0),MATCH(U$383,$J$377:$R$377,0))</f>
        <v>0</v>
      </c>
      <c r="V409" s="1010" cm="1">
        <f t="array" ref="V409">INDEX($H409:$K409,0,MATCH(V$384,$H$384:$K$384,0))*INDEX($J$378:$R$381,MATCH(V$384,$I$378:$I$381,0),MATCH(V$383,$J$377:$R$377,0))</f>
        <v>0</v>
      </c>
      <c r="W409" s="1010" cm="1">
        <f t="array" ref="W409">INDEX($H409:$K409,0,MATCH(W$384,$H$384:$K$384,0))*INDEX($J$378:$R$381,MATCH(W$384,$I$378:$I$381,0),MATCH(W$383,$J$377:$R$377,0))</f>
        <v>0</v>
      </c>
      <c r="X409" s="1010" cm="1">
        <f t="array" ref="X409">INDEX($H409:$K409,0,MATCH(X$384,$H$384:$K$384,0))*INDEX($J$378:$R$381,MATCH(X$384,$I$378:$I$381,0),MATCH(X$383,$J$377:$R$377,0))</f>
        <v>0</v>
      </c>
      <c r="Y409" s="1010" cm="1">
        <f t="array" ref="Y409">INDEX($H409:$K409,0,MATCH(Y$384,$H$384:$K$384,0))*INDEX($J$378:$R$381,MATCH(Y$384,$I$378:$I$381,0),MATCH(Y$383,$J$377:$R$377,0))</f>
        <v>0</v>
      </c>
      <c r="Z409" s="1010" cm="1">
        <f t="array" ref="Z409">INDEX($H409:$K409,0,MATCH(Z$384,$H$384:$K$384,0))*INDEX($J$378:$R$381,MATCH(Z$384,$I$378:$I$381,0),MATCH(Z$383,$J$377:$R$377,0))</f>
        <v>0</v>
      </c>
      <c r="AA409" s="1010" cm="1">
        <f t="array" ref="AA409">INDEX($H409:$K409,0,MATCH(AA$384,$H$384:$K$384,0))*INDEX($J$378:$R$381,MATCH(AA$384,$I$378:$I$381,0),MATCH(AA$383,$J$377:$R$377,0))</f>
        <v>0</v>
      </c>
      <c r="AB409" s="1010" cm="1">
        <f t="array" ref="AB409">INDEX($H409:$K409,0,MATCH(AB$384,$H$384:$K$384,0))*INDEX($J$378:$R$381,MATCH(AB$384,$I$378:$I$381,0),MATCH(AB$383,$J$377:$R$377,0))</f>
        <v>0</v>
      </c>
      <c r="AC409" s="1010" cm="1">
        <f t="array" ref="AC409">INDEX($H409:$K409,0,MATCH(AC$384,$H$384:$K$384,0))*INDEX($J$378:$R$381,MATCH(AC$384,$I$378:$I$381,0),MATCH(AC$383,$J$377:$R$377,0))</f>
        <v>0</v>
      </c>
      <c r="AD409" s="1010" cm="1">
        <f t="array" ref="AD409">INDEX($H409:$K409,0,MATCH(AD$384,$H$384:$K$384,0))*INDEX($J$378:$R$381,MATCH(AD$384,$I$378:$I$381,0),MATCH(AD$383,$J$377:$R$377,0))</f>
        <v>0</v>
      </c>
      <c r="AE409" s="1010" cm="1">
        <f t="array" ref="AE409">INDEX($H409:$K409,0,MATCH(AE$384,$H$384:$K$384,0))*INDEX($J$378:$R$381,MATCH(AE$384,$I$378:$I$381,0),MATCH(AE$383,$J$377:$R$377,0))</f>
        <v>0</v>
      </c>
      <c r="AF409" s="1010" cm="1">
        <f t="array" ref="AF409">INDEX($H409:$K409,0,MATCH(AF$384,$H$384:$K$384,0))*INDEX($J$378:$R$381,MATCH(AF$384,$I$378:$I$381,0),MATCH(AF$383,$J$377:$R$377,0))</f>
        <v>0</v>
      </c>
      <c r="AG409" s="1010" cm="1">
        <f t="array" ref="AG409">INDEX($H409:$K409,0,MATCH(AG$384,$H$384:$K$384,0))*INDEX($J$378:$R$381,MATCH(AG$384,$I$378:$I$381,0),MATCH(AG$383,$J$377:$R$377,0))</f>
        <v>0</v>
      </c>
      <c r="AH409" s="1010" cm="1">
        <f t="array" ref="AH409">INDEX($H409:$K409,0,MATCH(AH$384,$H$384:$K$384,0))*INDEX($J$378:$R$381,MATCH(AH$384,$I$378:$I$381,0),MATCH(AH$383,$J$377:$R$377,0))</f>
        <v>0</v>
      </c>
      <c r="AI409" s="1010" cm="1">
        <f t="array" ref="AI409">INDEX($H409:$K409,0,MATCH(AI$384,$H$384:$K$384,0))*INDEX($J$378:$R$381,MATCH(AI$384,$I$378:$I$381,0),MATCH(AI$383,$J$377:$R$377,0))</f>
        <v>0</v>
      </c>
      <c r="AJ409" s="1010" cm="1">
        <f t="array" ref="AJ409">INDEX($H409:$K409,0,MATCH(AJ$384,$H$384:$K$384,0))*INDEX($J$378:$R$381,MATCH(AJ$384,$I$378:$I$381,0),MATCH(AJ$383,$J$377:$R$377,0))</f>
        <v>0</v>
      </c>
      <c r="AK409" s="1010" cm="1">
        <f t="array" ref="AK409">INDEX($H409:$K409,0,MATCH(AK$384,$H$384:$K$384,0))*INDEX($J$378:$R$381,MATCH(AK$384,$I$378:$I$381,0),MATCH(AK$383,$J$377:$R$377,0))</f>
        <v>0</v>
      </c>
      <c r="AL409" s="1010" cm="1">
        <f t="array" ref="AL409">INDEX($H409:$K409,0,MATCH(AL$384,$H$384:$K$384,0))*INDEX($J$378:$R$381,MATCH(AL$384,$I$378:$I$381,0),MATCH(AL$383,$J$377:$R$377,0))</f>
        <v>0</v>
      </c>
      <c r="AM409" s="1010" cm="1">
        <f t="array" ref="AM409">INDEX($H409:$K409,0,MATCH(AM$384,$H$384:$K$384,0))*INDEX($J$378:$R$381,MATCH(AM$384,$I$378:$I$381,0),MATCH(AM$383,$J$377:$R$377,0))</f>
        <v>0</v>
      </c>
      <c r="AN409" s="1010" cm="1">
        <f t="array" ref="AN409">INDEX($H409:$K409,0,MATCH(AN$384,$H$384:$K$384,0))*INDEX($J$378:$R$381,MATCH(AN$384,$I$378:$I$381,0),MATCH(AN$383,$J$377:$R$377,0))</f>
        <v>0</v>
      </c>
      <c r="AO409" s="1010" cm="1">
        <f t="array" ref="AO409">INDEX($H409:$K409,0,MATCH(AO$384,$H$384:$K$384,0))*INDEX($J$378:$R$381,MATCH(AO$384,$I$378:$I$381,0),MATCH(AO$383,$J$377:$R$377,0))</f>
        <v>0</v>
      </c>
      <c r="AP409" s="1010" cm="1">
        <f t="array" ref="AP409">INDEX($H409:$K409,0,MATCH(AP$384,$H$384:$K$384,0))*INDEX($J$378:$R$381,MATCH(AP$384,$I$378:$I$381,0),MATCH(AP$383,$J$377:$R$377,0))</f>
        <v>0</v>
      </c>
      <c r="AQ409" s="1010" cm="1">
        <f t="array" ref="AQ409">INDEX($H409:$K409,0,MATCH(AQ$384,$H$384:$K$384,0))*INDEX($J$378:$R$381,MATCH(AQ$384,$I$378:$I$381,0),MATCH(AQ$383,$J$377:$R$377,0))</f>
        <v>0</v>
      </c>
      <c r="AR409" s="1010" cm="1">
        <f t="array" ref="AR409">INDEX($H409:$K409,0,MATCH(AR$384,$H$384:$K$384,0))*INDEX($J$378:$R$381,MATCH(AR$384,$I$378:$I$381,0),MATCH(AR$383,$J$377:$R$377,0))</f>
        <v>0</v>
      </c>
      <c r="AS409" s="1010" cm="1">
        <f t="array" ref="AS409">INDEX($H409:$K409,0,MATCH(AS$384,$H$384:$K$384,0))*INDEX($J$378:$R$381,MATCH(AS$384,$I$378:$I$381,0),MATCH(AS$383,$J$377:$R$377,0))</f>
        <v>0</v>
      </c>
      <c r="AT409" s="1010" cm="1">
        <f t="array" ref="AT409">INDEX($H409:$K409,0,MATCH(AT$384,$H$384:$K$384,0))*INDEX($J$378:$R$381,MATCH(AT$384,$I$378:$I$381,0),MATCH(AT$383,$J$377:$R$377,0))</f>
        <v>0</v>
      </c>
      <c r="AU409" s="1010" cm="1">
        <f t="array" ref="AU409">INDEX($H409:$K409,0,MATCH(AU$384,$H$384:$K$384,0))*INDEX($J$378:$R$381,MATCH(AU$384,$I$378:$I$381,0),MATCH(AU$383,$J$377:$R$377,0))</f>
        <v>0</v>
      </c>
      <c r="AV409" s="304"/>
      <c r="AW409" s="304"/>
      <c r="AX409" s="236"/>
      <c r="AY409" s="228"/>
      <c r="AZ409" s="228"/>
      <c r="BA409" s="228"/>
    </row>
    <row r="410" spans="1:53" s="76" customFormat="1" ht="15" outlineLevel="1" x14ac:dyDescent="0.25">
      <c r="A410" s="226"/>
      <c r="B410" s="227"/>
      <c r="C410" s="237"/>
      <c r="D410" s="237"/>
      <c r="E410" s="237"/>
      <c r="F410" s="245"/>
      <c r="G410" s="245" t="str">
        <f t="shared" si="49"/>
        <v>AANWBa</v>
      </c>
      <c r="H410" s="406">
        <v>0</v>
      </c>
      <c r="I410" s="406">
        <v>0</v>
      </c>
      <c r="J410" s="406">
        <v>0</v>
      </c>
      <c r="K410" s="406">
        <v>0</v>
      </c>
      <c r="L410" s="1010" cm="1">
        <f t="array" ref="L410">INDEX($H410:$K410,0,MATCH(L$384,$H$384:$K$384,0))*INDEX($J$378:$R$381,MATCH(L$384,$I$378:$I$381,0),MATCH(L$383,$J$377:$R$377,0))</f>
        <v>0</v>
      </c>
      <c r="M410" s="1010" cm="1">
        <f t="array" ref="M410">INDEX($H410:$K410,0,MATCH(M$384,$H$384:$K$384,0))*INDEX($J$378:$R$381,MATCH(M$384,$I$378:$I$381,0),MATCH(M$383,$J$377:$R$377,0))</f>
        <v>0</v>
      </c>
      <c r="N410" s="1010" cm="1">
        <f t="array" ref="N410">INDEX($H410:$K410,0,MATCH(N$384,$H$384:$K$384,0))*INDEX($J$378:$R$381,MATCH(N$384,$I$378:$I$381,0),MATCH(N$383,$J$377:$R$377,0))</f>
        <v>0</v>
      </c>
      <c r="O410" s="1010" cm="1">
        <f t="array" ref="O410">INDEX($H410:$K410,0,MATCH(O$384,$H$384:$K$384,0))*INDEX($J$378:$R$381,MATCH(O$384,$I$378:$I$381,0),MATCH(O$383,$J$377:$R$377,0))</f>
        <v>0</v>
      </c>
      <c r="P410" s="1010" cm="1">
        <f t="array" ref="P410">INDEX($H410:$K410,0,MATCH(P$384,$H$384:$K$384,0))*INDEX($J$378:$R$381,MATCH(P$384,$I$378:$I$381,0),MATCH(P$383,$J$377:$R$377,0))</f>
        <v>0</v>
      </c>
      <c r="Q410" s="1010" cm="1">
        <f t="array" ref="Q410">INDEX($H410:$K410,0,MATCH(Q$384,$H$384:$K$384,0))*INDEX($J$378:$R$381,MATCH(Q$384,$I$378:$I$381,0),MATCH(Q$383,$J$377:$R$377,0))</f>
        <v>0</v>
      </c>
      <c r="R410" s="1010" cm="1">
        <f t="array" ref="R410">INDEX($H410:$K410,0,MATCH(R$384,$H$384:$K$384,0))*INDEX($J$378:$R$381,MATCH(R$384,$I$378:$I$381,0),MATCH(R$383,$J$377:$R$377,0))</f>
        <v>0</v>
      </c>
      <c r="S410" s="1010" cm="1">
        <f t="array" ref="S410">INDEX($H410:$K410,0,MATCH(S$384,$H$384:$K$384,0))*INDEX($J$378:$R$381,MATCH(S$384,$I$378:$I$381,0),MATCH(S$383,$J$377:$R$377,0))</f>
        <v>0</v>
      </c>
      <c r="T410" s="1010" cm="1">
        <f t="array" ref="T410">INDEX($H410:$K410,0,MATCH(T$384,$H$384:$K$384,0))*INDEX($J$378:$R$381,MATCH(T$384,$I$378:$I$381,0),MATCH(T$383,$J$377:$R$377,0))</f>
        <v>0</v>
      </c>
      <c r="U410" s="1010" cm="1">
        <f t="array" ref="U410">INDEX($H410:$K410,0,MATCH(U$384,$H$384:$K$384,0))*INDEX($J$378:$R$381,MATCH(U$384,$I$378:$I$381,0),MATCH(U$383,$J$377:$R$377,0))</f>
        <v>0</v>
      </c>
      <c r="V410" s="1010" cm="1">
        <f t="array" ref="V410">INDEX($H410:$K410,0,MATCH(V$384,$H$384:$K$384,0))*INDEX($J$378:$R$381,MATCH(V$384,$I$378:$I$381,0),MATCH(V$383,$J$377:$R$377,0))</f>
        <v>0</v>
      </c>
      <c r="W410" s="1010" cm="1">
        <f t="array" ref="W410">INDEX($H410:$K410,0,MATCH(W$384,$H$384:$K$384,0))*INDEX($J$378:$R$381,MATCH(W$384,$I$378:$I$381,0),MATCH(W$383,$J$377:$R$377,0))</f>
        <v>0</v>
      </c>
      <c r="X410" s="1010" cm="1">
        <f t="array" ref="X410">INDEX($H410:$K410,0,MATCH(X$384,$H$384:$K$384,0))*INDEX($J$378:$R$381,MATCH(X$384,$I$378:$I$381,0),MATCH(X$383,$J$377:$R$377,0))</f>
        <v>0</v>
      </c>
      <c r="Y410" s="1010" cm="1">
        <f t="array" ref="Y410">INDEX($H410:$K410,0,MATCH(Y$384,$H$384:$K$384,0))*INDEX($J$378:$R$381,MATCH(Y$384,$I$378:$I$381,0),MATCH(Y$383,$J$377:$R$377,0))</f>
        <v>0</v>
      </c>
      <c r="Z410" s="1010" cm="1">
        <f t="array" ref="Z410">INDEX($H410:$K410,0,MATCH(Z$384,$H$384:$K$384,0))*INDEX($J$378:$R$381,MATCH(Z$384,$I$378:$I$381,0),MATCH(Z$383,$J$377:$R$377,0))</f>
        <v>0</v>
      </c>
      <c r="AA410" s="1010" cm="1">
        <f t="array" ref="AA410">INDEX($H410:$K410,0,MATCH(AA$384,$H$384:$K$384,0))*INDEX($J$378:$R$381,MATCH(AA$384,$I$378:$I$381,0),MATCH(AA$383,$J$377:$R$377,0))</f>
        <v>0</v>
      </c>
      <c r="AB410" s="1010" cm="1">
        <f t="array" ref="AB410">INDEX($H410:$K410,0,MATCH(AB$384,$H$384:$K$384,0))*INDEX($J$378:$R$381,MATCH(AB$384,$I$378:$I$381,0),MATCH(AB$383,$J$377:$R$377,0))</f>
        <v>0</v>
      </c>
      <c r="AC410" s="1010" cm="1">
        <f t="array" ref="AC410">INDEX($H410:$K410,0,MATCH(AC$384,$H$384:$K$384,0))*INDEX($J$378:$R$381,MATCH(AC$384,$I$378:$I$381,0),MATCH(AC$383,$J$377:$R$377,0))</f>
        <v>0</v>
      </c>
      <c r="AD410" s="1010" cm="1">
        <f t="array" ref="AD410">INDEX($H410:$K410,0,MATCH(AD$384,$H$384:$K$384,0))*INDEX($J$378:$R$381,MATCH(AD$384,$I$378:$I$381,0),MATCH(AD$383,$J$377:$R$377,0))</f>
        <v>0</v>
      </c>
      <c r="AE410" s="1010" cm="1">
        <f t="array" ref="AE410">INDEX($H410:$K410,0,MATCH(AE$384,$H$384:$K$384,0))*INDEX($J$378:$R$381,MATCH(AE$384,$I$378:$I$381,0),MATCH(AE$383,$J$377:$R$377,0))</f>
        <v>0</v>
      </c>
      <c r="AF410" s="1010" cm="1">
        <f t="array" ref="AF410">INDEX($H410:$K410,0,MATCH(AF$384,$H$384:$K$384,0))*INDEX($J$378:$R$381,MATCH(AF$384,$I$378:$I$381,0),MATCH(AF$383,$J$377:$R$377,0))</f>
        <v>0</v>
      </c>
      <c r="AG410" s="1010" cm="1">
        <f t="array" ref="AG410">INDEX($H410:$K410,0,MATCH(AG$384,$H$384:$K$384,0))*INDEX($J$378:$R$381,MATCH(AG$384,$I$378:$I$381,0),MATCH(AG$383,$J$377:$R$377,0))</f>
        <v>0</v>
      </c>
      <c r="AH410" s="1010" cm="1">
        <f t="array" ref="AH410">INDEX($H410:$K410,0,MATCH(AH$384,$H$384:$K$384,0))*INDEX($J$378:$R$381,MATCH(AH$384,$I$378:$I$381,0),MATCH(AH$383,$J$377:$R$377,0))</f>
        <v>0</v>
      </c>
      <c r="AI410" s="1010" cm="1">
        <f t="array" ref="AI410">INDEX($H410:$K410,0,MATCH(AI$384,$H$384:$K$384,0))*INDEX($J$378:$R$381,MATCH(AI$384,$I$378:$I$381,0),MATCH(AI$383,$J$377:$R$377,0))</f>
        <v>0</v>
      </c>
      <c r="AJ410" s="1010" cm="1">
        <f t="array" ref="AJ410">INDEX($H410:$K410,0,MATCH(AJ$384,$H$384:$K$384,0))*INDEX($J$378:$R$381,MATCH(AJ$384,$I$378:$I$381,0),MATCH(AJ$383,$J$377:$R$377,0))</f>
        <v>0</v>
      </c>
      <c r="AK410" s="1010" cm="1">
        <f t="array" ref="AK410">INDEX($H410:$K410,0,MATCH(AK$384,$H$384:$K$384,0))*INDEX($J$378:$R$381,MATCH(AK$384,$I$378:$I$381,0),MATCH(AK$383,$J$377:$R$377,0))</f>
        <v>0</v>
      </c>
      <c r="AL410" s="1010" cm="1">
        <f t="array" ref="AL410">INDEX($H410:$K410,0,MATCH(AL$384,$H$384:$K$384,0))*INDEX($J$378:$R$381,MATCH(AL$384,$I$378:$I$381,0),MATCH(AL$383,$J$377:$R$377,0))</f>
        <v>0</v>
      </c>
      <c r="AM410" s="1010" cm="1">
        <f t="array" ref="AM410">INDEX($H410:$K410,0,MATCH(AM$384,$H$384:$K$384,0))*INDEX($J$378:$R$381,MATCH(AM$384,$I$378:$I$381,0),MATCH(AM$383,$J$377:$R$377,0))</f>
        <v>0</v>
      </c>
      <c r="AN410" s="1010" cm="1">
        <f t="array" ref="AN410">INDEX($H410:$K410,0,MATCH(AN$384,$H$384:$K$384,0))*INDEX($J$378:$R$381,MATCH(AN$384,$I$378:$I$381,0),MATCH(AN$383,$J$377:$R$377,0))</f>
        <v>0</v>
      </c>
      <c r="AO410" s="1010" cm="1">
        <f t="array" ref="AO410">INDEX($H410:$K410,0,MATCH(AO$384,$H$384:$K$384,0))*INDEX($J$378:$R$381,MATCH(AO$384,$I$378:$I$381,0),MATCH(AO$383,$J$377:$R$377,0))</f>
        <v>0</v>
      </c>
      <c r="AP410" s="1010" cm="1">
        <f t="array" ref="AP410">INDEX($H410:$K410,0,MATCH(AP$384,$H$384:$K$384,0))*INDEX($J$378:$R$381,MATCH(AP$384,$I$378:$I$381,0),MATCH(AP$383,$J$377:$R$377,0))</f>
        <v>0</v>
      </c>
      <c r="AQ410" s="1010" cm="1">
        <f t="array" ref="AQ410">INDEX($H410:$K410,0,MATCH(AQ$384,$H$384:$K$384,0))*INDEX($J$378:$R$381,MATCH(AQ$384,$I$378:$I$381,0),MATCH(AQ$383,$J$377:$R$377,0))</f>
        <v>0</v>
      </c>
      <c r="AR410" s="1010" cm="1">
        <f t="array" ref="AR410">INDEX($H410:$K410,0,MATCH(AR$384,$H$384:$K$384,0))*INDEX($J$378:$R$381,MATCH(AR$384,$I$378:$I$381,0),MATCH(AR$383,$J$377:$R$377,0))</f>
        <v>0</v>
      </c>
      <c r="AS410" s="1010" cm="1">
        <f t="array" ref="AS410">INDEX($H410:$K410,0,MATCH(AS$384,$H$384:$K$384,0))*INDEX($J$378:$R$381,MATCH(AS$384,$I$378:$I$381,0),MATCH(AS$383,$J$377:$R$377,0))</f>
        <v>0</v>
      </c>
      <c r="AT410" s="1010" cm="1">
        <f t="array" ref="AT410">INDEX($H410:$K410,0,MATCH(AT$384,$H$384:$K$384,0))*INDEX($J$378:$R$381,MATCH(AT$384,$I$378:$I$381,0),MATCH(AT$383,$J$377:$R$377,0))</f>
        <v>0</v>
      </c>
      <c r="AU410" s="1010" cm="1">
        <f t="array" ref="AU410">INDEX($H410:$K410,0,MATCH(AU$384,$H$384:$K$384,0))*INDEX($J$378:$R$381,MATCH(AU$384,$I$378:$I$381,0),MATCH(AU$383,$J$377:$R$377,0))</f>
        <v>0</v>
      </c>
      <c r="AV410" s="304"/>
      <c r="AW410" s="304"/>
      <c r="AX410" s="236"/>
      <c r="AY410" s="228"/>
      <c r="AZ410" s="228"/>
      <c r="BA410" s="228"/>
    </row>
    <row r="411" spans="1:53" s="76" customFormat="1" ht="15" outlineLevel="1" x14ac:dyDescent="0.25">
      <c r="A411" s="226"/>
      <c r="B411" s="227"/>
      <c r="C411" s="237"/>
      <c r="D411" s="237"/>
      <c r="E411" s="237"/>
      <c r="F411" s="245"/>
      <c r="G411" s="245" t="str">
        <f t="shared" si="49"/>
        <v>AYWBA1a</v>
      </c>
      <c r="H411" s="406">
        <v>0</v>
      </c>
      <c r="I411" s="406">
        <v>0</v>
      </c>
      <c r="J411" s="406">
        <v>0</v>
      </c>
      <c r="K411" s="406">
        <v>0</v>
      </c>
      <c r="L411" s="1010" cm="1">
        <f t="array" ref="L411">INDEX($H411:$K411,0,MATCH(L$384,$H$384:$K$384,0))*INDEX($J$378:$R$381,MATCH(L$384,$I$378:$I$381,0),MATCH(L$383,$J$377:$R$377,0))</f>
        <v>0</v>
      </c>
      <c r="M411" s="1010" cm="1">
        <f t="array" ref="M411">INDEX($H411:$K411,0,MATCH(M$384,$H$384:$K$384,0))*INDEX($J$378:$R$381,MATCH(M$384,$I$378:$I$381,0),MATCH(M$383,$J$377:$R$377,0))</f>
        <v>0</v>
      </c>
      <c r="N411" s="1010" cm="1">
        <f t="array" ref="N411">INDEX($H411:$K411,0,MATCH(N$384,$H$384:$K$384,0))*INDEX($J$378:$R$381,MATCH(N$384,$I$378:$I$381,0),MATCH(N$383,$J$377:$R$377,0))</f>
        <v>0</v>
      </c>
      <c r="O411" s="1010" cm="1">
        <f t="array" ref="O411">INDEX($H411:$K411,0,MATCH(O$384,$H$384:$K$384,0))*INDEX($J$378:$R$381,MATCH(O$384,$I$378:$I$381,0),MATCH(O$383,$J$377:$R$377,0))</f>
        <v>0</v>
      </c>
      <c r="P411" s="1010" cm="1">
        <f t="array" ref="P411">INDEX($H411:$K411,0,MATCH(P$384,$H$384:$K$384,0))*INDEX($J$378:$R$381,MATCH(P$384,$I$378:$I$381,0),MATCH(P$383,$J$377:$R$377,0))</f>
        <v>0</v>
      </c>
      <c r="Q411" s="1010" cm="1">
        <f t="array" ref="Q411">INDEX($H411:$K411,0,MATCH(Q$384,$H$384:$K$384,0))*INDEX($J$378:$R$381,MATCH(Q$384,$I$378:$I$381,0),MATCH(Q$383,$J$377:$R$377,0))</f>
        <v>0</v>
      </c>
      <c r="R411" s="1010" cm="1">
        <f t="array" ref="R411">INDEX($H411:$K411,0,MATCH(R$384,$H$384:$K$384,0))*INDEX($J$378:$R$381,MATCH(R$384,$I$378:$I$381,0),MATCH(R$383,$J$377:$R$377,0))</f>
        <v>0</v>
      </c>
      <c r="S411" s="1010" cm="1">
        <f t="array" ref="S411">INDEX($H411:$K411,0,MATCH(S$384,$H$384:$K$384,0))*INDEX($J$378:$R$381,MATCH(S$384,$I$378:$I$381,0),MATCH(S$383,$J$377:$R$377,0))</f>
        <v>0</v>
      </c>
      <c r="T411" s="1010" cm="1">
        <f t="array" ref="T411">INDEX($H411:$K411,0,MATCH(T$384,$H$384:$K$384,0))*INDEX($J$378:$R$381,MATCH(T$384,$I$378:$I$381,0),MATCH(T$383,$J$377:$R$377,0))</f>
        <v>0</v>
      </c>
      <c r="U411" s="1010" cm="1">
        <f t="array" ref="U411">INDEX($H411:$K411,0,MATCH(U$384,$H$384:$K$384,0))*INDEX($J$378:$R$381,MATCH(U$384,$I$378:$I$381,0),MATCH(U$383,$J$377:$R$377,0))</f>
        <v>0</v>
      </c>
      <c r="V411" s="1010" cm="1">
        <f t="array" ref="V411">INDEX($H411:$K411,0,MATCH(V$384,$H$384:$K$384,0))*INDEX($J$378:$R$381,MATCH(V$384,$I$378:$I$381,0),MATCH(V$383,$J$377:$R$377,0))</f>
        <v>0</v>
      </c>
      <c r="W411" s="1010" cm="1">
        <f t="array" ref="W411">INDEX($H411:$K411,0,MATCH(W$384,$H$384:$K$384,0))*INDEX($J$378:$R$381,MATCH(W$384,$I$378:$I$381,0),MATCH(W$383,$J$377:$R$377,0))</f>
        <v>0</v>
      </c>
      <c r="X411" s="1010" cm="1">
        <f t="array" ref="X411">INDEX($H411:$K411,0,MATCH(X$384,$H$384:$K$384,0))*INDEX($J$378:$R$381,MATCH(X$384,$I$378:$I$381,0),MATCH(X$383,$J$377:$R$377,0))</f>
        <v>0</v>
      </c>
      <c r="Y411" s="1010" cm="1">
        <f t="array" ref="Y411">INDEX($H411:$K411,0,MATCH(Y$384,$H$384:$K$384,0))*INDEX($J$378:$R$381,MATCH(Y$384,$I$378:$I$381,0),MATCH(Y$383,$J$377:$R$377,0))</f>
        <v>0</v>
      </c>
      <c r="Z411" s="1010" cm="1">
        <f t="array" ref="Z411">INDEX($H411:$K411,0,MATCH(Z$384,$H$384:$K$384,0))*INDEX($J$378:$R$381,MATCH(Z$384,$I$378:$I$381,0),MATCH(Z$383,$J$377:$R$377,0))</f>
        <v>0</v>
      </c>
      <c r="AA411" s="1010" cm="1">
        <f t="array" ref="AA411">INDEX($H411:$K411,0,MATCH(AA$384,$H$384:$K$384,0))*INDEX($J$378:$R$381,MATCH(AA$384,$I$378:$I$381,0),MATCH(AA$383,$J$377:$R$377,0))</f>
        <v>0</v>
      </c>
      <c r="AB411" s="1010" cm="1">
        <f t="array" ref="AB411">INDEX($H411:$K411,0,MATCH(AB$384,$H$384:$K$384,0))*INDEX($J$378:$R$381,MATCH(AB$384,$I$378:$I$381,0),MATCH(AB$383,$J$377:$R$377,0))</f>
        <v>0</v>
      </c>
      <c r="AC411" s="1010" cm="1">
        <f t="array" ref="AC411">INDEX($H411:$K411,0,MATCH(AC$384,$H$384:$K$384,0))*INDEX($J$378:$R$381,MATCH(AC$384,$I$378:$I$381,0),MATCH(AC$383,$J$377:$R$377,0))</f>
        <v>0</v>
      </c>
      <c r="AD411" s="1010" cm="1">
        <f t="array" ref="AD411">INDEX($H411:$K411,0,MATCH(AD$384,$H$384:$K$384,0))*INDEX($J$378:$R$381,MATCH(AD$384,$I$378:$I$381,0),MATCH(AD$383,$J$377:$R$377,0))</f>
        <v>0</v>
      </c>
      <c r="AE411" s="1010" cm="1">
        <f t="array" ref="AE411">INDEX($H411:$K411,0,MATCH(AE$384,$H$384:$K$384,0))*INDEX($J$378:$R$381,MATCH(AE$384,$I$378:$I$381,0),MATCH(AE$383,$J$377:$R$377,0))</f>
        <v>0</v>
      </c>
      <c r="AF411" s="1010" cm="1">
        <f t="array" ref="AF411">INDEX($H411:$K411,0,MATCH(AF$384,$H$384:$K$384,0))*INDEX($J$378:$R$381,MATCH(AF$384,$I$378:$I$381,0),MATCH(AF$383,$J$377:$R$377,0))</f>
        <v>0</v>
      </c>
      <c r="AG411" s="1010" cm="1">
        <f t="array" ref="AG411">INDEX($H411:$K411,0,MATCH(AG$384,$H$384:$K$384,0))*INDEX($J$378:$R$381,MATCH(AG$384,$I$378:$I$381,0),MATCH(AG$383,$J$377:$R$377,0))</f>
        <v>0</v>
      </c>
      <c r="AH411" s="1010" cm="1">
        <f t="array" ref="AH411">INDEX($H411:$K411,0,MATCH(AH$384,$H$384:$K$384,0))*INDEX($J$378:$R$381,MATCH(AH$384,$I$378:$I$381,0),MATCH(AH$383,$J$377:$R$377,0))</f>
        <v>0</v>
      </c>
      <c r="AI411" s="1010" cm="1">
        <f t="array" ref="AI411">INDEX($H411:$K411,0,MATCH(AI$384,$H$384:$K$384,0))*INDEX($J$378:$R$381,MATCH(AI$384,$I$378:$I$381,0),MATCH(AI$383,$J$377:$R$377,0))</f>
        <v>0</v>
      </c>
      <c r="AJ411" s="1010" cm="1">
        <f t="array" ref="AJ411">INDEX($H411:$K411,0,MATCH(AJ$384,$H$384:$K$384,0))*INDEX($J$378:$R$381,MATCH(AJ$384,$I$378:$I$381,0),MATCH(AJ$383,$J$377:$R$377,0))</f>
        <v>0</v>
      </c>
      <c r="AK411" s="1010" cm="1">
        <f t="array" ref="AK411">INDEX($H411:$K411,0,MATCH(AK$384,$H$384:$K$384,0))*INDEX($J$378:$R$381,MATCH(AK$384,$I$378:$I$381,0),MATCH(AK$383,$J$377:$R$377,0))</f>
        <v>0</v>
      </c>
      <c r="AL411" s="1010" cm="1">
        <f t="array" ref="AL411">INDEX($H411:$K411,0,MATCH(AL$384,$H$384:$K$384,0))*INDEX($J$378:$R$381,MATCH(AL$384,$I$378:$I$381,0),MATCH(AL$383,$J$377:$R$377,0))</f>
        <v>0</v>
      </c>
      <c r="AM411" s="1010" cm="1">
        <f t="array" ref="AM411">INDEX($H411:$K411,0,MATCH(AM$384,$H$384:$K$384,0))*INDEX($J$378:$R$381,MATCH(AM$384,$I$378:$I$381,0),MATCH(AM$383,$J$377:$R$377,0))</f>
        <v>0</v>
      </c>
      <c r="AN411" s="1010" cm="1">
        <f t="array" ref="AN411">INDEX($H411:$K411,0,MATCH(AN$384,$H$384:$K$384,0))*INDEX($J$378:$R$381,MATCH(AN$384,$I$378:$I$381,0),MATCH(AN$383,$J$377:$R$377,0))</f>
        <v>0</v>
      </c>
      <c r="AO411" s="1010" cm="1">
        <f t="array" ref="AO411">INDEX($H411:$K411,0,MATCH(AO$384,$H$384:$K$384,0))*INDEX($J$378:$R$381,MATCH(AO$384,$I$378:$I$381,0),MATCH(AO$383,$J$377:$R$377,0))</f>
        <v>0</v>
      </c>
      <c r="AP411" s="1010" cm="1">
        <f t="array" ref="AP411">INDEX($H411:$K411,0,MATCH(AP$384,$H$384:$K$384,0))*INDEX($J$378:$R$381,MATCH(AP$384,$I$378:$I$381,0),MATCH(AP$383,$J$377:$R$377,0))</f>
        <v>0</v>
      </c>
      <c r="AQ411" s="1010" cm="1">
        <f t="array" ref="AQ411">INDEX($H411:$K411,0,MATCH(AQ$384,$H$384:$K$384,0))*INDEX($J$378:$R$381,MATCH(AQ$384,$I$378:$I$381,0),MATCH(AQ$383,$J$377:$R$377,0))</f>
        <v>0</v>
      </c>
      <c r="AR411" s="1010" cm="1">
        <f t="array" ref="AR411">INDEX($H411:$K411,0,MATCH(AR$384,$H$384:$K$384,0))*INDEX($J$378:$R$381,MATCH(AR$384,$I$378:$I$381,0),MATCH(AR$383,$J$377:$R$377,0))</f>
        <v>0</v>
      </c>
      <c r="AS411" s="1010" cm="1">
        <f t="array" ref="AS411">INDEX($H411:$K411,0,MATCH(AS$384,$H$384:$K$384,0))*INDEX($J$378:$R$381,MATCH(AS$384,$I$378:$I$381,0),MATCH(AS$383,$J$377:$R$377,0))</f>
        <v>0</v>
      </c>
      <c r="AT411" s="1010" cm="1">
        <f t="array" ref="AT411">INDEX($H411:$K411,0,MATCH(AT$384,$H$384:$K$384,0))*INDEX($J$378:$R$381,MATCH(AT$384,$I$378:$I$381,0),MATCH(AT$383,$J$377:$R$377,0))</f>
        <v>0</v>
      </c>
      <c r="AU411" s="1010" cm="1">
        <f t="array" ref="AU411">INDEX($H411:$K411,0,MATCH(AU$384,$H$384:$K$384,0))*INDEX($J$378:$R$381,MATCH(AU$384,$I$378:$I$381,0),MATCH(AU$383,$J$377:$R$377,0))</f>
        <v>0</v>
      </c>
      <c r="AV411" s="304"/>
      <c r="AW411" s="304"/>
      <c r="AX411" s="236"/>
      <c r="AY411" s="228"/>
      <c r="AZ411" s="228"/>
      <c r="BA411" s="228"/>
    </row>
    <row r="412" spans="1:53" s="76" customFormat="1" ht="15" outlineLevel="1" x14ac:dyDescent="0.25">
      <c r="A412" s="226"/>
      <c r="B412" s="227"/>
      <c r="C412" s="237"/>
      <c r="D412" s="237"/>
      <c r="E412" s="237"/>
      <c r="F412" s="245"/>
      <c r="G412" s="245" t="str">
        <f t="shared" si="49"/>
        <v>YYBA2A1a</v>
      </c>
      <c r="H412" s="406">
        <v>0</v>
      </c>
      <c r="I412" s="406">
        <v>0</v>
      </c>
      <c r="J412" s="406">
        <v>0</v>
      </c>
      <c r="K412" s="406">
        <v>0</v>
      </c>
      <c r="L412" s="1010" cm="1">
        <f t="array" ref="L412">INDEX($H412:$K412,0,MATCH(L$384,$H$384:$K$384,0))*INDEX($J$378:$R$381,MATCH(L$384,$I$378:$I$381,0),MATCH(L$383,$J$377:$R$377,0))</f>
        <v>0</v>
      </c>
      <c r="M412" s="1010" cm="1">
        <f t="array" ref="M412">INDEX($H412:$K412,0,MATCH(M$384,$H$384:$K$384,0))*INDEX($J$378:$R$381,MATCH(M$384,$I$378:$I$381,0),MATCH(M$383,$J$377:$R$377,0))</f>
        <v>0</v>
      </c>
      <c r="N412" s="1010" cm="1">
        <f t="array" ref="N412">INDEX($H412:$K412,0,MATCH(N$384,$H$384:$K$384,0))*INDEX($J$378:$R$381,MATCH(N$384,$I$378:$I$381,0),MATCH(N$383,$J$377:$R$377,0))</f>
        <v>0</v>
      </c>
      <c r="O412" s="1010" cm="1">
        <f t="array" ref="O412">INDEX($H412:$K412,0,MATCH(O$384,$H$384:$K$384,0))*INDEX($J$378:$R$381,MATCH(O$384,$I$378:$I$381,0),MATCH(O$383,$J$377:$R$377,0))</f>
        <v>0</v>
      </c>
      <c r="P412" s="1010" cm="1">
        <f t="array" ref="P412">INDEX($H412:$K412,0,MATCH(P$384,$H$384:$K$384,0))*INDEX($J$378:$R$381,MATCH(P$384,$I$378:$I$381,0),MATCH(P$383,$J$377:$R$377,0))</f>
        <v>0</v>
      </c>
      <c r="Q412" s="1010" cm="1">
        <f t="array" ref="Q412">INDEX($H412:$K412,0,MATCH(Q$384,$H$384:$K$384,0))*INDEX($J$378:$R$381,MATCH(Q$384,$I$378:$I$381,0),MATCH(Q$383,$J$377:$R$377,0))</f>
        <v>0</v>
      </c>
      <c r="R412" s="1010" cm="1">
        <f t="array" ref="R412">INDEX($H412:$K412,0,MATCH(R$384,$H$384:$K$384,0))*INDEX($J$378:$R$381,MATCH(R$384,$I$378:$I$381,0),MATCH(R$383,$J$377:$R$377,0))</f>
        <v>0</v>
      </c>
      <c r="S412" s="1010" cm="1">
        <f t="array" ref="S412">INDEX($H412:$K412,0,MATCH(S$384,$H$384:$K$384,0))*INDEX($J$378:$R$381,MATCH(S$384,$I$378:$I$381,0),MATCH(S$383,$J$377:$R$377,0))</f>
        <v>0</v>
      </c>
      <c r="T412" s="1010" cm="1">
        <f t="array" ref="T412">INDEX($H412:$K412,0,MATCH(T$384,$H$384:$K$384,0))*INDEX($J$378:$R$381,MATCH(T$384,$I$378:$I$381,0),MATCH(T$383,$J$377:$R$377,0))</f>
        <v>0</v>
      </c>
      <c r="U412" s="1010" cm="1">
        <f t="array" ref="U412">INDEX($H412:$K412,0,MATCH(U$384,$H$384:$K$384,0))*INDEX($J$378:$R$381,MATCH(U$384,$I$378:$I$381,0),MATCH(U$383,$J$377:$R$377,0))</f>
        <v>0</v>
      </c>
      <c r="V412" s="1010" cm="1">
        <f t="array" ref="V412">INDEX($H412:$K412,0,MATCH(V$384,$H$384:$K$384,0))*INDEX($J$378:$R$381,MATCH(V$384,$I$378:$I$381,0),MATCH(V$383,$J$377:$R$377,0))</f>
        <v>0</v>
      </c>
      <c r="W412" s="1010" cm="1">
        <f t="array" ref="W412">INDEX($H412:$K412,0,MATCH(W$384,$H$384:$K$384,0))*INDEX($J$378:$R$381,MATCH(W$384,$I$378:$I$381,0),MATCH(W$383,$J$377:$R$377,0))</f>
        <v>0</v>
      </c>
      <c r="X412" s="1010" cm="1">
        <f t="array" ref="X412">INDEX($H412:$K412,0,MATCH(X$384,$H$384:$K$384,0))*INDEX($J$378:$R$381,MATCH(X$384,$I$378:$I$381,0),MATCH(X$383,$J$377:$R$377,0))</f>
        <v>0</v>
      </c>
      <c r="Y412" s="1010" cm="1">
        <f t="array" ref="Y412">INDEX($H412:$K412,0,MATCH(Y$384,$H$384:$K$384,0))*INDEX($J$378:$R$381,MATCH(Y$384,$I$378:$I$381,0),MATCH(Y$383,$J$377:$R$377,0))</f>
        <v>0</v>
      </c>
      <c r="Z412" s="1010" cm="1">
        <f t="array" ref="Z412">INDEX($H412:$K412,0,MATCH(Z$384,$H$384:$K$384,0))*INDEX($J$378:$R$381,MATCH(Z$384,$I$378:$I$381,0),MATCH(Z$383,$J$377:$R$377,0))</f>
        <v>0</v>
      </c>
      <c r="AA412" s="1010" cm="1">
        <f t="array" ref="AA412">INDEX($H412:$K412,0,MATCH(AA$384,$H$384:$K$384,0))*INDEX($J$378:$R$381,MATCH(AA$384,$I$378:$I$381,0),MATCH(AA$383,$J$377:$R$377,0))</f>
        <v>0</v>
      </c>
      <c r="AB412" s="1010" cm="1">
        <f t="array" ref="AB412">INDEX($H412:$K412,0,MATCH(AB$384,$H$384:$K$384,0))*INDEX($J$378:$R$381,MATCH(AB$384,$I$378:$I$381,0),MATCH(AB$383,$J$377:$R$377,0))</f>
        <v>0</v>
      </c>
      <c r="AC412" s="1010" cm="1">
        <f t="array" ref="AC412">INDEX($H412:$K412,0,MATCH(AC$384,$H$384:$K$384,0))*INDEX($J$378:$R$381,MATCH(AC$384,$I$378:$I$381,0),MATCH(AC$383,$J$377:$R$377,0))</f>
        <v>0</v>
      </c>
      <c r="AD412" s="1010" cm="1">
        <f t="array" ref="AD412">INDEX($H412:$K412,0,MATCH(AD$384,$H$384:$K$384,0))*INDEX($J$378:$R$381,MATCH(AD$384,$I$378:$I$381,0),MATCH(AD$383,$J$377:$R$377,0))</f>
        <v>0</v>
      </c>
      <c r="AE412" s="1010" cm="1">
        <f t="array" ref="AE412">INDEX($H412:$K412,0,MATCH(AE$384,$H$384:$K$384,0))*INDEX($J$378:$R$381,MATCH(AE$384,$I$378:$I$381,0),MATCH(AE$383,$J$377:$R$377,0))</f>
        <v>0</v>
      </c>
      <c r="AF412" s="1010" cm="1">
        <f t="array" ref="AF412">INDEX($H412:$K412,0,MATCH(AF$384,$H$384:$K$384,0))*INDEX($J$378:$R$381,MATCH(AF$384,$I$378:$I$381,0),MATCH(AF$383,$J$377:$R$377,0))</f>
        <v>0</v>
      </c>
      <c r="AG412" s="1010" cm="1">
        <f t="array" ref="AG412">INDEX($H412:$K412,0,MATCH(AG$384,$H$384:$K$384,0))*INDEX($J$378:$R$381,MATCH(AG$384,$I$378:$I$381,0),MATCH(AG$383,$J$377:$R$377,0))</f>
        <v>0</v>
      </c>
      <c r="AH412" s="1010" cm="1">
        <f t="array" ref="AH412">INDEX($H412:$K412,0,MATCH(AH$384,$H$384:$K$384,0))*INDEX($J$378:$R$381,MATCH(AH$384,$I$378:$I$381,0),MATCH(AH$383,$J$377:$R$377,0))</f>
        <v>0</v>
      </c>
      <c r="AI412" s="1010" cm="1">
        <f t="array" ref="AI412">INDEX($H412:$K412,0,MATCH(AI$384,$H$384:$K$384,0))*INDEX($J$378:$R$381,MATCH(AI$384,$I$378:$I$381,0),MATCH(AI$383,$J$377:$R$377,0))</f>
        <v>0</v>
      </c>
      <c r="AJ412" s="1010" cm="1">
        <f t="array" ref="AJ412">INDEX($H412:$K412,0,MATCH(AJ$384,$H$384:$K$384,0))*INDEX($J$378:$R$381,MATCH(AJ$384,$I$378:$I$381,0),MATCH(AJ$383,$J$377:$R$377,0))</f>
        <v>0</v>
      </c>
      <c r="AK412" s="1010" cm="1">
        <f t="array" ref="AK412">INDEX($H412:$K412,0,MATCH(AK$384,$H$384:$K$384,0))*INDEX($J$378:$R$381,MATCH(AK$384,$I$378:$I$381,0),MATCH(AK$383,$J$377:$R$377,0))</f>
        <v>0</v>
      </c>
      <c r="AL412" s="1010" cm="1">
        <f t="array" ref="AL412">INDEX($H412:$K412,0,MATCH(AL$384,$H$384:$K$384,0))*INDEX($J$378:$R$381,MATCH(AL$384,$I$378:$I$381,0),MATCH(AL$383,$J$377:$R$377,0))</f>
        <v>0</v>
      </c>
      <c r="AM412" s="1010" cm="1">
        <f t="array" ref="AM412">INDEX($H412:$K412,0,MATCH(AM$384,$H$384:$K$384,0))*INDEX($J$378:$R$381,MATCH(AM$384,$I$378:$I$381,0),MATCH(AM$383,$J$377:$R$377,0))</f>
        <v>0</v>
      </c>
      <c r="AN412" s="1010" cm="1">
        <f t="array" ref="AN412">INDEX($H412:$K412,0,MATCH(AN$384,$H$384:$K$384,0))*INDEX($J$378:$R$381,MATCH(AN$384,$I$378:$I$381,0),MATCH(AN$383,$J$377:$R$377,0))</f>
        <v>0</v>
      </c>
      <c r="AO412" s="1010" cm="1">
        <f t="array" ref="AO412">INDEX($H412:$K412,0,MATCH(AO$384,$H$384:$K$384,0))*INDEX($J$378:$R$381,MATCH(AO$384,$I$378:$I$381,0),MATCH(AO$383,$J$377:$R$377,0))</f>
        <v>0</v>
      </c>
      <c r="AP412" s="1010" cm="1">
        <f t="array" ref="AP412">INDEX($H412:$K412,0,MATCH(AP$384,$H$384:$K$384,0))*INDEX($J$378:$R$381,MATCH(AP$384,$I$378:$I$381,0),MATCH(AP$383,$J$377:$R$377,0))</f>
        <v>0</v>
      </c>
      <c r="AQ412" s="1010" cm="1">
        <f t="array" ref="AQ412">INDEX($H412:$K412,0,MATCH(AQ$384,$H$384:$K$384,0))*INDEX($J$378:$R$381,MATCH(AQ$384,$I$378:$I$381,0),MATCH(AQ$383,$J$377:$R$377,0))</f>
        <v>0</v>
      </c>
      <c r="AR412" s="1010" cm="1">
        <f t="array" ref="AR412">INDEX($H412:$K412,0,MATCH(AR$384,$H$384:$K$384,0))*INDEX($J$378:$R$381,MATCH(AR$384,$I$378:$I$381,0),MATCH(AR$383,$J$377:$R$377,0))</f>
        <v>0</v>
      </c>
      <c r="AS412" s="1010" cm="1">
        <f t="array" ref="AS412">INDEX($H412:$K412,0,MATCH(AS$384,$H$384:$K$384,0))*INDEX($J$378:$R$381,MATCH(AS$384,$I$378:$I$381,0),MATCH(AS$383,$J$377:$R$377,0))</f>
        <v>0</v>
      </c>
      <c r="AT412" s="1010" cm="1">
        <f t="array" ref="AT412">INDEX($H412:$K412,0,MATCH(AT$384,$H$384:$K$384,0))*INDEX($J$378:$R$381,MATCH(AT$384,$I$378:$I$381,0),MATCH(AT$383,$J$377:$R$377,0))</f>
        <v>0</v>
      </c>
      <c r="AU412" s="1010" cm="1">
        <f t="array" ref="AU412">INDEX($H412:$K412,0,MATCH(AU$384,$H$384:$K$384,0))*INDEX($J$378:$R$381,MATCH(AU$384,$I$378:$I$381,0),MATCH(AU$383,$J$377:$R$377,0))</f>
        <v>0</v>
      </c>
      <c r="AV412" s="304"/>
      <c r="AW412" s="304"/>
      <c r="AX412" s="236"/>
      <c r="AY412" s="228"/>
      <c r="AZ412" s="228"/>
      <c r="BA412" s="228"/>
    </row>
    <row r="413" spans="1:53" s="76" customFormat="1" ht="15" outlineLevel="1" x14ac:dyDescent="0.25">
      <c r="A413" s="226"/>
      <c r="B413" s="227"/>
      <c r="C413" s="237"/>
      <c r="D413" s="237"/>
      <c r="E413" s="237"/>
      <c r="F413" s="245"/>
      <c r="G413" s="245" t="str">
        <f t="shared" si="49"/>
        <v>YYAA2A1a</v>
      </c>
      <c r="H413" s="406">
        <v>0</v>
      </c>
      <c r="I413" s="406">
        <v>0</v>
      </c>
      <c r="J413" s="406">
        <v>0</v>
      </c>
      <c r="K413" s="406">
        <v>0</v>
      </c>
      <c r="L413" s="1010" cm="1">
        <f t="array" ref="L413">INDEX($H413:$K413,0,MATCH(L$384,$H$384:$K$384,0))*INDEX($J$378:$R$381,MATCH(L$384,$I$378:$I$381,0),MATCH(L$383,$J$377:$R$377,0))</f>
        <v>0</v>
      </c>
      <c r="M413" s="1010" cm="1">
        <f t="array" ref="M413">INDEX($H413:$K413,0,MATCH(M$384,$H$384:$K$384,0))*INDEX($J$378:$R$381,MATCH(M$384,$I$378:$I$381,0),MATCH(M$383,$J$377:$R$377,0))</f>
        <v>0</v>
      </c>
      <c r="N413" s="1010" cm="1">
        <f t="array" ref="N413">INDEX($H413:$K413,0,MATCH(N$384,$H$384:$K$384,0))*INDEX($J$378:$R$381,MATCH(N$384,$I$378:$I$381,0),MATCH(N$383,$J$377:$R$377,0))</f>
        <v>0</v>
      </c>
      <c r="O413" s="1010" cm="1">
        <f t="array" ref="O413">INDEX($H413:$K413,0,MATCH(O$384,$H$384:$K$384,0))*INDEX($J$378:$R$381,MATCH(O$384,$I$378:$I$381,0),MATCH(O$383,$J$377:$R$377,0))</f>
        <v>0</v>
      </c>
      <c r="P413" s="1010" cm="1">
        <f t="array" ref="P413">INDEX($H413:$K413,0,MATCH(P$384,$H$384:$K$384,0))*INDEX($J$378:$R$381,MATCH(P$384,$I$378:$I$381,0),MATCH(P$383,$J$377:$R$377,0))</f>
        <v>0</v>
      </c>
      <c r="Q413" s="1010" cm="1">
        <f t="array" ref="Q413">INDEX($H413:$K413,0,MATCH(Q$384,$H$384:$K$384,0))*INDEX($J$378:$R$381,MATCH(Q$384,$I$378:$I$381,0),MATCH(Q$383,$J$377:$R$377,0))</f>
        <v>0</v>
      </c>
      <c r="R413" s="1010" cm="1">
        <f t="array" ref="R413">INDEX($H413:$K413,0,MATCH(R$384,$H$384:$K$384,0))*INDEX($J$378:$R$381,MATCH(R$384,$I$378:$I$381,0),MATCH(R$383,$J$377:$R$377,0))</f>
        <v>0</v>
      </c>
      <c r="S413" s="1010" cm="1">
        <f t="array" ref="S413">INDEX($H413:$K413,0,MATCH(S$384,$H$384:$K$384,0))*INDEX($J$378:$R$381,MATCH(S$384,$I$378:$I$381,0),MATCH(S$383,$J$377:$R$377,0))</f>
        <v>0</v>
      </c>
      <c r="T413" s="1010" cm="1">
        <f t="array" ref="T413">INDEX($H413:$K413,0,MATCH(T$384,$H$384:$K$384,0))*INDEX($J$378:$R$381,MATCH(T$384,$I$378:$I$381,0),MATCH(T$383,$J$377:$R$377,0))</f>
        <v>0</v>
      </c>
      <c r="U413" s="1010" cm="1">
        <f t="array" ref="U413">INDEX($H413:$K413,0,MATCH(U$384,$H$384:$K$384,0))*INDEX($J$378:$R$381,MATCH(U$384,$I$378:$I$381,0),MATCH(U$383,$J$377:$R$377,0))</f>
        <v>0</v>
      </c>
      <c r="V413" s="1010" cm="1">
        <f t="array" ref="V413">INDEX($H413:$K413,0,MATCH(V$384,$H$384:$K$384,0))*INDEX($J$378:$R$381,MATCH(V$384,$I$378:$I$381,0),MATCH(V$383,$J$377:$R$377,0))</f>
        <v>0</v>
      </c>
      <c r="W413" s="1010" cm="1">
        <f t="array" ref="W413">INDEX($H413:$K413,0,MATCH(W$384,$H$384:$K$384,0))*INDEX($J$378:$R$381,MATCH(W$384,$I$378:$I$381,0),MATCH(W$383,$J$377:$R$377,0))</f>
        <v>0</v>
      </c>
      <c r="X413" s="1010" cm="1">
        <f t="array" ref="X413">INDEX($H413:$K413,0,MATCH(X$384,$H$384:$K$384,0))*INDEX($J$378:$R$381,MATCH(X$384,$I$378:$I$381,0),MATCH(X$383,$J$377:$R$377,0))</f>
        <v>0</v>
      </c>
      <c r="Y413" s="1010" cm="1">
        <f t="array" ref="Y413">INDEX($H413:$K413,0,MATCH(Y$384,$H$384:$K$384,0))*INDEX($J$378:$R$381,MATCH(Y$384,$I$378:$I$381,0),MATCH(Y$383,$J$377:$R$377,0))</f>
        <v>0</v>
      </c>
      <c r="Z413" s="1010" cm="1">
        <f t="array" ref="Z413">INDEX($H413:$K413,0,MATCH(Z$384,$H$384:$K$384,0))*INDEX($J$378:$R$381,MATCH(Z$384,$I$378:$I$381,0),MATCH(Z$383,$J$377:$R$377,0))</f>
        <v>0</v>
      </c>
      <c r="AA413" s="1010" cm="1">
        <f t="array" ref="AA413">INDEX($H413:$K413,0,MATCH(AA$384,$H$384:$K$384,0))*INDEX($J$378:$R$381,MATCH(AA$384,$I$378:$I$381,0),MATCH(AA$383,$J$377:$R$377,0))</f>
        <v>0</v>
      </c>
      <c r="AB413" s="1010" cm="1">
        <f t="array" ref="AB413">INDEX($H413:$K413,0,MATCH(AB$384,$H$384:$K$384,0))*INDEX($J$378:$R$381,MATCH(AB$384,$I$378:$I$381,0),MATCH(AB$383,$J$377:$R$377,0))</f>
        <v>0</v>
      </c>
      <c r="AC413" s="1010" cm="1">
        <f t="array" ref="AC413">INDEX($H413:$K413,0,MATCH(AC$384,$H$384:$K$384,0))*INDEX($J$378:$R$381,MATCH(AC$384,$I$378:$I$381,0),MATCH(AC$383,$J$377:$R$377,0))</f>
        <v>0</v>
      </c>
      <c r="AD413" s="1010" cm="1">
        <f t="array" ref="AD413">INDEX($H413:$K413,0,MATCH(AD$384,$H$384:$K$384,0))*INDEX($J$378:$R$381,MATCH(AD$384,$I$378:$I$381,0),MATCH(AD$383,$J$377:$R$377,0))</f>
        <v>0</v>
      </c>
      <c r="AE413" s="1010" cm="1">
        <f t="array" ref="AE413">INDEX($H413:$K413,0,MATCH(AE$384,$H$384:$K$384,0))*INDEX($J$378:$R$381,MATCH(AE$384,$I$378:$I$381,0),MATCH(AE$383,$J$377:$R$377,0))</f>
        <v>0</v>
      </c>
      <c r="AF413" s="1010" cm="1">
        <f t="array" ref="AF413">INDEX($H413:$K413,0,MATCH(AF$384,$H$384:$K$384,0))*INDEX($J$378:$R$381,MATCH(AF$384,$I$378:$I$381,0),MATCH(AF$383,$J$377:$R$377,0))</f>
        <v>0</v>
      </c>
      <c r="AG413" s="1010" cm="1">
        <f t="array" ref="AG413">INDEX($H413:$K413,0,MATCH(AG$384,$H$384:$K$384,0))*INDEX($J$378:$R$381,MATCH(AG$384,$I$378:$I$381,0),MATCH(AG$383,$J$377:$R$377,0))</f>
        <v>0</v>
      </c>
      <c r="AH413" s="1010" cm="1">
        <f t="array" ref="AH413">INDEX($H413:$K413,0,MATCH(AH$384,$H$384:$K$384,0))*INDEX($J$378:$R$381,MATCH(AH$384,$I$378:$I$381,0),MATCH(AH$383,$J$377:$R$377,0))</f>
        <v>0</v>
      </c>
      <c r="AI413" s="1010" cm="1">
        <f t="array" ref="AI413">INDEX($H413:$K413,0,MATCH(AI$384,$H$384:$K$384,0))*INDEX($J$378:$R$381,MATCH(AI$384,$I$378:$I$381,0),MATCH(AI$383,$J$377:$R$377,0))</f>
        <v>0</v>
      </c>
      <c r="AJ413" s="1010" cm="1">
        <f t="array" ref="AJ413">INDEX($H413:$K413,0,MATCH(AJ$384,$H$384:$K$384,0))*INDEX($J$378:$R$381,MATCH(AJ$384,$I$378:$I$381,0),MATCH(AJ$383,$J$377:$R$377,0))</f>
        <v>0</v>
      </c>
      <c r="AK413" s="1010" cm="1">
        <f t="array" ref="AK413">INDEX($H413:$K413,0,MATCH(AK$384,$H$384:$K$384,0))*INDEX($J$378:$R$381,MATCH(AK$384,$I$378:$I$381,0),MATCH(AK$383,$J$377:$R$377,0))</f>
        <v>0</v>
      </c>
      <c r="AL413" s="1010" cm="1">
        <f t="array" ref="AL413">INDEX($H413:$K413,0,MATCH(AL$384,$H$384:$K$384,0))*INDEX($J$378:$R$381,MATCH(AL$384,$I$378:$I$381,0),MATCH(AL$383,$J$377:$R$377,0))</f>
        <v>0</v>
      </c>
      <c r="AM413" s="1010" cm="1">
        <f t="array" ref="AM413">INDEX($H413:$K413,0,MATCH(AM$384,$H$384:$K$384,0))*INDEX($J$378:$R$381,MATCH(AM$384,$I$378:$I$381,0),MATCH(AM$383,$J$377:$R$377,0))</f>
        <v>0</v>
      </c>
      <c r="AN413" s="1010" cm="1">
        <f t="array" ref="AN413">INDEX($H413:$K413,0,MATCH(AN$384,$H$384:$K$384,0))*INDEX($J$378:$R$381,MATCH(AN$384,$I$378:$I$381,0),MATCH(AN$383,$J$377:$R$377,0))</f>
        <v>0</v>
      </c>
      <c r="AO413" s="1010" cm="1">
        <f t="array" ref="AO413">INDEX($H413:$K413,0,MATCH(AO$384,$H$384:$K$384,0))*INDEX($J$378:$R$381,MATCH(AO$384,$I$378:$I$381,0),MATCH(AO$383,$J$377:$R$377,0))</f>
        <v>0</v>
      </c>
      <c r="AP413" s="1010" cm="1">
        <f t="array" ref="AP413">INDEX($H413:$K413,0,MATCH(AP$384,$H$384:$K$384,0))*INDEX($J$378:$R$381,MATCH(AP$384,$I$378:$I$381,0),MATCH(AP$383,$J$377:$R$377,0))</f>
        <v>0</v>
      </c>
      <c r="AQ413" s="1010" cm="1">
        <f t="array" ref="AQ413">INDEX($H413:$K413,0,MATCH(AQ$384,$H$384:$K$384,0))*INDEX($J$378:$R$381,MATCH(AQ$384,$I$378:$I$381,0),MATCH(AQ$383,$J$377:$R$377,0))</f>
        <v>0</v>
      </c>
      <c r="AR413" s="1010" cm="1">
        <f t="array" ref="AR413">INDEX($H413:$K413,0,MATCH(AR$384,$H$384:$K$384,0))*INDEX($J$378:$R$381,MATCH(AR$384,$I$378:$I$381,0),MATCH(AR$383,$J$377:$R$377,0))</f>
        <v>0</v>
      </c>
      <c r="AS413" s="1010" cm="1">
        <f t="array" ref="AS413">INDEX($H413:$K413,0,MATCH(AS$384,$H$384:$K$384,0))*INDEX($J$378:$R$381,MATCH(AS$384,$I$378:$I$381,0),MATCH(AS$383,$J$377:$R$377,0))</f>
        <v>0</v>
      </c>
      <c r="AT413" s="1010" cm="1">
        <f t="array" ref="AT413">INDEX($H413:$K413,0,MATCH(AT$384,$H$384:$K$384,0))*INDEX($J$378:$R$381,MATCH(AT$384,$I$378:$I$381,0),MATCH(AT$383,$J$377:$R$377,0))</f>
        <v>0</v>
      </c>
      <c r="AU413" s="1010" cm="1">
        <f t="array" ref="AU413">INDEX($H413:$K413,0,MATCH(AU$384,$H$384:$K$384,0))*INDEX($J$378:$R$381,MATCH(AU$384,$I$378:$I$381,0),MATCH(AU$383,$J$377:$R$377,0))</f>
        <v>0</v>
      </c>
      <c r="AV413" s="304"/>
      <c r="AW413" s="304"/>
      <c r="AX413" s="236"/>
      <c r="AY413" s="228"/>
      <c r="AZ413" s="228"/>
      <c r="BA413" s="228"/>
    </row>
    <row r="414" spans="1:53" s="76" customFormat="1" ht="15" outlineLevel="1" x14ac:dyDescent="0.25">
      <c r="A414" s="226"/>
      <c r="B414" s="227"/>
      <c r="C414" s="237"/>
      <c r="D414" s="237"/>
      <c r="E414" s="237"/>
      <c r="F414" s="245"/>
      <c r="G414" s="245" t="str">
        <f t="shared" si="49"/>
        <v>YAAA2A1a</v>
      </c>
      <c r="H414" s="406">
        <v>0</v>
      </c>
      <c r="I414" s="406">
        <v>0</v>
      </c>
      <c r="J414" s="406">
        <v>0</v>
      </c>
      <c r="K414" s="406">
        <v>0</v>
      </c>
      <c r="L414" s="1010" cm="1">
        <f t="array" ref="L414">INDEX($H414:$K414,0,MATCH(L$384,$H$384:$K$384,0))*INDEX($J$378:$R$381,MATCH(L$384,$I$378:$I$381,0),MATCH(L$383,$J$377:$R$377,0))</f>
        <v>0</v>
      </c>
      <c r="M414" s="1010" cm="1">
        <f t="array" ref="M414">INDEX($H414:$K414,0,MATCH(M$384,$H$384:$K$384,0))*INDEX($J$378:$R$381,MATCH(M$384,$I$378:$I$381,0),MATCH(M$383,$J$377:$R$377,0))</f>
        <v>0</v>
      </c>
      <c r="N414" s="1010" cm="1">
        <f t="array" ref="N414">INDEX($H414:$K414,0,MATCH(N$384,$H$384:$K$384,0))*INDEX($J$378:$R$381,MATCH(N$384,$I$378:$I$381,0),MATCH(N$383,$J$377:$R$377,0))</f>
        <v>0</v>
      </c>
      <c r="O414" s="1010" cm="1">
        <f t="array" ref="O414">INDEX($H414:$K414,0,MATCH(O$384,$H$384:$K$384,0))*INDEX($J$378:$R$381,MATCH(O$384,$I$378:$I$381,0),MATCH(O$383,$J$377:$R$377,0))</f>
        <v>0</v>
      </c>
      <c r="P414" s="1010" cm="1">
        <f t="array" ref="P414">INDEX($H414:$K414,0,MATCH(P$384,$H$384:$K$384,0))*INDEX($J$378:$R$381,MATCH(P$384,$I$378:$I$381,0),MATCH(P$383,$J$377:$R$377,0))</f>
        <v>0</v>
      </c>
      <c r="Q414" s="1010" cm="1">
        <f t="array" ref="Q414">INDEX($H414:$K414,0,MATCH(Q$384,$H$384:$K$384,0))*INDEX($J$378:$R$381,MATCH(Q$384,$I$378:$I$381,0),MATCH(Q$383,$J$377:$R$377,0))</f>
        <v>0</v>
      </c>
      <c r="R414" s="1010" cm="1">
        <f t="array" ref="R414">INDEX($H414:$K414,0,MATCH(R$384,$H$384:$K$384,0))*INDEX($J$378:$R$381,MATCH(R$384,$I$378:$I$381,0),MATCH(R$383,$J$377:$R$377,0))</f>
        <v>0</v>
      </c>
      <c r="S414" s="1010" cm="1">
        <f t="array" ref="S414">INDEX($H414:$K414,0,MATCH(S$384,$H$384:$K$384,0))*INDEX($J$378:$R$381,MATCH(S$384,$I$378:$I$381,0),MATCH(S$383,$J$377:$R$377,0))</f>
        <v>0</v>
      </c>
      <c r="T414" s="1010" cm="1">
        <f t="array" ref="T414">INDEX($H414:$K414,0,MATCH(T$384,$H$384:$K$384,0))*INDEX($J$378:$R$381,MATCH(T$384,$I$378:$I$381,0),MATCH(T$383,$J$377:$R$377,0))</f>
        <v>0</v>
      </c>
      <c r="U414" s="1010" cm="1">
        <f t="array" ref="U414">INDEX($H414:$K414,0,MATCH(U$384,$H$384:$K$384,0))*INDEX($J$378:$R$381,MATCH(U$384,$I$378:$I$381,0),MATCH(U$383,$J$377:$R$377,0))</f>
        <v>0</v>
      </c>
      <c r="V414" s="1010" cm="1">
        <f t="array" ref="V414">INDEX($H414:$K414,0,MATCH(V$384,$H$384:$K$384,0))*INDEX($J$378:$R$381,MATCH(V$384,$I$378:$I$381,0),MATCH(V$383,$J$377:$R$377,0))</f>
        <v>0</v>
      </c>
      <c r="W414" s="1010" cm="1">
        <f t="array" ref="W414">INDEX($H414:$K414,0,MATCH(W$384,$H$384:$K$384,0))*INDEX($J$378:$R$381,MATCH(W$384,$I$378:$I$381,0),MATCH(W$383,$J$377:$R$377,0))</f>
        <v>0</v>
      </c>
      <c r="X414" s="1010" cm="1">
        <f t="array" ref="X414">INDEX($H414:$K414,0,MATCH(X$384,$H$384:$K$384,0))*INDEX($J$378:$R$381,MATCH(X$384,$I$378:$I$381,0),MATCH(X$383,$J$377:$R$377,0))</f>
        <v>0</v>
      </c>
      <c r="Y414" s="1010" cm="1">
        <f t="array" ref="Y414">INDEX($H414:$K414,0,MATCH(Y$384,$H$384:$K$384,0))*INDEX($J$378:$R$381,MATCH(Y$384,$I$378:$I$381,0),MATCH(Y$383,$J$377:$R$377,0))</f>
        <v>0</v>
      </c>
      <c r="Z414" s="1010" cm="1">
        <f t="array" ref="Z414">INDEX($H414:$K414,0,MATCH(Z$384,$H$384:$K$384,0))*INDEX($J$378:$R$381,MATCH(Z$384,$I$378:$I$381,0),MATCH(Z$383,$J$377:$R$377,0))</f>
        <v>0</v>
      </c>
      <c r="AA414" s="1010" cm="1">
        <f t="array" ref="AA414">INDEX($H414:$K414,0,MATCH(AA$384,$H$384:$K$384,0))*INDEX($J$378:$R$381,MATCH(AA$384,$I$378:$I$381,0),MATCH(AA$383,$J$377:$R$377,0))</f>
        <v>0</v>
      </c>
      <c r="AB414" s="1010" cm="1">
        <f t="array" ref="AB414">INDEX($H414:$K414,0,MATCH(AB$384,$H$384:$K$384,0))*INDEX($J$378:$R$381,MATCH(AB$384,$I$378:$I$381,0),MATCH(AB$383,$J$377:$R$377,0))</f>
        <v>0</v>
      </c>
      <c r="AC414" s="1010" cm="1">
        <f t="array" ref="AC414">INDEX($H414:$K414,0,MATCH(AC$384,$H$384:$K$384,0))*INDEX($J$378:$R$381,MATCH(AC$384,$I$378:$I$381,0),MATCH(AC$383,$J$377:$R$377,0))</f>
        <v>0</v>
      </c>
      <c r="AD414" s="1010" cm="1">
        <f t="array" ref="AD414">INDEX($H414:$K414,0,MATCH(AD$384,$H$384:$K$384,0))*INDEX($J$378:$R$381,MATCH(AD$384,$I$378:$I$381,0),MATCH(AD$383,$J$377:$R$377,0))</f>
        <v>0</v>
      </c>
      <c r="AE414" s="1010" cm="1">
        <f t="array" ref="AE414">INDEX($H414:$K414,0,MATCH(AE$384,$H$384:$K$384,0))*INDEX($J$378:$R$381,MATCH(AE$384,$I$378:$I$381,0),MATCH(AE$383,$J$377:$R$377,0))</f>
        <v>0</v>
      </c>
      <c r="AF414" s="1010" cm="1">
        <f t="array" ref="AF414">INDEX($H414:$K414,0,MATCH(AF$384,$H$384:$K$384,0))*INDEX($J$378:$R$381,MATCH(AF$384,$I$378:$I$381,0),MATCH(AF$383,$J$377:$R$377,0))</f>
        <v>0</v>
      </c>
      <c r="AG414" s="1010" cm="1">
        <f t="array" ref="AG414">INDEX($H414:$K414,0,MATCH(AG$384,$H$384:$K$384,0))*INDEX($J$378:$R$381,MATCH(AG$384,$I$378:$I$381,0),MATCH(AG$383,$J$377:$R$377,0))</f>
        <v>0</v>
      </c>
      <c r="AH414" s="1010" cm="1">
        <f t="array" ref="AH414">INDEX($H414:$K414,0,MATCH(AH$384,$H$384:$K$384,0))*INDEX($J$378:$R$381,MATCH(AH$384,$I$378:$I$381,0),MATCH(AH$383,$J$377:$R$377,0))</f>
        <v>0</v>
      </c>
      <c r="AI414" s="1010" cm="1">
        <f t="array" ref="AI414">INDEX($H414:$K414,0,MATCH(AI$384,$H$384:$K$384,0))*INDEX($J$378:$R$381,MATCH(AI$384,$I$378:$I$381,0),MATCH(AI$383,$J$377:$R$377,0))</f>
        <v>0</v>
      </c>
      <c r="AJ414" s="1010" cm="1">
        <f t="array" ref="AJ414">INDEX($H414:$K414,0,MATCH(AJ$384,$H$384:$K$384,0))*INDEX($J$378:$R$381,MATCH(AJ$384,$I$378:$I$381,0),MATCH(AJ$383,$J$377:$R$377,0))</f>
        <v>0</v>
      </c>
      <c r="AK414" s="1010" cm="1">
        <f t="array" ref="AK414">INDEX($H414:$K414,0,MATCH(AK$384,$H$384:$K$384,0))*INDEX($J$378:$R$381,MATCH(AK$384,$I$378:$I$381,0),MATCH(AK$383,$J$377:$R$377,0))</f>
        <v>0</v>
      </c>
      <c r="AL414" s="1010" cm="1">
        <f t="array" ref="AL414">INDEX($H414:$K414,0,MATCH(AL$384,$H$384:$K$384,0))*INDEX($J$378:$R$381,MATCH(AL$384,$I$378:$I$381,0),MATCH(AL$383,$J$377:$R$377,0))</f>
        <v>0</v>
      </c>
      <c r="AM414" s="1010" cm="1">
        <f t="array" ref="AM414">INDEX($H414:$K414,0,MATCH(AM$384,$H$384:$K$384,0))*INDEX($J$378:$R$381,MATCH(AM$384,$I$378:$I$381,0),MATCH(AM$383,$J$377:$R$377,0))</f>
        <v>0</v>
      </c>
      <c r="AN414" s="1010" cm="1">
        <f t="array" ref="AN414">INDEX($H414:$K414,0,MATCH(AN$384,$H$384:$K$384,0))*INDEX($J$378:$R$381,MATCH(AN$384,$I$378:$I$381,0),MATCH(AN$383,$J$377:$R$377,0))</f>
        <v>0</v>
      </c>
      <c r="AO414" s="1010" cm="1">
        <f t="array" ref="AO414">INDEX($H414:$K414,0,MATCH(AO$384,$H$384:$K$384,0))*INDEX($J$378:$R$381,MATCH(AO$384,$I$378:$I$381,0),MATCH(AO$383,$J$377:$R$377,0))</f>
        <v>0</v>
      </c>
      <c r="AP414" s="1010" cm="1">
        <f t="array" ref="AP414">INDEX($H414:$K414,0,MATCH(AP$384,$H$384:$K$384,0))*INDEX($J$378:$R$381,MATCH(AP$384,$I$378:$I$381,0),MATCH(AP$383,$J$377:$R$377,0))</f>
        <v>0</v>
      </c>
      <c r="AQ414" s="1010" cm="1">
        <f t="array" ref="AQ414">INDEX($H414:$K414,0,MATCH(AQ$384,$H$384:$K$384,0))*INDEX($J$378:$R$381,MATCH(AQ$384,$I$378:$I$381,0),MATCH(AQ$383,$J$377:$R$377,0))</f>
        <v>0</v>
      </c>
      <c r="AR414" s="1010" cm="1">
        <f t="array" ref="AR414">INDEX($H414:$K414,0,MATCH(AR$384,$H$384:$K$384,0))*INDEX($J$378:$R$381,MATCH(AR$384,$I$378:$I$381,0),MATCH(AR$383,$J$377:$R$377,0))</f>
        <v>0</v>
      </c>
      <c r="AS414" s="1010" cm="1">
        <f t="array" ref="AS414">INDEX($H414:$K414,0,MATCH(AS$384,$H$384:$K$384,0))*INDEX($J$378:$R$381,MATCH(AS$384,$I$378:$I$381,0),MATCH(AS$383,$J$377:$R$377,0))</f>
        <v>0</v>
      </c>
      <c r="AT414" s="1010" cm="1">
        <f t="array" ref="AT414">INDEX($H414:$K414,0,MATCH(AT$384,$H$384:$K$384,0))*INDEX($J$378:$R$381,MATCH(AT$384,$I$378:$I$381,0),MATCH(AT$383,$J$377:$R$377,0))</f>
        <v>0</v>
      </c>
      <c r="AU414" s="1010" cm="1">
        <f t="array" ref="AU414">INDEX($H414:$K414,0,MATCH(AU$384,$H$384:$K$384,0))*INDEX($J$378:$R$381,MATCH(AU$384,$I$378:$I$381,0),MATCH(AU$383,$J$377:$R$377,0))</f>
        <v>0</v>
      </c>
      <c r="AV414" s="304"/>
      <c r="AW414" s="304"/>
      <c r="AX414" s="236"/>
      <c r="AY414" s="228"/>
      <c r="AZ414" s="228"/>
      <c r="BA414" s="228"/>
    </row>
    <row r="415" spans="1:53" s="76" customFormat="1" ht="15" outlineLevel="1" x14ac:dyDescent="0.25">
      <c r="A415" s="226"/>
      <c r="B415" s="227"/>
      <c r="C415" s="237"/>
      <c r="D415" s="237"/>
      <c r="E415" s="237"/>
      <c r="F415" s="245"/>
      <c r="G415" s="245" t="str">
        <f t="shared" si="49"/>
        <v>YYWNWl</v>
      </c>
      <c r="H415" s="349">
        <v>1</v>
      </c>
      <c r="I415" s="349">
        <v>1</v>
      </c>
      <c r="J415" s="349">
        <v>2</v>
      </c>
      <c r="K415" s="349">
        <v>1</v>
      </c>
      <c r="L415" s="1010" cm="1">
        <f t="array" ref="L415">INDEX($H415:$K415,0,MATCH(L$384,$H$384:$K$384,0))*INDEX($J$378:$R$381,MATCH(L$384,$I$378:$I$381,0),MATCH(L$383,$J$377:$R$377,0))</f>
        <v>2</v>
      </c>
      <c r="M415" s="1010" cm="1">
        <f t="array" ref="M415">INDEX($H415:$K415,0,MATCH(M$384,$H$384:$K$384,0))*INDEX($J$378:$R$381,MATCH(M$384,$I$378:$I$381,0),MATCH(M$383,$J$377:$R$377,0))</f>
        <v>1</v>
      </c>
      <c r="N415" s="1010" cm="1">
        <f t="array" ref="N415">INDEX($H415:$K415,0,MATCH(N$384,$H$384:$K$384,0))*INDEX($J$378:$R$381,MATCH(N$384,$I$378:$I$381,0),MATCH(N$383,$J$377:$R$377,0))</f>
        <v>2</v>
      </c>
      <c r="O415" s="1010" cm="1">
        <f t="array" ref="O415">INDEX($H415:$K415,0,MATCH(O$384,$H$384:$K$384,0))*INDEX($J$378:$R$381,MATCH(O$384,$I$378:$I$381,0),MATCH(O$383,$J$377:$R$377,0))</f>
        <v>1</v>
      </c>
      <c r="P415" s="1010" cm="1">
        <f t="array" ref="P415">INDEX($H415:$K415,0,MATCH(P$384,$H$384:$K$384,0))*INDEX($J$378:$R$381,MATCH(P$384,$I$378:$I$381,0),MATCH(P$383,$J$377:$R$377,0))</f>
        <v>2</v>
      </c>
      <c r="Q415" s="1010" cm="1">
        <f t="array" ref="Q415">INDEX($H415:$K415,0,MATCH(Q$384,$H$384:$K$384,0))*INDEX($J$378:$R$381,MATCH(Q$384,$I$378:$I$381,0),MATCH(Q$383,$J$377:$R$377,0))</f>
        <v>1</v>
      </c>
      <c r="R415" s="1010" cm="1">
        <f t="array" ref="R415">INDEX($H415:$K415,0,MATCH(R$384,$H$384:$K$384,0))*INDEX($J$378:$R$381,MATCH(R$384,$I$378:$I$381,0),MATCH(R$383,$J$377:$R$377,0))</f>
        <v>2</v>
      </c>
      <c r="S415" s="1010" cm="1">
        <f t="array" ref="S415">INDEX($H415:$K415,0,MATCH(S$384,$H$384:$K$384,0))*INDEX($J$378:$R$381,MATCH(S$384,$I$378:$I$381,0),MATCH(S$383,$J$377:$R$377,0))</f>
        <v>1</v>
      </c>
      <c r="T415" s="1010" cm="1">
        <f t="array" ref="T415">INDEX($H415:$K415,0,MATCH(T$384,$H$384:$K$384,0))*INDEX($J$378:$R$381,MATCH(T$384,$I$378:$I$381,0),MATCH(T$383,$J$377:$R$377,0))</f>
        <v>2</v>
      </c>
      <c r="U415" s="1010" cm="1">
        <f t="array" ref="U415">INDEX($H415:$K415,0,MATCH(U$384,$H$384:$K$384,0))*INDEX($J$378:$R$381,MATCH(U$384,$I$378:$I$381,0),MATCH(U$383,$J$377:$R$377,0))</f>
        <v>1</v>
      </c>
      <c r="V415" s="1010" cm="1">
        <f t="array" ref="V415">INDEX($H415:$K415,0,MATCH(V$384,$H$384:$K$384,0))*INDEX($J$378:$R$381,MATCH(V$384,$I$378:$I$381,0),MATCH(V$383,$J$377:$R$377,0))</f>
        <v>2</v>
      </c>
      <c r="W415" s="1010" cm="1">
        <f t="array" ref="W415">INDEX($H415:$K415,0,MATCH(W$384,$H$384:$K$384,0))*INDEX($J$378:$R$381,MATCH(W$384,$I$378:$I$381,0),MATCH(W$383,$J$377:$R$377,0))</f>
        <v>1</v>
      </c>
      <c r="X415" s="1010" cm="1">
        <f t="array" ref="X415">INDEX($H415:$K415,0,MATCH(X$384,$H$384:$K$384,0))*INDEX($J$378:$R$381,MATCH(X$384,$I$378:$I$381,0),MATCH(X$383,$J$377:$R$377,0))</f>
        <v>2</v>
      </c>
      <c r="Y415" s="1010" cm="1">
        <f t="array" ref="Y415">INDEX($H415:$K415,0,MATCH(Y$384,$H$384:$K$384,0))*INDEX($J$378:$R$381,MATCH(Y$384,$I$378:$I$381,0),MATCH(Y$383,$J$377:$R$377,0))</f>
        <v>1</v>
      </c>
      <c r="Z415" s="1010" cm="1">
        <f t="array" ref="Z415">INDEX($H415:$K415,0,MATCH(Z$384,$H$384:$K$384,0))*INDEX($J$378:$R$381,MATCH(Z$384,$I$378:$I$381,0),MATCH(Z$383,$J$377:$R$377,0))</f>
        <v>2</v>
      </c>
      <c r="AA415" s="1010" cm="1">
        <f t="array" ref="AA415">INDEX($H415:$K415,0,MATCH(AA$384,$H$384:$K$384,0))*INDEX($J$378:$R$381,MATCH(AA$384,$I$378:$I$381,0),MATCH(AA$383,$J$377:$R$377,0))</f>
        <v>1</v>
      </c>
      <c r="AB415" s="1010" cm="1">
        <f t="array" ref="AB415">INDEX($H415:$K415,0,MATCH(AB$384,$H$384:$K$384,0))*INDEX($J$378:$R$381,MATCH(AB$384,$I$378:$I$381,0),MATCH(AB$383,$J$377:$R$377,0))</f>
        <v>1</v>
      </c>
      <c r="AC415" s="1010" cm="1">
        <f t="array" ref="AC415">INDEX($H415:$K415,0,MATCH(AC$384,$H$384:$K$384,0))*INDEX($J$378:$R$381,MATCH(AC$384,$I$378:$I$381,0),MATCH(AC$383,$J$377:$R$377,0))</f>
        <v>1</v>
      </c>
      <c r="AD415" s="1010" cm="1">
        <f t="array" ref="AD415">INDEX($H415:$K415,0,MATCH(AD$384,$H$384:$K$384,0))*INDEX($J$378:$R$381,MATCH(AD$384,$I$378:$I$381,0),MATCH(AD$383,$J$377:$R$377,0))</f>
        <v>2</v>
      </c>
      <c r="AE415" s="1010" cm="1">
        <f t="array" ref="AE415">INDEX($H415:$K415,0,MATCH(AE$384,$H$384:$K$384,0))*INDEX($J$378:$R$381,MATCH(AE$384,$I$378:$I$381,0),MATCH(AE$383,$J$377:$R$377,0))</f>
        <v>1</v>
      </c>
      <c r="AF415" s="1010" cm="1">
        <f t="array" ref="AF415">INDEX($H415:$K415,0,MATCH(AF$384,$H$384:$K$384,0))*INDEX($J$378:$R$381,MATCH(AF$384,$I$378:$I$381,0),MATCH(AF$383,$J$377:$R$377,0))</f>
        <v>1</v>
      </c>
      <c r="AG415" s="1010" cm="1">
        <f t="array" ref="AG415">INDEX($H415:$K415,0,MATCH(AG$384,$H$384:$K$384,0))*INDEX($J$378:$R$381,MATCH(AG$384,$I$378:$I$381,0),MATCH(AG$383,$J$377:$R$377,0))</f>
        <v>1</v>
      </c>
      <c r="AH415" s="1010" cm="1">
        <f t="array" ref="AH415">INDEX($H415:$K415,0,MATCH(AH$384,$H$384:$K$384,0))*INDEX($J$378:$R$381,MATCH(AH$384,$I$378:$I$381,0),MATCH(AH$383,$J$377:$R$377,0))</f>
        <v>2</v>
      </c>
      <c r="AI415" s="1010" cm="1">
        <f t="array" ref="AI415">INDEX($H415:$K415,0,MATCH(AI$384,$H$384:$K$384,0))*INDEX($J$378:$R$381,MATCH(AI$384,$I$378:$I$381,0),MATCH(AI$383,$J$377:$R$377,0))</f>
        <v>1</v>
      </c>
      <c r="AJ415" s="1010" cm="1">
        <f t="array" ref="AJ415">INDEX($H415:$K415,0,MATCH(AJ$384,$H$384:$K$384,0))*INDEX($J$378:$R$381,MATCH(AJ$384,$I$378:$I$381,0),MATCH(AJ$383,$J$377:$R$377,0))</f>
        <v>1</v>
      </c>
      <c r="AK415" s="1010" cm="1">
        <f t="array" ref="AK415">INDEX($H415:$K415,0,MATCH(AK$384,$H$384:$K$384,0))*INDEX($J$378:$R$381,MATCH(AK$384,$I$378:$I$381,0),MATCH(AK$383,$J$377:$R$377,0))</f>
        <v>1</v>
      </c>
      <c r="AL415" s="1010" cm="1">
        <f t="array" ref="AL415">INDEX($H415:$K415,0,MATCH(AL$384,$H$384:$K$384,0))*INDEX($J$378:$R$381,MATCH(AL$384,$I$378:$I$381,0),MATCH(AL$383,$J$377:$R$377,0))</f>
        <v>2</v>
      </c>
      <c r="AM415" s="1010" cm="1">
        <f t="array" ref="AM415">INDEX($H415:$K415,0,MATCH(AM$384,$H$384:$K$384,0))*INDEX($J$378:$R$381,MATCH(AM$384,$I$378:$I$381,0),MATCH(AM$383,$J$377:$R$377,0))</f>
        <v>1</v>
      </c>
      <c r="AN415" s="1010" cm="1">
        <f t="array" ref="AN415">INDEX($H415:$K415,0,MATCH(AN$384,$H$384:$K$384,0))*INDEX($J$378:$R$381,MATCH(AN$384,$I$378:$I$381,0),MATCH(AN$383,$J$377:$R$377,0))</f>
        <v>1</v>
      </c>
      <c r="AO415" s="1010" cm="1">
        <f t="array" ref="AO415">INDEX($H415:$K415,0,MATCH(AO$384,$H$384:$K$384,0))*INDEX($J$378:$R$381,MATCH(AO$384,$I$378:$I$381,0),MATCH(AO$383,$J$377:$R$377,0))</f>
        <v>1</v>
      </c>
      <c r="AP415" s="1010" cm="1">
        <f t="array" ref="AP415">INDEX($H415:$K415,0,MATCH(AP$384,$H$384:$K$384,0))*INDEX($J$378:$R$381,MATCH(AP$384,$I$378:$I$381,0),MATCH(AP$383,$J$377:$R$377,0))</f>
        <v>2</v>
      </c>
      <c r="AQ415" s="1010" cm="1">
        <f t="array" ref="AQ415">INDEX($H415:$K415,0,MATCH(AQ$384,$H$384:$K$384,0))*INDEX($J$378:$R$381,MATCH(AQ$384,$I$378:$I$381,0),MATCH(AQ$383,$J$377:$R$377,0))</f>
        <v>1</v>
      </c>
      <c r="AR415" s="1010" cm="1">
        <f t="array" ref="AR415">INDEX($H415:$K415,0,MATCH(AR$384,$H$384:$K$384,0))*INDEX($J$378:$R$381,MATCH(AR$384,$I$378:$I$381,0),MATCH(AR$383,$J$377:$R$377,0))</f>
        <v>1</v>
      </c>
      <c r="AS415" s="1010" cm="1">
        <f t="array" ref="AS415">INDEX($H415:$K415,0,MATCH(AS$384,$H$384:$K$384,0))*INDEX($J$378:$R$381,MATCH(AS$384,$I$378:$I$381,0),MATCH(AS$383,$J$377:$R$377,0))</f>
        <v>1</v>
      </c>
      <c r="AT415" s="1010" cm="1">
        <f t="array" ref="AT415">INDEX($H415:$K415,0,MATCH(AT$384,$H$384:$K$384,0))*INDEX($J$378:$R$381,MATCH(AT$384,$I$378:$I$381,0),MATCH(AT$383,$J$377:$R$377,0))</f>
        <v>2</v>
      </c>
      <c r="AU415" s="1010" cm="1">
        <f t="array" ref="AU415">INDEX($H415:$K415,0,MATCH(AU$384,$H$384:$K$384,0))*INDEX($J$378:$R$381,MATCH(AU$384,$I$378:$I$381,0),MATCH(AU$383,$J$377:$R$377,0))</f>
        <v>1</v>
      </c>
      <c r="AV415" s="304"/>
      <c r="AW415" s="304"/>
      <c r="AX415" s="236"/>
      <c r="AY415" s="228"/>
      <c r="AZ415" s="228"/>
      <c r="BA415" s="228"/>
    </row>
    <row r="416" spans="1:53" s="76" customFormat="1" ht="15" outlineLevel="1" x14ac:dyDescent="0.25">
      <c r="A416" s="226"/>
      <c r="B416" s="227"/>
      <c r="C416" s="237"/>
      <c r="D416" s="237"/>
      <c r="E416" s="237"/>
      <c r="F416" s="245"/>
      <c r="G416" s="245" t="str">
        <f t="shared" si="49"/>
        <v>YYLWNw</v>
      </c>
      <c r="H416" s="349">
        <v>1</v>
      </c>
      <c r="I416" s="349">
        <v>1</v>
      </c>
      <c r="J416" s="349">
        <v>1</v>
      </c>
      <c r="K416" s="349">
        <v>1</v>
      </c>
      <c r="L416" s="1010" cm="1">
        <f t="array" ref="L416">INDEX($H416:$K416,0,MATCH(L$384,$H$384:$K$384,0))*INDEX($J$378:$R$381,MATCH(L$384,$I$378:$I$381,0),MATCH(L$383,$J$377:$R$377,0))</f>
        <v>2</v>
      </c>
      <c r="M416" s="1010" cm="1">
        <f t="array" ref="M416">INDEX($H416:$K416,0,MATCH(M$384,$H$384:$K$384,0))*INDEX($J$378:$R$381,MATCH(M$384,$I$378:$I$381,0),MATCH(M$383,$J$377:$R$377,0))</f>
        <v>1</v>
      </c>
      <c r="N416" s="1010" cm="1">
        <f t="array" ref="N416">INDEX($H416:$K416,0,MATCH(N$384,$H$384:$K$384,0))*INDEX($J$378:$R$381,MATCH(N$384,$I$378:$I$381,0),MATCH(N$383,$J$377:$R$377,0))</f>
        <v>1</v>
      </c>
      <c r="O416" s="1010" cm="1">
        <f t="array" ref="O416">INDEX($H416:$K416,0,MATCH(O$384,$H$384:$K$384,0))*INDEX($J$378:$R$381,MATCH(O$384,$I$378:$I$381,0),MATCH(O$383,$J$377:$R$377,0))</f>
        <v>1</v>
      </c>
      <c r="P416" s="1010" cm="1">
        <f t="array" ref="P416">INDEX($H416:$K416,0,MATCH(P$384,$H$384:$K$384,0))*INDEX($J$378:$R$381,MATCH(P$384,$I$378:$I$381,0),MATCH(P$383,$J$377:$R$377,0))</f>
        <v>2</v>
      </c>
      <c r="Q416" s="1010" cm="1">
        <f t="array" ref="Q416">INDEX($H416:$K416,0,MATCH(Q$384,$H$384:$K$384,0))*INDEX($J$378:$R$381,MATCH(Q$384,$I$378:$I$381,0),MATCH(Q$383,$J$377:$R$377,0))</f>
        <v>1</v>
      </c>
      <c r="R416" s="1010" cm="1">
        <f t="array" ref="R416">INDEX($H416:$K416,0,MATCH(R$384,$H$384:$K$384,0))*INDEX($J$378:$R$381,MATCH(R$384,$I$378:$I$381,0),MATCH(R$383,$J$377:$R$377,0))</f>
        <v>1</v>
      </c>
      <c r="S416" s="1010" cm="1">
        <f t="array" ref="S416">INDEX($H416:$K416,0,MATCH(S$384,$H$384:$K$384,0))*INDEX($J$378:$R$381,MATCH(S$384,$I$378:$I$381,0),MATCH(S$383,$J$377:$R$377,0))</f>
        <v>1</v>
      </c>
      <c r="T416" s="1010" cm="1">
        <f t="array" ref="T416">INDEX($H416:$K416,0,MATCH(T$384,$H$384:$K$384,0))*INDEX($J$378:$R$381,MATCH(T$384,$I$378:$I$381,0),MATCH(T$383,$J$377:$R$377,0))</f>
        <v>2</v>
      </c>
      <c r="U416" s="1010" cm="1">
        <f t="array" ref="U416">INDEX($H416:$K416,0,MATCH(U$384,$H$384:$K$384,0))*INDEX($J$378:$R$381,MATCH(U$384,$I$378:$I$381,0),MATCH(U$383,$J$377:$R$377,0))</f>
        <v>1</v>
      </c>
      <c r="V416" s="1010" cm="1">
        <f t="array" ref="V416">INDEX($H416:$K416,0,MATCH(V$384,$H$384:$K$384,0))*INDEX($J$378:$R$381,MATCH(V$384,$I$378:$I$381,0),MATCH(V$383,$J$377:$R$377,0))</f>
        <v>1</v>
      </c>
      <c r="W416" s="1010" cm="1">
        <f t="array" ref="W416">INDEX($H416:$K416,0,MATCH(W$384,$H$384:$K$384,0))*INDEX($J$378:$R$381,MATCH(W$384,$I$378:$I$381,0),MATCH(W$383,$J$377:$R$377,0))</f>
        <v>1</v>
      </c>
      <c r="X416" s="1010" cm="1">
        <f t="array" ref="X416">INDEX($H416:$K416,0,MATCH(X$384,$H$384:$K$384,0))*INDEX($J$378:$R$381,MATCH(X$384,$I$378:$I$381,0),MATCH(X$383,$J$377:$R$377,0))</f>
        <v>2</v>
      </c>
      <c r="Y416" s="1010" cm="1">
        <f t="array" ref="Y416">INDEX($H416:$K416,0,MATCH(Y$384,$H$384:$K$384,0))*INDEX($J$378:$R$381,MATCH(Y$384,$I$378:$I$381,0),MATCH(Y$383,$J$377:$R$377,0))</f>
        <v>1</v>
      </c>
      <c r="Z416" s="1010" cm="1">
        <f t="array" ref="Z416">INDEX($H416:$K416,0,MATCH(Z$384,$H$384:$K$384,0))*INDEX($J$378:$R$381,MATCH(Z$384,$I$378:$I$381,0),MATCH(Z$383,$J$377:$R$377,0))</f>
        <v>1</v>
      </c>
      <c r="AA416" s="1010" cm="1">
        <f t="array" ref="AA416">INDEX($H416:$K416,0,MATCH(AA$384,$H$384:$K$384,0))*INDEX($J$378:$R$381,MATCH(AA$384,$I$378:$I$381,0),MATCH(AA$383,$J$377:$R$377,0))</f>
        <v>1</v>
      </c>
      <c r="AB416" s="1010" cm="1">
        <f t="array" ref="AB416">INDEX($H416:$K416,0,MATCH(AB$384,$H$384:$K$384,0))*INDEX($J$378:$R$381,MATCH(AB$384,$I$378:$I$381,0),MATCH(AB$383,$J$377:$R$377,0))</f>
        <v>1</v>
      </c>
      <c r="AC416" s="1010" cm="1">
        <f t="array" ref="AC416">INDEX($H416:$K416,0,MATCH(AC$384,$H$384:$K$384,0))*INDEX($J$378:$R$381,MATCH(AC$384,$I$378:$I$381,0),MATCH(AC$383,$J$377:$R$377,0))</f>
        <v>1</v>
      </c>
      <c r="AD416" s="1010" cm="1">
        <f t="array" ref="AD416">INDEX($H416:$K416,0,MATCH(AD$384,$H$384:$K$384,0))*INDEX($J$378:$R$381,MATCH(AD$384,$I$378:$I$381,0),MATCH(AD$383,$J$377:$R$377,0))</f>
        <v>1</v>
      </c>
      <c r="AE416" s="1010" cm="1">
        <f t="array" ref="AE416">INDEX($H416:$K416,0,MATCH(AE$384,$H$384:$K$384,0))*INDEX($J$378:$R$381,MATCH(AE$384,$I$378:$I$381,0),MATCH(AE$383,$J$377:$R$377,0))</f>
        <v>1</v>
      </c>
      <c r="AF416" s="1010" cm="1">
        <f t="array" ref="AF416">INDEX($H416:$K416,0,MATCH(AF$384,$H$384:$K$384,0))*INDEX($J$378:$R$381,MATCH(AF$384,$I$378:$I$381,0),MATCH(AF$383,$J$377:$R$377,0))</f>
        <v>1</v>
      </c>
      <c r="AG416" s="1010" cm="1">
        <f t="array" ref="AG416">INDEX($H416:$K416,0,MATCH(AG$384,$H$384:$K$384,0))*INDEX($J$378:$R$381,MATCH(AG$384,$I$378:$I$381,0),MATCH(AG$383,$J$377:$R$377,0))</f>
        <v>1</v>
      </c>
      <c r="AH416" s="1010" cm="1">
        <f t="array" ref="AH416">INDEX($H416:$K416,0,MATCH(AH$384,$H$384:$K$384,0))*INDEX($J$378:$R$381,MATCH(AH$384,$I$378:$I$381,0),MATCH(AH$383,$J$377:$R$377,0))</f>
        <v>1</v>
      </c>
      <c r="AI416" s="1010" cm="1">
        <f t="array" ref="AI416">INDEX($H416:$K416,0,MATCH(AI$384,$H$384:$K$384,0))*INDEX($J$378:$R$381,MATCH(AI$384,$I$378:$I$381,0),MATCH(AI$383,$J$377:$R$377,0))</f>
        <v>1</v>
      </c>
      <c r="AJ416" s="1010" cm="1">
        <f t="array" ref="AJ416">INDEX($H416:$K416,0,MATCH(AJ$384,$H$384:$K$384,0))*INDEX($J$378:$R$381,MATCH(AJ$384,$I$378:$I$381,0),MATCH(AJ$383,$J$377:$R$377,0))</f>
        <v>1</v>
      </c>
      <c r="AK416" s="1010" cm="1">
        <f t="array" ref="AK416">INDEX($H416:$K416,0,MATCH(AK$384,$H$384:$K$384,0))*INDEX($J$378:$R$381,MATCH(AK$384,$I$378:$I$381,0),MATCH(AK$383,$J$377:$R$377,0))</f>
        <v>1</v>
      </c>
      <c r="AL416" s="1010" cm="1">
        <f t="array" ref="AL416">INDEX($H416:$K416,0,MATCH(AL$384,$H$384:$K$384,0))*INDEX($J$378:$R$381,MATCH(AL$384,$I$378:$I$381,0),MATCH(AL$383,$J$377:$R$377,0))</f>
        <v>1</v>
      </c>
      <c r="AM416" s="1010" cm="1">
        <f t="array" ref="AM416">INDEX($H416:$K416,0,MATCH(AM$384,$H$384:$K$384,0))*INDEX($J$378:$R$381,MATCH(AM$384,$I$378:$I$381,0),MATCH(AM$383,$J$377:$R$377,0))</f>
        <v>1</v>
      </c>
      <c r="AN416" s="1010" cm="1">
        <f t="array" ref="AN416">INDEX($H416:$K416,0,MATCH(AN$384,$H$384:$K$384,0))*INDEX($J$378:$R$381,MATCH(AN$384,$I$378:$I$381,0),MATCH(AN$383,$J$377:$R$377,0))</f>
        <v>1</v>
      </c>
      <c r="AO416" s="1010" cm="1">
        <f t="array" ref="AO416">INDEX($H416:$K416,0,MATCH(AO$384,$H$384:$K$384,0))*INDEX($J$378:$R$381,MATCH(AO$384,$I$378:$I$381,0),MATCH(AO$383,$J$377:$R$377,0))</f>
        <v>1</v>
      </c>
      <c r="AP416" s="1010" cm="1">
        <f t="array" ref="AP416">INDEX($H416:$K416,0,MATCH(AP$384,$H$384:$K$384,0))*INDEX($J$378:$R$381,MATCH(AP$384,$I$378:$I$381,0),MATCH(AP$383,$J$377:$R$377,0))</f>
        <v>1</v>
      </c>
      <c r="AQ416" s="1010" cm="1">
        <f t="array" ref="AQ416">INDEX($H416:$K416,0,MATCH(AQ$384,$H$384:$K$384,0))*INDEX($J$378:$R$381,MATCH(AQ$384,$I$378:$I$381,0),MATCH(AQ$383,$J$377:$R$377,0))</f>
        <v>1</v>
      </c>
      <c r="AR416" s="1010" cm="1">
        <f t="array" ref="AR416">INDEX($H416:$K416,0,MATCH(AR$384,$H$384:$K$384,0))*INDEX($J$378:$R$381,MATCH(AR$384,$I$378:$I$381,0),MATCH(AR$383,$J$377:$R$377,0))</f>
        <v>1</v>
      </c>
      <c r="AS416" s="1010" cm="1">
        <f t="array" ref="AS416">INDEX($H416:$K416,0,MATCH(AS$384,$H$384:$K$384,0))*INDEX($J$378:$R$381,MATCH(AS$384,$I$378:$I$381,0),MATCH(AS$383,$J$377:$R$377,0))</f>
        <v>1</v>
      </c>
      <c r="AT416" s="1010" cm="1">
        <f t="array" ref="AT416">INDEX($H416:$K416,0,MATCH(AT$384,$H$384:$K$384,0))*INDEX($J$378:$R$381,MATCH(AT$384,$I$378:$I$381,0),MATCH(AT$383,$J$377:$R$377,0))</f>
        <v>1</v>
      </c>
      <c r="AU416" s="1010" cm="1">
        <f t="array" ref="AU416">INDEX($H416:$K416,0,MATCH(AU$384,$H$384:$K$384,0))*INDEX($J$378:$R$381,MATCH(AU$384,$I$378:$I$381,0),MATCH(AU$383,$J$377:$R$377,0))</f>
        <v>1</v>
      </c>
      <c r="AV416" s="304"/>
      <c r="AW416" s="304"/>
      <c r="AX416" s="236"/>
      <c r="AY416" s="228"/>
      <c r="AZ416" s="228"/>
      <c r="BA416" s="228"/>
    </row>
    <row r="417" spans="1:53" s="76" customFormat="1" ht="15" outlineLevel="1" x14ac:dyDescent="0.25">
      <c r="A417" s="226"/>
      <c r="B417" s="227"/>
      <c r="C417" s="237"/>
      <c r="D417" s="237"/>
      <c r="E417" s="237"/>
      <c r="F417" s="245"/>
      <c r="G417" s="245" t="str">
        <f t="shared" si="49"/>
        <v>YYWLWz</v>
      </c>
      <c r="H417" s="349">
        <v>1</v>
      </c>
      <c r="I417" s="349">
        <v>1</v>
      </c>
      <c r="J417" s="349">
        <v>2</v>
      </c>
      <c r="K417" s="349">
        <v>1</v>
      </c>
      <c r="L417" s="1010" cm="1">
        <f t="array" ref="L417">INDEX($H417:$K417,0,MATCH(L$384,$H$384:$K$384,0))*INDEX($J$378:$R$381,MATCH(L$384,$I$378:$I$381,0),MATCH(L$383,$J$377:$R$377,0))</f>
        <v>2</v>
      </c>
      <c r="M417" s="1010" cm="1">
        <f t="array" ref="M417">INDEX($H417:$K417,0,MATCH(M$384,$H$384:$K$384,0))*INDEX($J$378:$R$381,MATCH(M$384,$I$378:$I$381,0),MATCH(M$383,$J$377:$R$377,0))</f>
        <v>1</v>
      </c>
      <c r="N417" s="1010" cm="1">
        <f t="array" ref="N417">INDEX($H417:$K417,0,MATCH(N$384,$H$384:$K$384,0))*INDEX($J$378:$R$381,MATCH(N$384,$I$378:$I$381,0),MATCH(N$383,$J$377:$R$377,0))</f>
        <v>2</v>
      </c>
      <c r="O417" s="1010" cm="1">
        <f t="array" ref="O417">INDEX($H417:$K417,0,MATCH(O$384,$H$384:$K$384,0))*INDEX($J$378:$R$381,MATCH(O$384,$I$378:$I$381,0),MATCH(O$383,$J$377:$R$377,0))</f>
        <v>1</v>
      </c>
      <c r="P417" s="1010" cm="1">
        <f t="array" ref="P417">INDEX($H417:$K417,0,MATCH(P$384,$H$384:$K$384,0))*INDEX($J$378:$R$381,MATCH(P$384,$I$378:$I$381,0),MATCH(P$383,$J$377:$R$377,0))</f>
        <v>2</v>
      </c>
      <c r="Q417" s="1010" cm="1">
        <f t="array" ref="Q417">INDEX($H417:$K417,0,MATCH(Q$384,$H$384:$K$384,0))*INDEX($J$378:$R$381,MATCH(Q$384,$I$378:$I$381,0),MATCH(Q$383,$J$377:$R$377,0))</f>
        <v>1</v>
      </c>
      <c r="R417" s="1010" cm="1">
        <f t="array" ref="R417">INDEX($H417:$K417,0,MATCH(R$384,$H$384:$K$384,0))*INDEX($J$378:$R$381,MATCH(R$384,$I$378:$I$381,0),MATCH(R$383,$J$377:$R$377,0))</f>
        <v>2</v>
      </c>
      <c r="S417" s="1010" cm="1">
        <f t="array" ref="S417">INDEX($H417:$K417,0,MATCH(S$384,$H$384:$K$384,0))*INDEX($J$378:$R$381,MATCH(S$384,$I$378:$I$381,0),MATCH(S$383,$J$377:$R$377,0))</f>
        <v>1</v>
      </c>
      <c r="T417" s="1010" cm="1">
        <f t="array" ref="T417">INDEX($H417:$K417,0,MATCH(T$384,$H$384:$K$384,0))*INDEX($J$378:$R$381,MATCH(T$384,$I$378:$I$381,0),MATCH(T$383,$J$377:$R$377,0))</f>
        <v>2</v>
      </c>
      <c r="U417" s="1010" cm="1">
        <f t="array" ref="U417">INDEX($H417:$K417,0,MATCH(U$384,$H$384:$K$384,0))*INDEX($J$378:$R$381,MATCH(U$384,$I$378:$I$381,0),MATCH(U$383,$J$377:$R$377,0))</f>
        <v>1</v>
      </c>
      <c r="V417" s="1010" cm="1">
        <f t="array" ref="V417">INDEX($H417:$K417,0,MATCH(V$384,$H$384:$K$384,0))*INDEX($J$378:$R$381,MATCH(V$384,$I$378:$I$381,0),MATCH(V$383,$J$377:$R$377,0))</f>
        <v>2</v>
      </c>
      <c r="W417" s="1010" cm="1">
        <f t="array" ref="W417">INDEX($H417:$K417,0,MATCH(W$384,$H$384:$K$384,0))*INDEX($J$378:$R$381,MATCH(W$384,$I$378:$I$381,0),MATCH(W$383,$J$377:$R$377,0))</f>
        <v>1</v>
      </c>
      <c r="X417" s="1010" cm="1">
        <f t="array" ref="X417">INDEX($H417:$K417,0,MATCH(X$384,$H$384:$K$384,0))*INDEX($J$378:$R$381,MATCH(X$384,$I$378:$I$381,0),MATCH(X$383,$J$377:$R$377,0))</f>
        <v>2</v>
      </c>
      <c r="Y417" s="1010" cm="1">
        <f t="array" ref="Y417">INDEX($H417:$K417,0,MATCH(Y$384,$H$384:$K$384,0))*INDEX($J$378:$R$381,MATCH(Y$384,$I$378:$I$381,0),MATCH(Y$383,$J$377:$R$377,0))</f>
        <v>1</v>
      </c>
      <c r="Z417" s="1010" cm="1">
        <f t="array" ref="Z417">INDEX($H417:$K417,0,MATCH(Z$384,$H$384:$K$384,0))*INDEX($J$378:$R$381,MATCH(Z$384,$I$378:$I$381,0),MATCH(Z$383,$J$377:$R$377,0))</f>
        <v>2</v>
      </c>
      <c r="AA417" s="1010" cm="1">
        <f t="array" ref="AA417">INDEX($H417:$K417,0,MATCH(AA$384,$H$384:$K$384,0))*INDEX($J$378:$R$381,MATCH(AA$384,$I$378:$I$381,0),MATCH(AA$383,$J$377:$R$377,0))</f>
        <v>1</v>
      </c>
      <c r="AB417" s="1010" cm="1">
        <f t="array" ref="AB417">INDEX($H417:$K417,0,MATCH(AB$384,$H$384:$K$384,0))*INDEX($J$378:$R$381,MATCH(AB$384,$I$378:$I$381,0),MATCH(AB$383,$J$377:$R$377,0))</f>
        <v>1</v>
      </c>
      <c r="AC417" s="1010" cm="1">
        <f t="array" ref="AC417">INDEX($H417:$K417,0,MATCH(AC$384,$H$384:$K$384,0))*INDEX($J$378:$R$381,MATCH(AC$384,$I$378:$I$381,0),MATCH(AC$383,$J$377:$R$377,0))</f>
        <v>1</v>
      </c>
      <c r="AD417" s="1010" cm="1">
        <f t="array" ref="AD417">INDEX($H417:$K417,0,MATCH(AD$384,$H$384:$K$384,0))*INDEX($J$378:$R$381,MATCH(AD$384,$I$378:$I$381,0),MATCH(AD$383,$J$377:$R$377,0))</f>
        <v>2</v>
      </c>
      <c r="AE417" s="1010" cm="1">
        <f t="array" ref="AE417">INDEX($H417:$K417,0,MATCH(AE$384,$H$384:$K$384,0))*INDEX($J$378:$R$381,MATCH(AE$384,$I$378:$I$381,0),MATCH(AE$383,$J$377:$R$377,0))</f>
        <v>1</v>
      </c>
      <c r="AF417" s="1010" cm="1">
        <f t="array" ref="AF417">INDEX($H417:$K417,0,MATCH(AF$384,$H$384:$K$384,0))*INDEX($J$378:$R$381,MATCH(AF$384,$I$378:$I$381,0),MATCH(AF$383,$J$377:$R$377,0))</f>
        <v>1</v>
      </c>
      <c r="AG417" s="1010" cm="1">
        <f t="array" ref="AG417">INDEX($H417:$K417,0,MATCH(AG$384,$H$384:$K$384,0))*INDEX($J$378:$R$381,MATCH(AG$384,$I$378:$I$381,0),MATCH(AG$383,$J$377:$R$377,0))</f>
        <v>1</v>
      </c>
      <c r="AH417" s="1010" cm="1">
        <f t="array" ref="AH417">INDEX($H417:$K417,0,MATCH(AH$384,$H$384:$K$384,0))*INDEX($J$378:$R$381,MATCH(AH$384,$I$378:$I$381,0),MATCH(AH$383,$J$377:$R$377,0))</f>
        <v>2</v>
      </c>
      <c r="AI417" s="1010" cm="1">
        <f t="array" ref="AI417">INDEX($H417:$K417,0,MATCH(AI$384,$H$384:$K$384,0))*INDEX($J$378:$R$381,MATCH(AI$384,$I$378:$I$381,0),MATCH(AI$383,$J$377:$R$377,0))</f>
        <v>1</v>
      </c>
      <c r="AJ417" s="1010" cm="1">
        <f t="array" ref="AJ417">INDEX($H417:$K417,0,MATCH(AJ$384,$H$384:$K$384,0))*INDEX($J$378:$R$381,MATCH(AJ$384,$I$378:$I$381,0),MATCH(AJ$383,$J$377:$R$377,0))</f>
        <v>1</v>
      </c>
      <c r="AK417" s="1010" cm="1">
        <f t="array" ref="AK417">INDEX($H417:$K417,0,MATCH(AK$384,$H$384:$K$384,0))*INDEX($J$378:$R$381,MATCH(AK$384,$I$378:$I$381,0),MATCH(AK$383,$J$377:$R$377,0))</f>
        <v>1</v>
      </c>
      <c r="AL417" s="1010" cm="1">
        <f t="array" ref="AL417">INDEX($H417:$K417,0,MATCH(AL$384,$H$384:$K$384,0))*INDEX($J$378:$R$381,MATCH(AL$384,$I$378:$I$381,0),MATCH(AL$383,$J$377:$R$377,0))</f>
        <v>2</v>
      </c>
      <c r="AM417" s="1010" cm="1">
        <f t="array" ref="AM417">INDEX($H417:$K417,0,MATCH(AM$384,$H$384:$K$384,0))*INDEX($J$378:$R$381,MATCH(AM$384,$I$378:$I$381,0),MATCH(AM$383,$J$377:$R$377,0))</f>
        <v>1</v>
      </c>
      <c r="AN417" s="1010" cm="1">
        <f t="array" ref="AN417">INDEX($H417:$K417,0,MATCH(AN$384,$H$384:$K$384,0))*INDEX($J$378:$R$381,MATCH(AN$384,$I$378:$I$381,0),MATCH(AN$383,$J$377:$R$377,0))</f>
        <v>1</v>
      </c>
      <c r="AO417" s="1010" cm="1">
        <f t="array" ref="AO417">INDEX($H417:$K417,0,MATCH(AO$384,$H$384:$K$384,0))*INDEX($J$378:$R$381,MATCH(AO$384,$I$378:$I$381,0),MATCH(AO$383,$J$377:$R$377,0))</f>
        <v>1</v>
      </c>
      <c r="AP417" s="1010" cm="1">
        <f t="array" ref="AP417">INDEX($H417:$K417,0,MATCH(AP$384,$H$384:$K$384,0))*INDEX($J$378:$R$381,MATCH(AP$384,$I$378:$I$381,0),MATCH(AP$383,$J$377:$R$377,0))</f>
        <v>2</v>
      </c>
      <c r="AQ417" s="1010" cm="1">
        <f t="array" ref="AQ417">INDEX($H417:$K417,0,MATCH(AQ$384,$H$384:$K$384,0))*INDEX($J$378:$R$381,MATCH(AQ$384,$I$378:$I$381,0),MATCH(AQ$383,$J$377:$R$377,0))</f>
        <v>1</v>
      </c>
      <c r="AR417" s="1010" cm="1">
        <f t="array" ref="AR417">INDEX($H417:$K417,0,MATCH(AR$384,$H$384:$K$384,0))*INDEX($J$378:$R$381,MATCH(AR$384,$I$378:$I$381,0),MATCH(AR$383,$J$377:$R$377,0))</f>
        <v>1</v>
      </c>
      <c r="AS417" s="1010" cm="1">
        <f t="array" ref="AS417">INDEX($H417:$K417,0,MATCH(AS$384,$H$384:$K$384,0))*INDEX($J$378:$R$381,MATCH(AS$384,$I$378:$I$381,0),MATCH(AS$383,$J$377:$R$377,0))</f>
        <v>1</v>
      </c>
      <c r="AT417" s="1010" cm="1">
        <f t="array" ref="AT417">INDEX($H417:$K417,0,MATCH(AT$384,$H$384:$K$384,0))*INDEX($J$378:$R$381,MATCH(AT$384,$I$378:$I$381,0),MATCH(AT$383,$J$377:$R$377,0))</f>
        <v>2</v>
      </c>
      <c r="AU417" s="1010" cm="1">
        <f t="array" ref="AU417">INDEX($H417:$K417,0,MATCH(AU$384,$H$384:$K$384,0))*INDEX($J$378:$R$381,MATCH(AU$384,$I$378:$I$381,0),MATCH(AU$383,$J$377:$R$377,0))</f>
        <v>1</v>
      </c>
      <c r="AV417" s="304"/>
      <c r="AW417" s="304"/>
      <c r="AX417" s="236"/>
      <c r="AY417" s="228"/>
      <c r="AZ417" s="228"/>
      <c r="BA417" s="228"/>
    </row>
    <row r="418" spans="1:53" s="76" customFormat="1" ht="15" outlineLevel="1" x14ac:dyDescent="0.25">
      <c r="A418" s="226"/>
      <c r="B418" s="227"/>
      <c r="C418" s="237"/>
      <c r="D418" s="237"/>
      <c r="E418" s="237"/>
      <c r="F418" s="245"/>
      <c r="G418" s="245" t="str">
        <f t="shared" si="49"/>
        <v>YYNWLw</v>
      </c>
      <c r="H418" s="349">
        <v>1</v>
      </c>
      <c r="I418" s="349">
        <v>1</v>
      </c>
      <c r="J418" s="349">
        <v>1</v>
      </c>
      <c r="K418" s="349">
        <v>1</v>
      </c>
      <c r="L418" s="1010" cm="1">
        <f t="array" ref="L418">INDEX($H418:$K418,0,MATCH(L$384,$H$384:$K$384,0))*INDEX($J$378:$R$381,MATCH(L$384,$I$378:$I$381,0),MATCH(L$383,$J$377:$R$377,0))</f>
        <v>2</v>
      </c>
      <c r="M418" s="1010" cm="1">
        <f t="array" ref="M418">INDEX($H418:$K418,0,MATCH(M$384,$H$384:$K$384,0))*INDEX($J$378:$R$381,MATCH(M$384,$I$378:$I$381,0),MATCH(M$383,$J$377:$R$377,0))</f>
        <v>1</v>
      </c>
      <c r="N418" s="1010" cm="1">
        <f t="array" ref="N418">INDEX($H418:$K418,0,MATCH(N$384,$H$384:$K$384,0))*INDEX($J$378:$R$381,MATCH(N$384,$I$378:$I$381,0),MATCH(N$383,$J$377:$R$377,0))</f>
        <v>1</v>
      </c>
      <c r="O418" s="1010" cm="1">
        <f t="array" ref="O418">INDEX($H418:$K418,0,MATCH(O$384,$H$384:$K$384,0))*INDEX($J$378:$R$381,MATCH(O$384,$I$378:$I$381,0),MATCH(O$383,$J$377:$R$377,0))</f>
        <v>1</v>
      </c>
      <c r="P418" s="1010" cm="1">
        <f t="array" ref="P418">INDEX($H418:$K418,0,MATCH(P$384,$H$384:$K$384,0))*INDEX($J$378:$R$381,MATCH(P$384,$I$378:$I$381,0),MATCH(P$383,$J$377:$R$377,0))</f>
        <v>2</v>
      </c>
      <c r="Q418" s="1010" cm="1">
        <f t="array" ref="Q418">INDEX($H418:$K418,0,MATCH(Q$384,$H$384:$K$384,0))*INDEX($J$378:$R$381,MATCH(Q$384,$I$378:$I$381,0),MATCH(Q$383,$J$377:$R$377,0))</f>
        <v>1</v>
      </c>
      <c r="R418" s="1010" cm="1">
        <f t="array" ref="R418">INDEX($H418:$K418,0,MATCH(R$384,$H$384:$K$384,0))*INDEX($J$378:$R$381,MATCH(R$384,$I$378:$I$381,0),MATCH(R$383,$J$377:$R$377,0))</f>
        <v>1</v>
      </c>
      <c r="S418" s="1010" cm="1">
        <f t="array" ref="S418">INDEX($H418:$K418,0,MATCH(S$384,$H$384:$K$384,0))*INDEX($J$378:$R$381,MATCH(S$384,$I$378:$I$381,0),MATCH(S$383,$J$377:$R$377,0))</f>
        <v>1</v>
      </c>
      <c r="T418" s="1010" cm="1">
        <f t="array" ref="T418">INDEX($H418:$K418,0,MATCH(T$384,$H$384:$K$384,0))*INDEX($J$378:$R$381,MATCH(T$384,$I$378:$I$381,0),MATCH(T$383,$J$377:$R$377,0))</f>
        <v>2</v>
      </c>
      <c r="U418" s="1010" cm="1">
        <f t="array" ref="U418">INDEX($H418:$K418,0,MATCH(U$384,$H$384:$K$384,0))*INDEX($J$378:$R$381,MATCH(U$384,$I$378:$I$381,0),MATCH(U$383,$J$377:$R$377,0))</f>
        <v>1</v>
      </c>
      <c r="V418" s="1010" cm="1">
        <f t="array" ref="V418">INDEX($H418:$K418,0,MATCH(V$384,$H$384:$K$384,0))*INDEX($J$378:$R$381,MATCH(V$384,$I$378:$I$381,0),MATCH(V$383,$J$377:$R$377,0))</f>
        <v>1</v>
      </c>
      <c r="W418" s="1010" cm="1">
        <f t="array" ref="W418">INDEX($H418:$K418,0,MATCH(W$384,$H$384:$K$384,0))*INDEX($J$378:$R$381,MATCH(W$384,$I$378:$I$381,0),MATCH(W$383,$J$377:$R$377,0))</f>
        <v>1</v>
      </c>
      <c r="X418" s="1010" cm="1">
        <f t="array" ref="X418">INDEX($H418:$K418,0,MATCH(X$384,$H$384:$K$384,0))*INDEX($J$378:$R$381,MATCH(X$384,$I$378:$I$381,0),MATCH(X$383,$J$377:$R$377,0))</f>
        <v>2</v>
      </c>
      <c r="Y418" s="1010" cm="1">
        <f t="array" ref="Y418">INDEX($H418:$K418,0,MATCH(Y$384,$H$384:$K$384,0))*INDEX($J$378:$R$381,MATCH(Y$384,$I$378:$I$381,0),MATCH(Y$383,$J$377:$R$377,0))</f>
        <v>1</v>
      </c>
      <c r="Z418" s="1010" cm="1">
        <f t="array" ref="Z418">INDEX($H418:$K418,0,MATCH(Z$384,$H$384:$K$384,0))*INDEX($J$378:$R$381,MATCH(Z$384,$I$378:$I$381,0),MATCH(Z$383,$J$377:$R$377,0))</f>
        <v>1</v>
      </c>
      <c r="AA418" s="1010" cm="1">
        <f t="array" ref="AA418">INDEX($H418:$K418,0,MATCH(AA$384,$H$384:$K$384,0))*INDEX($J$378:$R$381,MATCH(AA$384,$I$378:$I$381,0),MATCH(AA$383,$J$377:$R$377,0))</f>
        <v>1</v>
      </c>
      <c r="AB418" s="1010" cm="1">
        <f t="array" ref="AB418">INDEX($H418:$K418,0,MATCH(AB$384,$H$384:$K$384,0))*INDEX($J$378:$R$381,MATCH(AB$384,$I$378:$I$381,0),MATCH(AB$383,$J$377:$R$377,0))</f>
        <v>1</v>
      </c>
      <c r="AC418" s="1010" cm="1">
        <f t="array" ref="AC418">INDEX($H418:$K418,0,MATCH(AC$384,$H$384:$K$384,0))*INDEX($J$378:$R$381,MATCH(AC$384,$I$378:$I$381,0),MATCH(AC$383,$J$377:$R$377,0))</f>
        <v>1</v>
      </c>
      <c r="AD418" s="1010" cm="1">
        <f t="array" ref="AD418">INDEX($H418:$K418,0,MATCH(AD$384,$H$384:$K$384,0))*INDEX($J$378:$R$381,MATCH(AD$384,$I$378:$I$381,0),MATCH(AD$383,$J$377:$R$377,0))</f>
        <v>1</v>
      </c>
      <c r="AE418" s="1010" cm="1">
        <f t="array" ref="AE418">INDEX($H418:$K418,0,MATCH(AE$384,$H$384:$K$384,0))*INDEX($J$378:$R$381,MATCH(AE$384,$I$378:$I$381,0),MATCH(AE$383,$J$377:$R$377,0))</f>
        <v>1</v>
      </c>
      <c r="AF418" s="1010" cm="1">
        <f t="array" ref="AF418">INDEX($H418:$K418,0,MATCH(AF$384,$H$384:$K$384,0))*INDEX($J$378:$R$381,MATCH(AF$384,$I$378:$I$381,0),MATCH(AF$383,$J$377:$R$377,0))</f>
        <v>1</v>
      </c>
      <c r="AG418" s="1010" cm="1">
        <f t="array" ref="AG418">INDEX($H418:$K418,0,MATCH(AG$384,$H$384:$K$384,0))*INDEX($J$378:$R$381,MATCH(AG$384,$I$378:$I$381,0),MATCH(AG$383,$J$377:$R$377,0))</f>
        <v>1</v>
      </c>
      <c r="AH418" s="1010" cm="1">
        <f t="array" ref="AH418">INDEX($H418:$K418,0,MATCH(AH$384,$H$384:$K$384,0))*INDEX($J$378:$R$381,MATCH(AH$384,$I$378:$I$381,0),MATCH(AH$383,$J$377:$R$377,0))</f>
        <v>1</v>
      </c>
      <c r="AI418" s="1010" cm="1">
        <f t="array" ref="AI418">INDEX($H418:$K418,0,MATCH(AI$384,$H$384:$K$384,0))*INDEX($J$378:$R$381,MATCH(AI$384,$I$378:$I$381,0),MATCH(AI$383,$J$377:$R$377,0))</f>
        <v>1</v>
      </c>
      <c r="AJ418" s="1010" cm="1">
        <f t="array" ref="AJ418">INDEX($H418:$K418,0,MATCH(AJ$384,$H$384:$K$384,0))*INDEX($J$378:$R$381,MATCH(AJ$384,$I$378:$I$381,0),MATCH(AJ$383,$J$377:$R$377,0))</f>
        <v>1</v>
      </c>
      <c r="AK418" s="1010" cm="1">
        <f t="array" ref="AK418">INDEX($H418:$K418,0,MATCH(AK$384,$H$384:$K$384,0))*INDEX($J$378:$R$381,MATCH(AK$384,$I$378:$I$381,0),MATCH(AK$383,$J$377:$R$377,0))</f>
        <v>1</v>
      </c>
      <c r="AL418" s="1010" cm="1">
        <f t="array" ref="AL418">INDEX($H418:$K418,0,MATCH(AL$384,$H$384:$K$384,0))*INDEX($J$378:$R$381,MATCH(AL$384,$I$378:$I$381,0),MATCH(AL$383,$J$377:$R$377,0))</f>
        <v>1</v>
      </c>
      <c r="AM418" s="1010" cm="1">
        <f t="array" ref="AM418">INDEX($H418:$K418,0,MATCH(AM$384,$H$384:$K$384,0))*INDEX($J$378:$R$381,MATCH(AM$384,$I$378:$I$381,0),MATCH(AM$383,$J$377:$R$377,0))</f>
        <v>1</v>
      </c>
      <c r="AN418" s="1010" cm="1">
        <f t="array" ref="AN418">INDEX($H418:$K418,0,MATCH(AN$384,$H$384:$K$384,0))*INDEX($J$378:$R$381,MATCH(AN$384,$I$378:$I$381,0),MATCH(AN$383,$J$377:$R$377,0))</f>
        <v>1</v>
      </c>
      <c r="AO418" s="1010" cm="1">
        <f t="array" ref="AO418">INDEX($H418:$K418,0,MATCH(AO$384,$H$384:$K$384,0))*INDEX($J$378:$R$381,MATCH(AO$384,$I$378:$I$381,0),MATCH(AO$383,$J$377:$R$377,0))</f>
        <v>1</v>
      </c>
      <c r="AP418" s="1010" cm="1">
        <f t="array" ref="AP418">INDEX($H418:$K418,0,MATCH(AP$384,$H$384:$K$384,0))*INDEX($J$378:$R$381,MATCH(AP$384,$I$378:$I$381,0),MATCH(AP$383,$J$377:$R$377,0))</f>
        <v>1</v>
      </c>
      <c r="AQ418" s="1010" cm="1">
        <f t="array" ref="AQ418">INDEX($H418:$K418,0,MATCH(AQ$384,$H$384:$K$384,0))*INDEX($J$378:$R$381,MATCH(AQ$384,$I$378:$I$381,0),MATCH(AQ$383,$J$377:$R$377,0))</f>
        <v>1</v>
      </c>
      <c r="AR418" s="1010" cm="1">
        <f t="array" ref="AR418">INDEX($H418:$K418,0,MATCH(AR$384,$H$384:$K$384,0))*INDEX($J$378:$R$381,MATCH(AR$384,$I$378:$I$381,0),MATCH(AR$383,$J$377:$R$377,0))</f>
        <v>1</v>
      </c>
      <c r="AS418" s="1010" cm="1">
        <f t="array" ref="AS418">INDEX($H418:$K418,0,MATCH(AS$384,$H$384:$K$384,0))*INDEX($J$378:$R$381,MATCH(AS$384,$I$378:$I$381,0),MATCH(AS$383,$J$377:$R$377,0))</f>
        <v>1</v>
      </c>
      <c r="AT418" s="1010" cm="1">
        <f t="array" ref="AT418">INDEX($H418:$K418,0,MATCH(AT$384,$H$384:$K$384,0))*INDEX($J$378:$R$381,MATCH(AT$384,$I$378:$I$381,0),MATCH(AT$383,$J$377:$R$377,0))</f>
        <v>1</v>
      </c>
      <c r="AU418" s="1010" cm="1">
        <f t="array" ref="AU418">INDEX($H418:$K418,0,MATCH(AU$384,$H$384:$K$384,0))*INDEX($J$378:$R$381,MATCH(AU$384,$I$378:$I$381,0),MATCH(AU$383,$J$377:$R$377,0))</f>
        <v>1</v>
      </c>
      <c r="AV418" s="304"/>
      <c r="AW418" s="304"/>
      <c r="AX418" s="236"/>
      <c r="AY418" s="228"/>
      <c r="AZ418" s="228"/>
      <c r="BA418" s="228"/>
    </row>
    <row r="419" spans="1:53" s="76" customFormat="1" ht="15" outlineLevel="1" x14ac:dyDescent="0.25">
      <c r="A419" s="226"/>
      <c r="B419" s="227"/>
      <c r="C419" s="237"/>
      <c r="D419" s="237"/>
      <c r="E419" s="237"/>
      <c r="F419" s="245"/>
      <c r="G419" s="245" t="str">
        <f t="shared" si="49"/>
        <v>AYAA2A1w</v>
      </c>
      <c r="H419" s="349">
        <v>1</v>
      </c>
      <c r="I419" s="349">
        <v>1</v>
      </c>
      <c r="J419" s="349">
        <v>2</v>
      </c>
      <c r="K419" s="349">
        <v>1</v>
      </c>
      <c r="L419" s="1010" cm="1">
        <f t="array" ref="L419">INDEX($H419:$K419,0,MATCH(L$384,$H$384:$K$384,0))*INDEX($J$378:$R$381,MATCH(L$384,$I$378:$I$381,0),MATCH(L$383,$J$377:$R$377,0))</f>
        <v>2</v>
      </c>
      <c r="M419" s="1010" cm="1">
        <f t="array" ref="M419">INDEX($H419:$K419,0,MATCH(M$384,$H$384:$K$384,0))*INDEX($J$378:$R$381,MATCH(M$384,$I$378:$I$381,0),MATCH(M$383,$J$377:$R$377,0))</f>
        <v>1</v>
      </c>
      <c r="N419" s="1010" cm="1">
        <f t="array" ref="N419">INDEX($H419:$K419,0,MATCH(N$384,$H$384:$K$384,0))*INDEX($J$378:$R$381,MATCH(N$384,$I$378:$I$381,0),MATCH(N$383,$J$377:$R$377,0))</f>
        <v>2</v>
      </c>
      <c r="O419" s="1010" cm="1">
        <f t="array" ref="O419">INDEX($H419:$K419,0,MATCH(O$384,$H$384:$K$384,0))*INDEX($J$378:$R$381,MATCH(O$384,$I$378:$I$381,0),MATCH(O$383,$J$377:$R$377,0))</f>
        <v>1</v>
      </c>
      <c r="P419" s="1010" cm="1">
        <f t="array" ref="P419">INDEX($H419:$K419,0,MATCH(P$384,$H$384:$K$384,0))*INDEX($J$378:$R$381,MATCH(P$384,$I$378:$I$381,0),MATCH(P$383,$J$377:$R$377,0))</f>
        <v>2</v>
      </c>
      <c r="Q419" s="1010" cm="1">
        <f t="array" ref="Q419">INDEX($H419:$K419,0,MATCH(Q$384,$H$384:$K$384,0))*INDEX($J$378:$R$381,MATCH(Q$384,$I$378:$I$381,0),MATCH(Q$383,$J$377:$R$377,0))</f>
        <v>1</v>
      </c>
      <c r="R419" s="1010" cm="1">
        <f t="array" ref="R419">INDEX($H419:$K419,0,MATCH(R$384,$H$384:$K$384,0))*INDEX($J$378:$R$381,MATCH(R$384,$I$378:$I$381,0),MATCH(R$383,$J$377:$R$377,0))</f>
        <v>2</v>
      </c>
      <c r="S419" s="1010" cm="1">
        <f t="array" ref="S419">INDEX($H419:$K419,0,MATCH(S$384,$H$384:$K$384,0))*INDEX($J$378:$R$381,MATCH(S$384,$I$378:$I$381,0),MATCH(S$383,$J$377:$R$377,0))</f>
        <v>1</v>
      </c>
      <c r="T419" s="1010" cm="1">
        <f t="array" ref="T419">INDEX($H419:$K419,0,MATCH(T$384,$H$384:$K$384,0))*INDEX($J$378:$R$381,MATCH(T$384,$I$378:$I$381,0),MATCH(T$383,$J$377:$R$377,0))</f>
        <v>2</v>
      </c>
      <c r="U419" s="1010" cm="1">
        <f t="array" ref="U419">INDEX($H419:$K419,0,MATCH(U$384,$H$384:$K$384,0))*INDEX($J$378:$R$381,MATCH(U$384,$I$378:$I$381,0),MATCH(U$383,$J$377:$R$377,0))</f>
        <v>1</v>
      </c>
      <c r="V419" s="1010" cm="1">
        <f t="array" ref="V419">INDEX($H419:$K419,0,MATCH(V$384,$H$384:$K$384,0))*INDEX($J$378:$R$381,MATCH(V$384,$I$378:$I$381,0),MATCH(V$383,$J$377:$R$377,0))</f>
        <v>2</v>
      </c>
      <c r="W419" s="1010" cm="1">
        <f t="array" ref="W419">INDEX($H419:$K419,0,MATCH(W$384,$H$384:$K$384,0))*INDEX($J$378:$R$381,MATCH(W$384,$I$378:$I$381,0),MATCH(W$383,$J$377:$R$377,0))</f>
        <v>1</v>
      </c>
      <c r="X419" s="1010" cm="1">
        <f t="array" ref="X419">INDEX($H419:$K419,0,MATCH(X$384,$H$384:$K$384,0))*INDEX($J$378:$R$381,MATCH(X$384,$I$378:$I$381,0),MATCH(X$383,$J$377:$R$377,0))</f>
        <v>2</v>
      </c>
      <c r="Y419" s="1010" cm="1">
        <f t="array" ref="Y419">INDEX($H419:$K419,0,MATCH(Y$384,$H$384:$K$384,0))*INDEX($J$378:$R$381,MATCH(Y$384,$I$378:$I$381,0),MATCH(Y$383,$J$377:$R$377,0))</f>
        <v>1</v>
      </c>
      <c r="Z419" s="1010" cm="1">
        <f t="array" ref="Z419">INDEX($H419:$K419,0,MATCH(Z$384,$H$384:$K$384,0))*INDEX($J$378:$R$381,MATCH(Z$384,$I$378:$I$381,0),MATCH(Z$383,$J$377:$R$377,0))</f>
        <v>2</v>
      </c>
      <c r="AA419" s="1010" cm="1">
        <f t="array" ref="AA419">INDEX($H419:$K419,0,MATCH(AA$384,$H$384:$K$384,0))*INDEX($J$378:$R$381,MATCH(AA$384,$I$378:$I$381,0),MATCH(AA$383,$J$377:$R$377,0))</f>
        <v>1</v>
      </c>
      <c r="AB419" s="1010" cm="1">
        <f t="array" ref="AB419">INDEX($H419:$K419,0,MATCH(AB$384,$H$384:$K$384,0))*INDEX($J$378:$R$381,MATCH(AB$384,$I$378:$I$381,0),MATCH(AB$383,$J$377:$R$377,0))</f>
        <v>1</v>
      </c>
      <c r="AC419" s="1010" cm="1">
        <f t="array" ref="AC419">INDEX($H419:$K419,0,MATCH(AC$384,$H$384:$K$384,0))*INDEX($J$378:$R$381,MATCH(AC$384,$I$378:$I$381,0),MATCH(AC$383,$J$377:$R$377,0))</f>
        <v>1</v>
      </c>
      <c r="AD419" s="1010" cm="1">
        <f t="array" ref="AD419">INDEX($H419:$K419,0,MATCH(AD$384,$H$384:$K$384,0))*INDEX($J$378:$R$381,MATCH(AD$384,$I$378:$I$381,0),MATCH(AD$383,$J$377:$R$377,0))</f>
        <v>2</v>
      </c>
      <c r="AE419" s="1010" cm="1">
        <f t="array" ref="AE419">INDEX($H419:$K419,0,MATCH(AE$384,$H$384:$K$384,0))*INDEX($J$378:$R$381,MATCH(AE$384,$I$378:$I$381,0),MATCH(AE$383,$J$377:$R$377,0))</f>
        <v>1</v>
      </c>
      <c r="AF419" s="1010" cm="1">
        <f t="array" ref="AF419">INDEX($H419:$K419,0,MATCH(AF$384,$H$384:$K$384,0))*INDEX($J$378:$R$381,MATCH(AF$384,$I$378:$I$381,0),MATCH(AF$383,$J$377:$R$377,0))</f>
        <v>1</v>
      </c>
      <c r="AG419" s="1010" cm="1">
        <f t="array" ref="AG419">INDEX($H419:$K419,0,MATCH(AG$384,$H$384:$K$384,0))*INDEX($J$378:$R$381,MATCH(AG$384,$I$378:$I$381,0),MATCH(AG$383,$J$377:$R$377,0))</f>
        <v>1</v>
      </c>
      <c r="AH419" s="1010" cm="1">
        <f t="array" ref="AH419">INDEX($H419:$K419,0,MATCH(AH$384,$H$384:$K$384,0))*INDEX($J$378:$R$381,MATCH(AH$384,$I$378:$I$381,0),MATCH(AH$383,$J$377:$R$377,0))</f>
        <v>2</v>
      </c>
      <c r="AI419" s="1010" cm="1">
        <f t="array" ref="AI419">INDEX($H419:$K419,0,MATCH(AI$384,$H$384:$K$384,0))*INDEX($J$378:$R$381,MATCH(AI$384,$I$378:$I$381,0),MATCH(AI$383,$J$377:$R$377,0))</f>
        <v>1</v>
      </c>
      <c r="AJ419" s="1010" cm="1">
        <f t="array" ref="AJ419">INDEX($H419:$K419,0,MATCH(AJ$384,$H$384:$K$384,0))*INDEX($J$378:$R$381,MATCH(AJ$384,$I$378:$I$381,0),MATCH(AJ$383,$J$377:$R$377,0))</f>
        <v>1</v>
      </c>
      <c r="AK419" s="1010" cm="1">
        <f t="array" ref="AK419">INDEX($H419:$K419,0,MATCH(AK$384,$H$384:$K$384,0))*INDEX($J$378:$R$381,MATCH(AK$384,$I$378:$I$381,0),MATCH(AK$383,$J$377:$R$377,0))</f>
        <v>1</v>
      </c>
      <c r="AL419" s="1010" cm="1">
        <f t="array" ref="AL419">INDEX($H419:$K419,0,MATCH(AL$384,$H$384:$K$384,0))*INDEX($J$378:$R$381,MATCH(AL$384,$I$378:$I$381,0),MATCH(AL$383,$J$377:$R$377,0))</f>
        <v>2</v>
      </c>
      <c r="AM419" s="1010" cm="1">
        <f t="array" ref="AM419">INDEX($H419:$K419,0,MATCH(AM$384,$H$384:$K$384,0))*INDEX($J$378:$R$381,MATCH(AM$384,$I$378:$I$381,0),MATCH(AM$383,$J$377:$R$377,0))</f>
        <v>1</v>
      </c>
      <c r="AN419" s="1010" cm="1">
        <f t="array" ref="AN419">INDEX($H419:$K419,0,MATCH(AN$384,$H$384:$K$384,0))*INDEX($J$378:$R$381,MATCH(AN$384,$I$378:$I$381,0),MATCH(AN$383,$J$377:$R$377,0))</f>
        <v>1</v>
      </c>
      <c r="AO419" s="1010" cm="1">
        <f t="array" ref="AO419">INDEX($H419:$K419,0,MATCH(AO$384,$H$384:$K$384,0))*INDEX($J$378:$R$381,MATCH(AO$384,$I$378:$I$381,0),MATCH(AO$383,$J$377:$R$377,0))</f>
        <v>1</v>
      </c>
      <c r="AP419" s="1010" cm="1">
        <f t="array" ref="AP419">INDEX($H419:$K419,0,MATCH(AP$384,$H$384:$K$384,0))*INDEX($J$378:$R$381,MATCH(AP$384,$I$378:$I$381,0),MATCH(AP$383,$J$377:$R$377,0))</f>
        <v>2</v>
      </c>
      <c r="AQ419" s="1010" cm="1">
        <f t="array" ref="AQ419">INDEX($H419:$K419,0,MATCH(AQ$384,$H$384:$K$384,0))*INDEX($J$378:$R$381,MATCH(AQ$384,$I$378:$I$381,0),MATCH(AQ$383,$J$377:$R$377,0))</f>
        <v>1</v>
      </c>
      <c r="AR419" s="1010" cm="1">
        <f t="array" ref="AR419">INDEX($H419:$K419,0,MATCH(AR$384,$H$384:$K$384,0))*INDEX($J$378:$R$381,MATCH(AR$384,$I$378:$I$381,0),MATCH(AR$383,$J$377:$R$377,0))</f>
        <v>1</v>
      </c>
      <c r="AS419" s="1010" cm="1">
        <f t="array" ref="AS419">INDEX($H419:$K419,0,MATCH(AS$384,$H$384:$K$384,0))*INDEX($J$378:$R$381,MATCH(AS$384,$I$378:$I$381,0),MATCH(AS$383,$J$377:$R$377,0))</f>
        <v>1</v>
      </c>
      <c r="AT419" s="1010" cm="1">
        <f t="array" ref="AT419">INDEX($H419:$K419,0,MATCH(AT$384,$H$384:$K$384,0))*INDEX($J$378:$R$381,MATCH(AT$384,$I$378:$I$381,0),MATCH(AT$383,$J$377:$R$377,0))</f>
        <v>2</v>
      </c>
      <c r="AU419" s="1010" cm="1">
        <f t="array" ref="AU419">INDEX($H419:$K419,0,MATCH(AU$384,$H$384:$K$384,0))*INDEX($J$378:$R$381,MATCH(AU$384,$I$378:$I$381,0),MATCH(AU$383,$J$377:$R$377,0))</f>
        <v>1</v>
      </c>
      <c r="AV419" s="304"/>
      <c r="AW419" s="304"/>
      <c r="AX419" s="236"/>
      <c r="AY419" s="228"/>
      <c r="AZ419" s="228"/>
      <c r="BA419" s="228"/>
    </row>
    <row r="420" spans="1:53" s="76" customFormat="1" ht="15" outlineLevel="1" x14ac:dyDescent="0.25">
      <c r="A420" s="226"/>
      <c r="B420" s="227"/>
      <c r="C420" s="237"/>
      <c r="D420" s="237"/>
      <c r="E420" s="237"/>
      <c r="F420" s="245"/>
      <c r="G420" s="245" t="str">
        <f t="shared" si="49"/>
        <v>AAWA2A1a</v>
      </c>
      <c r="H420" s="349">
        <v>0</v>
      </c>
      <c r="I420" s="349">
        <v>0</v>
      </c>
      <c r="J420" s="349">
        <v>0</v>
      </c>
      <c r="K420" s="349">
        <v>0</v>
      </c>
      <c r="L420" s="1010" cm="1">
        <f t="array" ref="L420">INDEX($H420:$K420,0,MATCH(L$384,$H$384:$K$384,0))*INDEX($J$378:$R$381,MATCH(L$384,$I$378:$I$381,0),MATCH(L$383,$J$377:$R$377,0))</f>
        <v>0</v>
      </c>
      <c r="M420" s="1010" cm="1">
        <f t="array" ref="M420">INDEX($H420:$K420,0,MATCH(M$384,$H$384:$K$384,0))*INDEX($J$378:$R$381,MATCH(M$384,$I$378:$I$381,0),MATCH(M$383,$J$377:$R$377,0))</f>
        <v>0</v>
      </c>
      <c r="N420" s="1010" cm="1">
        <f t="array" ref="N420">INDEX($H420:$K420,0,MATCH(N$384,$H$384:$K$384,0))*INDEX($J$378:$R$381,MATCH(N$384,$I$378:$I$381,0),MATCH(N$383,$J$377:$R$377,0))</f>
        <v>0</v>
      </c>
      <c r="O420" s="1010" cm="1">
        <f t="array" ref="O420">INDEX($H420:$K420,0,MATCH(O$384,$H$384:$K$384,0))*INDEX($J$378:$R$381,MATCH(O$384,$I$378:$I$381,0),MATCH(O$383,$J$377:$R$377,0))</f>
        <v>0</v>
      </c>
      <c r="P420" s="1010" cm="1">
        <f t="array" ref="P420">INDEX($H420:$K420,0,MATCH(P$384,$H$384:$K$384,0))*INDEX($J$378:$R$381,MATCH(P$384,$I$378:$I$381,0),MATCH(P$383,$J$377:$R$377,0))</f>
        <v>0</v>
      </c>
      <c r="Q420" s="1010" cm="1">
        <f t="array" ref="Q420">INDEX($H420:$K420,0,MATCH(Q$384,$H$384:$K$384,0))*INDEX($J$378:$R$381,MATCH(Q$384,$I$378:$I$381,0),MATCH(Q$383,$J$377:$R$377,0))</f>
        <v>0</v>
      </c>
      <c r="R420" s="1010" cm="1">
        <f t="array" ref="R420">INDEX($H420:$K420,0,MATCH(R$384,$H$384:$K$384,0))*INDEX($J$378:$R$381,MATCH(R$384,$I$378:$I$381,0),MATCH(R$383,$J$377:$R$377,0))</f>
        <v>0</v>
      </c>
      <c r="S420" s="1010" cm="1">
        <f t="array" ref="S420">INDEX($H420:$K420,0,MATCH(S$384,$H$384:$K$384,0))*INDEX($J$378:$R$381,MATCH(S$384,$I$378:$I$381,0),MATCH(S$383,$J$377:$R$377,0))</f>
        <v>0</v>
      </c>
      <c r="T420" s="1010" cm="1">
        <f t="array" ref="T420">INDEX($H420:$K420,0,MATCH(T$384,$H$384:$K$384,0))*INDEX($J$378:$R$381,MATCH(T$384,$I$378:$I$381,0),MATCH(T$383,$J$377:$R$377,0))</f>
        <v>0</v>
      </c>
      <c r="U420" s="1010" cm="1">
        <f t="array" ref="U420">INDEX($H420:$K420,0,MATCH(U$384,$H$384:$K$384,0))*INDEX($J$378:$R$381,MATCH(U$384,$I$378:$I$381,0),MATCH(U$383,$J$377:$R$377,0))</f>
        <v>0</v>
      </c>
      <c r="V420" s="1010" cm="1">
        <f t="array" ref="V420">INDEX($H420:$K420,0,MATCH(V$384,$H$384:$K$384,0))*INDEX($J$378:$R$381,MATCH(V$384,$I$378:$I$381,0),MATCH(V$383,$J$377:$R$377,0))</f>
        <v>0</v>
      </c>
      <c r="W420" s="1010" cm="1">
        <f t="array" ref="W420">INDEX($H420:$K420,0,MATCH(W$384,$H$384:$K$384,0))*INDEX($J$378:$R$381,MATCH(W$384,$I$378:$I$381,0),MATCH(W$383,$J$377:$R$377,0))</f>
        <v>0</v>
      </c>
      <c r="X420" s="1010" cm="1">
        <f t="array" ref="X420">INDEX($H420:$K420,0,MATCH(X$384,$H$384:$K$384,0))*INDEX($J$378:$R$381,MATCH(X$384,$I$378:$I$381,0),MATCH(X$383,$J$377:$R$377,0))</f>
        <v>0</v>
      </c>
      <c r="Y420" s="1010" cm="1">
        <f t="array" ref="Y420">INDEX($H420:$K420,0,MATCH(Y$384,$H$384:$K$384,0))*INDEX($J$378:$R$381,MATCH(Y$384,$I$378:$I$381,0),MATCH(Y$383,$J$377:$R$377,0))</f>
        <v>0</v>
      </c>
      <c r="Z420" s="1010" cm="1">
        <f t="array" ref="Z420">INDEX($H420:$K420,0,MATCH(Z$384,$H$384:$K$384,0))*INDEX($J$378:$R$381,MATCH(Z$384,$I$378:$I$381,0),MATCH(Z$383,$J$377:$R$377,0))</f>
        <v>0</v>
      </c>
      <c r="AA420" s="1010" cm="1">
        <f t="array" ref="AA420">INDEX($H420:$K420,0,MATCH(AA$384,$H$384:$K$384,0))*INDEX($J$378:$R$381,MATCH(AA$384,$I$378:$I$381,0),MATCH(AA$383,$J$377:$R$377,0))</f>
        <v>0</v>
      </c>
      <c r="AB420" s="1010" cm="1">
        <f t="array" ref="AB420">INDEX($H420:$K420,0,MATCH(AB$384,$H$384:$K$384,0))*INDEX($J$378:$R$381,MATCH(AB$384,$I$378:$I$381,0),MATCH(AB$383,$J$377:$R$377,0))</f>
        <v>0</v>
      </c>
      <c r="AC420" s="1010" cm="1">
        <f t="array" ref="AC420">INDEX($H420:$K420,0,MATCH(AC$384,$H$384:$K$384,0))*INDEX($J$378:$R$381,MATCH(AC$384,$I$378:$I$381,0),MATCH(AC$383,$J$377:$R$377,0))</f>
        <v>0</v>
      </c>
      <c r="AD420" s="1010" cm="1">
        <f t="array" ref="AD420">INDEX($H420:$K420,0,MATCH(AD$384,$H$384:$K$384,0))*INDEX($J$378:$R$381,MATCH(AD$384,$I$378:$I$381,0),MATCH(AD$383,$J$377:$R$377,0))</f>
        <v>0</v>
      </c>
      <c r="AE420" s="1010" cm="1">
        <f t="array" ref="AE420">INDEX($H420:$K420,0,MATCH(AE$384,$H$384:$K$384,0))*INDEX($J$378:$R$381,MATCH(AE$384,$I$378:$I$381,0),MATCH(AE$383,$J$377:$R$377,0))</f>
        <v>0</v>
      </c>
      <c r="AF420" s="1010" cm="1">
        <f t="array" ref="AF420">INDEX($H420:$K420,0,MATCH(AF$384,$H$384:$K$384,0))*INDEX($J$378:$R$381,MATCH(AF$384,$I$378:$I$381,0),MATCH(AF$383,$J$377:$R$377,0))</f>
        <v>0</v>
      </c>
      <c r="AG420" s="1010" cm="1">
        <f t="array" ref="AG420">INDEX($H420:$K420,0,MATCH(AG$384,$H$384:$K$384,0))*INDEX($J$378:$R$381,MATCH(AG$384,$I$378:$I$381,0),MATCH(AG$383,$J$377:$R$377,0))</f>
        <v>0</v>
      </c>
      <c r="AH420" s="1010" cm="1">
        <f t="array" ref="AH420">INDEX($H420:$K420,0,MATCH(AH$384,$H$384:$K$384,0))*INDEX($J$378:$R$381,MATCH(AH$384,$I$378:$I$381,0),MATCH(AH$383,$J$377:$R$377,0))</f>
        <v>0</v>
      </c>
      <c r="AI420" s="1010" cm="1">
        <f t="array" ref="AI420">INDEX($H420:$K420,0,MATCH(AI$384,$H$384:$K$384,0))*INDEX($J$378:$R$381,MATCH(AI$384,$I$378:$I$381,0),MATCH(AI$383,$J$377:$R$377,0))</f>
        <v>0</v>
      </c>
      <c r="AJ420" s="1010" cm="1">
        <f t="array" ref="AJ420">INDEX($H420:$K420,0,MATCH(AJ$384,$H$384:$K$384,0))*INDEX($J$378:$R$381,MATCH(AJ$384,$I$378:$I$381,0),MATCH(AJ$383,$J$377:$R$377,0))</f>
        <v>0</v>
      </c>
      <c r="AK420" s="1010" cm="1">
        <f t="array" ref="AK420">INDEX($H420:$K420,0,MATCH(AK$384,$H$384:$K$384,0))*INDEX($J$378:$R$381,MATCH(AK$384,$I$378:$I$381,0),MATCH(AK$383,$J$377:$R$377,0))</f>
        <v>0</v>
      </c>
      <c r="AL420" s="1010" cm="1">
        <f t="array" ref="AL420">INDEX($H420:$K420,0,MATCH(AL$384,$H$384:$K$384,0))*INDEX($J$378:$R$381,MATCH(AL$384,$I$378:$I$381,0),MATCH(AL$383,$J$377:$R$377,0))</f>
        <v>0</v>
      </c>
      <c r="AM420" s="1010" cm="1">
        <f t="array" ref="AM420">INDEX($H420:$K420,0,MATCH(AM$384,$H$384:$K$384,0))*INDEX($J$378:$R$381,MATCH(AM$384,$I$378:$I$381,0),MATCH(AM$383,$J$377:$R$377,0))</f>
        <v>0</v>
      </c>
      <c r="AN420" s="1010" cm="1">
        <f t="array" ref="AN420">INDEX($H420:$K420,0,MATCH(AN$384,$H$384:$K$384,0))*INDEX($J$378:$R$381,MATCH(AN$384,$I$378:$I$381,0),MATCH(AN$383,$J$377:$R$377,0))</f>
        <v>0</v>
      </c>
      <c r="AO420" s="1010" cm="1">
        <f t="array" ref="AO420">INDEX($H420:$K420,0,MATCH(AO$384,$H$384:$K$384,0))*INDEX($J$378:$R$381,MATCH(AO$384,$I$378:$I$381,0),MATCH(AO$383,$J$377:$R$377,0))</f>
        <v>0</v>
      </c>
      <c r="AP420" s="1010" cm="1">
        <f t="array" ref="AP420">INDEX($H420:$K420,0,MATCH(AP$384,$H$384:$K$384,0))*INDEX($J$378:$R$381,MATCH(AP$384,$I$378:$I$381,0),MATCH(AP$383,$J$377:$R$377,0))</f>
        <v>0</v>
      </c>
      <c r="AQ420" s="1010" cm="1">
        <f t="array" ref="AQ420">INDEX($H420:$K420,0,MATCH(AQ$384,$H$384:$K$384,0))*INDEX($J$378:$R$381,MATCH(AQ$384,$I$378:$I$381,0),MATCH(AQ$383,$J$377:$R$377,0))</f>
        <v>0</v>
      </c>
      <c r="AR420" s="1010" cm="1">
        <f t="array" ref="AR420">INDEX($H420:$K420,0,MATCH(AR$384,$H$384:$K$384,0))*INDEX($J$378:$R$381,MATCH(AR$384,$I$378:$I$381,0),MATCH(AR$383,$J$377:$R$377,0))</f>
        <v>0</v>
      </c>
      <c r="AS420" s="1010" cm="1">
        <f t="array" ref="AS420">INDEX($H420:$K420,0,MATCH(AS$384,$H$384:$K$384,0))*INDEX($J$378:$R$381,MATCH(AS$384,$I$378:$I$381,0),MATCH(AS$383,$J$377:$R$377,0))</f>
        <v>0</v>
      </c>
      <c r="AT420" s="1010" cm="1">
        <f t="array" ref="AT420">INDEX($H420:$K420,0,MATCH(AT$384,$H$384:$K$384,0))*INDEX($J$378:$R$381,MATCH(AT$384,$I$378:$I$381,0),MATCH(AT$383,$J$377:$R$377,0))</f>
        <v>0</v>
      </c>
      <c r="AU420" s="1010" cm="1">
        <f t="array" ref="AU420">INDEX($H420:$K420,0,MATCH(AU$384,$H$384:$K$384,0))*INDEX($J$378:$R$381,MATCH(AU$384,$I$378:$I$381,0),MATCH(AU$383,$J$377:$R$377,0))</f>
        <v>0</v>
      </c>
      <c r="AV420" s="304"/>
      <c r="AW420" s="304"/>
      <c r="AX420" s="236"/>
      <c r="AY420" s="228"/>
      <c r="AZ420" s="228"/>
      <c r="BA420" s="228"/>
    </row>
    <row r="421" spans="1:53" s="76" customFormat="1" ht="15" outlineLevel="1" x14ac:dyDescent="0.25">
      <c r="A421" s="226"/>
      <c r="B421" s="227"/>
      <c r="C421" s="237"/>
      <c r="D421" s="237"/>
      <c r="E421" s="237"/>
      <c r="F421" s="245"/>
      <c r="G421" s="245" t="str">
        <f t="shared" si="49"/>
        <v>AAAWA1a</v>
      </c>
      <c r="H421" s="349">
        <v>0</v>
      </c>
      <c r="I421" s="349">
        <v>0</v>
      </c>
      <c r="J421" s="349">
        <v>0</v>
      </c>
      <c r="K421" s="349">
        <v>0</v>
      </c>
      <c r="L421" s="1010" cm="1">
        <f t="array" ref="L421">INDEX($H421:$K421,0,MATCH(L$384,$H$384:$K$384,0))*INDEX($J$378:$R$381,MATCH(L$384,$I$378:$I$381,0),MATCH(L$383,$J$377:$R$377,0))</f>
        <v>0</v>
      </c>
      <c r="M421" s="1010" cm="1">
        <f t="array" ref="M421">INDEX($H421:$K421,0,MATCH(M$384,$H$384:$K$384,0))*INDEX($J$378:$R$381,MATCH(M$384,$I$378:$I$381,0),MATCH(M$383,$J$377:$R$377,0))</f>
        <v>0</v>
      </c>
      <c r="N421" s="1010" cm="1">
        <f t="array" ref="N421">INDEX($H421:$K421,0,MATCH(N$384,$H$384:$K$384,0))*INDEX($J$378:$R$381,MATCH(N$384,$I$378:$I$381,0),MATCH(N$383,$J$377:$R$377,0))</f>
        <v>0</v>
      </c>
      <c r="O421" s="1010" cm="1">
        <f t="array" ref="O421">INDEX($H421:$K421,0,MATCH(O$384,$H$384:$K$384,0))*INDEX($J$378:$R$381,MATCH(O$384,$I$378:$I$381,0),MATCH(O$383,$J$377:$R$377,0))</f>
        <v>0</v>
      </c>
      <c r="P421" s="1010" cm="1">
        <f t="array" ref="P421">INDEX($H421:$K421,0,MATCH(P$384,$H$384:$K$384,0))*INDEX($J$378:$R$381,MATCH(P$384,$I$378:$I$381,0),MATCH(P$383,$J$377:$R$377,0))</f>
        <v>0</v>
      </c>
      <c r="Q421" s="1010" cm="1">
        <f t="array" ref="Q421">INDEX($H421:$K421,0,MATCH(Q$384,$H$384:$K$384,0))*INDEX($J$378:$R$381,MATCH(Q$384,$I$378:$I$381,0),MATCH(Q$383,$J$377:$R$377,0))</f>
        <v>0</v>
      </c>
      <c r="R421" s="1010" cm="1">
        <f t="array" ref="R421">INDEX($H421:$K421,0,MATCH(R$384,$H$384:$K$384,0))*INDEX($J$378:$R$381,MATCH(R$384,$I$378:$I$381,0),MATCH(R$383,$J$377:$R$377,0))</f>
        <v>0</v>
      </c>
      <c r="S421" s="1010" cm="1">
        <f t="array" ref="S421">INDEX($H421:$K421,0,MATCH(S$384,$H$384:$K$384,0))*INDEX($J$378:$R$381,MATCH(S$384,$I$378:$I$381,0),MATCH(S$383,$J$377:$R$377,0))</f>
        <v>0</v>
      </c>
      <c r="T421" s="1010" cm="1">
        <f t="array" ref="T421">INDEX($H421:$K421,0,MATCH(T$384,$H$384:$K$384,0))*INDEX($J$378:$R$381,MATCH(T$384,$I$378:$I$381,0),MATCH(T$383,$J$377:$R$377,0))</f>
        <v>0</v>
      </c>
      <c r="U421" s="1010" cm="1">
        <f t="array" ref="U421">INDEX($H421:$K421,0,MATCH(U$384,$H$384:$K$384,0))*INDEX($J$378:$R$381,MATCH(U$384,$I$378:$I$381,0),MATCH(U$383,$J$377:$R$377,0))</f>
        <v>0</v>
      </c>
      <c r="V421" s="1010" cm="1">
        <f t="array" ref="V421">INDEX($H421:$K421,0,MATCH(V$384,$H$384:$K$384,0))*INDEX($J$378:$R$381,MATCH(V$384,$I$378:$I$381,0),MATCH(V$383,$J$377:$R$377,0))</f>
        <v>0</v>
      </c>
      <c r="W421" s="1010" cm="1">
        <f t="array" ref="W421">INDEX($H421:$K421,0,MATCH(W$384,$H$384:$K$384,0))*INDEX($J$378:$R$381,MATCH(W$384,$I$378:$I$381,0),MATCH(W$383,$J$377:$R$377,0))</f>
        <v>0</v>
      </c>
      <c r="X421" s="1010" cm="1">
        <f t="array" ref="X421">INDEX($H421:$K421,0,MATCH(X$384,$H$384:$K$384,0))*INDEX($J$378:$R$381,MATCH(X$384,$I$378:$I$381,0),MATCH(X$383,$J$377:$R$377,0))</f>
        <v>0</v>
      </c>
      <c r="Y421" s="1010" cm="1">
        <f t="array" ref="Y421">INDEX($H421:$K421,0,MATCH(Y$384,$H$384:$K$384,0))*INDEX($J$378:$R$381,MATCH(Y$384,$I$378:$I$381,0),MATCH(Y$383,$J$377:$R$377,0))</f>
        <v>0</v>
      </c>
      <c r="Z421" s="1010" cm="1">
        <f t="array" ref="Z421">INDEX($H421:$K421,0,MATCH(Z$384,$H$384:$K$384,0))*INDEX($J$378:$R$381,MATCH(Z$384,$I$378:$I$381,0),MATCH(Z$383,$J$377:$R$377,0))</f>
        <v>0</v>
      </c>
      <c r="AA421" s="1010" cm="1">
        <f t="array" ref="AA421">INDEX($H421:$K421,0,MATCH(AA$384,$H$384:$K$384,0))*INDEX($J$378:$R$381,MATCH(AA$384,$I$378:$I$381,0),MATCH(AA$383,$J$377:$R$377,0))</f>
        <v>0</v>
      </c>
      <c r="AB421" s="1010" cm="1">
        <f t="array" ref="AB421">INDEX($H421:$K421,0,MATCH(AB$384,$H$384:$K$384,0))*INDEX($J$378:$R$381,MATCH(AB$384,$I$378:$I$381,0),MATCH(AB$383,$J$377:$R$377,0))</f>
        <v>0</v>
      </c>
      <c r="AC421" s="1010" cm="1">
        <f t="array" ref="AC421">INDEX($H421:$K421,0,MATCH(AC$384,$H$384:$K$384,0))*INDEX($J$378:$R$381,MATCH(AC$384,$I$378:$I$381,0),MATCH(AC$383,$J$377:$R$377,0))</f>
        <v>0</v>
      </c>
      <c r="AD421" s="1010" cm="1">
        <f t="array" ref="AD421">INDEX($H421:$K421,0,MATCH(AD$384,$H$384:$K$384,0))*INDEX($J$378:$R$381,MATCH(AD$384,$I$378:$I$381,0),MATCH(AD$383,$J$377:$R$377,0))</f>
        <v>0</v>
      </c>
      <c r="AE421" s="1010" cm="1">
        <f t="array" ref="AE421">INDEX($H421:$K421,0,MATCH(AE$384,$H$384:$K$384,0))*INDEX($J$378:$R$381,MATCH(AE$384,$I$378:$I$381,0),MATCH(AE$383,$J$377:$R$377,0))</f>
        <v>0</v>
      </c>
      <c r="AF421" s="1010" cm="1">
        <f t="array" ref="AF421">INDEX($H421:$K421,0,MATCH(AF$384,$H$384:$K$384,0))*INDEX($J$378:$R$381,MATCH(AF$384,$I$378:$I$381,0),MATCH(AF$383,$J$377:$R$377,0))</f>
        <v>0</v>
      </c>
      <c r="AG421" s="1010" cm="1">
        <f t="array" ref="AG421">INDEX($H421:$K421,0,MATCH(AG$384,$H$384:$K$384,0))*INDEX($J$378:$R$381,MATCH(AG$384,$I$378:$I$381,0),MATCH(AG$383,$J$377:$R$377,0))</f>
        <v>0</v>
      </c>
      <c r="AH421" s="1010" cm="1">
        <f t="array" ref="AH421">INDEX($H421:$K421,0,MATCH(AH$384,$H$384:$K$384,0))*INDEX($J$378:$R$381,MATCH(AH$384,$I$378:$I$381,0),MATCH(AH$383,$J$377:$R$377,0))</f>
        <v>0</v>
      </c>
      <c r="AI421" s="1010" cm="1">
        <f t="array" ref="AI421">INDEX($H421:$K421,0,MATCH(AI$384,$H$384:$K$384,0))*INDEX($J$378:$R$381,MATCH(AI$384,$I$378:$I$381,0),MATCH(AI$383,$J$377:$R$377,0))</f>
        <v>0</v>
      </c>
      <c r="AJ421" s="1010" cm="1">
        <f t="array" ref="AJ421">INDEX($H421:$K421,0,MATCH(AJ$384,$H$384:$K$384,0))*INDEX($J$378:$R$381,MATCH(AJ$384,$I$378:$I$381,0),MATCH(AJ$383,$J$377:$R$377,0))</f>
        <v>0</v>
      </c>
      <c r="AK421" s="1010" cm="1">
        <f t="array" ref="AK421">INDEX($H421:$K421,0,MATCH(AK$384,$H$384:$K$384,0))*INDEX($J$378:$R$381,MATCH(AK$384,$I$378:$I$381,0),MATCH(AK$383,$J$377:$R$377,0))</f>
        <v>0</v>
      </c>
      <c r="AL421" s="1010" cm="1">
        <f t="array" ref="AL421">INDEX($H421:$K421,0,MATCH(AL$384,$H$384:$K$384,0))*INDEX($J$378:$R$381,MATCH(AL$384,$I$378:$I$381,0),MATCH(AL$383,$J$377:$R$377,0))</f>
        <v>0</v>
      </c>
      <c r="AM421" s="1010" cm="1">
        <f t="array" ref="AM421">INDEX($H421:$K421,0,MATCH(AM$384,$H$384:$K$384,0))*INDEX($J$378:$R$381,MATCH(AM$384,$I$378:$I$381,0),MATCH(AM$383,$J$377:$R$377,0))</f>
        <v>0</v>
      </c>
      <c r="AN421" s="1010" cm="1">
        <f t="array" ref="AN421">INDEX($H421:$K421,0,MATCH(AN$384,$H$384:$K$384,0))*INDEX($J$378:$R$381,MATCH(AN$384,$I$378:$I$381,0),MATCH(AN$383,$J$377:$R$377,0))</f>
        <v>0</v>
      </c>
      <c r="AO421" s="1010" cm="1">
        <f t="array" ref="AO421">INDEX($H421:$K421,0,MATCH(AO$384,$H$384:$K$384,0))*INDEX($J$378:$R$381,MATCH(AO$384,$I$378:$I$381,0),MATCH(AO$383,$J$377:$R$377,0))</f>
        <v>0</v>
      </c>
      <c r="AP421" s="1010" cm="1">
        <f t="array" ref="AP421">INDEX($H421:$K421,0,MATCH(AP$384,$H$384:$K$384,0))*INDEX($J$378:$R$381,MATCH(AP$384,$I$378:$I$381,0),MATCH(AP$383,$J$377:$R$377,0))</f>
        <v>0</v>
      </c>
      <c r="AQ421" s="1010" cm="1">
        <f t="array" ref="AQ421">INDEX($H421:$K421,0,MATCH(AQ$384,$H$384:$K$384,0))*INDEX($J$378:$R$381,MATCH(AQ$384,$I$378:$I$381,0),MATCH(AQ$383,$J$377:$R$377,0))</f>
        <v>0</v>
      </c>
      <c r="AR421" s="1010" cm="1">
        <f t="array" ref="AR421">INDEX($H421:$K421,0,MATCH(AR$384,$H$384:$K$384,0))*INDEX($J$378:$R$381,MATCH(AR$384,$I$378:$I$381,0),MATCH(AR$383,$J$377:$R$377,0))</f>
        <v>0</v>
      </c>
      <c r="AS421" s="1010" cm="1">
        <f t="array" ref="AS421">INDEX($H421:$K421,0,MATCH(AS$384,$H$384:$K$384,0))*INDEX($J$378:$R$381,MATCH(AS$384,$I$378:$I$381,0),MATCH(AS$383,$J$377:$R$377,0))</f>
        <v>0</v>
      </c>
      <c r="AT421" s="1010" cm="1">
        <f t="array" ref="AT421">INDEX($H421:$K421,0,MATCH(AT$384,$H$384:$K$384,0))*INDEX($J$378:$R$381,MATCH(AT$384,$I$378:$I$381,0),MATCH(AT$383,$J$377:$R$377,0))</f>
        <v>0</v>
      </c>
      <c r="AU421" s="1010" cm="1">
        <f t="array" ref="AU421">INDEX($H421:$K421,0,MATCH(AU$384,$H$384:$K$384,0))*INDEX($J$378:$R$381,MATCH(AU$384,$I$378:$I$381,0),MATCH(AU$383,$J$377:$R$377,0))</f>
        <v>0</v>
      </c>
      <c r="AV421" s="304"/>
      <c r="AW421" s="304"/>
      <c r="AX421" s="236"/>
      <c r="AY421" s="228"/>
      <c r="AZ421" s="228"/>
      <c r="BA421" s="228"/>
    </row>
    <row r="422" spans="1:53" s="76" customFormat="1" ht="15" outlineLevel="1" x14ac:dyDescent="0.25">
      <c r="A422" s="226"/>
      <c r="B422" s="227"/>
      <c r="C422" s="237"/>
      <c r="D422" s="237"/>
      <c r="E422" s="237"/>
      <c r="F422" s="245"/>
      <c r="G422" s="245" t="str">
        <f t="shared" si="49"/>
        <v>YAAA2Wa</v>
      </c>
      <c r="H422" s="349">
        <v>0</v>
      </c>
      <c r="I422" s="349">
        <v>0</v>
      </c>
      <c r="J422" s="349">
        <v>0</v>
      </c>
      <c r="K422" s="349">
        <v>0</v>
      </c>
      <c r="L422" s="1010" cm="1">
        <f t="array" ref="L422">INDEX($H422:$K422,0,MATCH(L$384,$H$384:$K$384,0))*INDEX($J$378:$R$381,MATCH(L$384,$I$378:$I$381,0),MATCH(L$383,$J$377:$R$377,0))</f>
        <v>0</v>
      </c>
      <c r="M422" s="1010" cm="1">
        <f t="array" ref="M422">INDEX($H422:$K422,0,MATCH(M$384,$H$384:$K$384,0))*INDEX($J$378:$R$381,MATCH(M$384,$I$378:$I$381,0),MATCH(M$383,$J$377:$R$377,0))</f>
        <v>0</v>
      </c>
      <c r="N422" s="1010" cm="1">
        <f t="array" ref="N422">INDEX($H422:$K422,0,MATCH(N$384,$H$384:$K$384,0))*INDEX($J$378:$R$381,MATCH(N$384,$I$378:$I$381,0),MATCH(N$383,$J$377:$R$377,0))</f>
        <v>0</v>
      </c>
      <c r="O422" s="1010" cm="1">
        <f t="array" ref="O422">INDEX($H422:$K422,0,MATCH(O$384,$H$384:$K$384,0))*INDEX($J$378:$R$381,MATCH(O$384,$I$378:$I$381,0),MATCH(O$383,$J$377:$R$377,0))</f>
        <v>0</v>
      </c>
      <c r="P422" s="1010" cm="1">
        <f t="array" ref="P422">INDEX($H422:$K422,0,MATCH(P$384,$H$384:$K$384,0))*INDEX($J$378:$R$381,MATCH(P$384,$I$378:$I$381,0),MATCH(P$383,$J$377:$R$377,0))</f>
        <v>0</v>
      </c>
      <c r="Q422" s="1010" cm="1">
        <f t="array" ref="Q422">INDEX($H422:$K422,0,MATCH(Q$384,$H$384:$K$384,0))*INDEX($J$378:$R$381,MATCH(Q$384,$I$378:$I$381,0),MATCH(Q$383,$J$377:$R$377,0))</f>
        <v>0</v>
      </c>
      <c r="R422" s="1010" cm="1">
        <f t="array" ref="R422">INDEX($H422:$K422,0,MATCH(R$384,$H$384:$K$384,0))*INDEX($J$378:$R$381,MATCH(R$384,$I$378:$I$381,0),MATCH(R$383,$J$377:$R$377,0))</f>
        <v>0</v>
      </c>
      <c r="S422" s="1010" cm="1">
        <f t="array" ref="S422">INDEX($H422:$K422,0,MATCH(S$384,$H$384:$K$384,0))*INDEX($J$378:$R$381,MATCH(S$384,$I$378:$I$381,0),MATCH(S$383,$J$377:$R$377,0))</f>
        <v>0</v>
      </c>
      <c r="T422" s="1010" cm="1">
        <f t="array" ref="T422">INDEX($H422:$K422,0,MATCH(T$384,$H$384:$K$384,0))*INDEX($J$378:$R$381,MATCH(T$384,$I$378:$I$381,0),MATCH(T$383,$J$377:$R$377,0))</f>
        <v>0</v>
      </c>
      <c r="U422" s="1010" cm="1">
        <f t="array" ref="U422">INDEX($H422:$K422,0,MATCH(U$384,$H$384:$K$384,0))*INDEX($J$378:$R$381,MATCH(U$384,$I$378:$I$381,0),MATCH(U$383,$J$377:$R$377,0))</f>
        <v>0</v>
      </c>
      <c r="V422" s="1010" cm="1">
        <f t="array" ref="V422">INDEX($H422:$K422,0,MATCH(V$384,$H$384:$K$384,0))*INDEX($J$378:$R$381,MATCH(V$384,$I$378:$I$381,0),MATCH(V$383,$J$377:$R$377,0))</f>
        <v>0</v>
      </c>
      <c r="W422" s="1010" cm="1">
        <f t="array" ref="W422">INDEX($H422:$K422,0,MATCH(W$384,$H$384:$K$384,0))*INDEX($J$378:$R$381,MATCH(W$384,$I$378:$I$381,0),MATCH(W$383,$J$377:$R$377,0))</f>
        <v>0</v>
      </c>
      <c r="X422" s="1010" cm="1">
        <f t="array" ref="X422">INDEX($H422:$K422,0,MATCH(X$384,$H$384:$K$384,0))*INDEX($J$378:$R$381,MATCH(X$384,$I$378:$I$381,0),MATCH(X$383,$J$377:$R$377,0))</f>
        <v>0</v>
      </c>
      <c r="Y422" s="1010" cm="1">
        <f t="array" ref="Y422">INDEX($H422:$K422,0,MATCH(Y$384,$H$384:$K$384,0))*INDEX($J$378:$R$381,MATCH(Y$384,$I$378:$I$381,0),MATCH(Y$383,$J$377:$R$377,0))</f>
        <v>0</v>
      </c>
      <c r="Z422" s="1010" cm="1">
        <f t="array" ref="Z422">INDEX($H422:$K422,0,MATCH(Z$384,$H$384:$K$384,0))*INDEX($J$378:$R$381,MATCH(Z$384,$I$378:$I$381,0),MATCH(Z$383,$J$377:$R$377,0))</f>
        <v>0</v>
      </c>
      <c r="AA422" s="1010" cm="1">
        <f t="array" ref="AA422">INDEX($H422:$K422,0,MATCH(AA$384,$H$384:$K$384,0))*INDEX($J$378:$R$381,MATCH(AA$384,$I$378:$I$381,0),MATCH(AA$383,$J$377:$R$377,0))</f>
        <v>0</v>
      </c>
      <c r="AB422" s="1010" cm="1">
        <f t="array" ref="AB422">INDEX($H422:$K422,0,MATCH(AB$384,$H$384:$K$384,0))*INDEX($J$378:$R$381,MATCH(AB$384,$I$378:$I$381,0),MATCH(AB$383,$J$377:$R$377,0))</f>
        <v>0</v>
      </c>
      <c r="AC422" s="1010" cm="1">
        <f t="array" ref="AC422">INDEX($H422:$K422,0,MATCH(AC$384,$H$384:$K$384,0))*INDEX($J$378:$R$381,MATCH(AC$384,$I$378:$I$381,0),MATCH(AC$383,$J$377:$R$377,0))</f>
        <v>0</v>
      </c>
      <c r="AD422" s="1010" cm="1">
        <f t="array" ref="AD422">INDEX($H422:$K422,0,MATCH(AD$384,$H$384:$K$384,0))*INDEX($J$378:$R$381,MATCH(AD$384,$I$378:$I$381,0),MATCH(AD$383,$J$377:$R$377,0))</f>
        <v>0</v>
      </c>
      <c r="AE422" s="1010" cm="1">
        <f t="array" ref="AE422">INDEX($H422:$K422,0,MATCH(AE$384,$H$384:$K$384,0))*INDEX($J$378:$R$381,MATCH(AE$384,$I$378:$I$381,0),MATCH(AE$383,$J$377:$R$377,0))</f>
        <v>0</v>
      </c>
      <c r="AF422" s="1010" cm="1">
        <f t="array" ref="AF422">INDEX($H422:$K422,0,MATCH(AF$384,$H$384:$K$384,0))*INDEX($J$378:$R$381,MATCH(AF$384,$I$378:$I$381,0),MATCH(AF$383,$J$377:$R$377,0))</f>
        <v>0</v>
      </c>
      <c r="AG422" s="1010" cm="1">
        <f t="array" ref="AG422">INDEX($H422:$K422,0,MATCH(AG$384,$H$384:$K$384,0))*INDEX($J$378:$R$381,MATCH(AG$384,$I$378:$I$381,0),MATCH(AG$383,$J$377:$R$377,0))</f>
        <v>0</v>
      </c>
      <c r="AH422" s="1010" cm="1">
        <f t="array" ref="AH422">INDEX($H422:$K422,0,MATCH(AH$384,$H$384:$K$384,0))*INDEX($J$378:$R$381,MATCH(AH$384,$I$378:$I$381,0),MATCH(AH$383,$J$377:$R$377,0))</f>
        <v>0</v>
      </c>
      <c r="AI422" s="1010" cm="1">
        <f t="array" ref="AI422">INDEX($H422:$K422,0,MATCH(AI$384,$H$384:$K$384,0))*INDEX($J$378:$R$381,MATCH(AI$384,$I$378:$I$381,0),MATCH(AI$383,$J$377:$R$377,0))</f>
        <v>0</v>
      </c>
      <c r="AJ422" s="1010" cm="1">
        <f t="array" ref="AJ422">INDEX($H422:$K422,0,MATCH(AJ$384,$H$384:$K$384,0))*INDEX($J$378:$R$381,MATCH(AJ$384,$I$378:$I$381,0),MATCH(AJ$383,$J$377:$R$377,0))</f>
        <v>0</v>
      </c>
      <c r="AK422" s="1010" cm="1">
        <f t="array" ref="AK422">INDEX($H422:$K422,0,MATCH(AK$384,$H$384:$K$384,0))*INDEX($J$378:$R$381,MATCH(AK$384,$I$378:$I$381,0),MATCH(AK$383,$J$377:$R$377,0))</f>
        <v>0</v>
      </c>
      <c r="AL422" s="1010" cm="1">
        <f t="array" ref="AL422">INDEX($H422:$K422,0,MATCH(AL$384,$H$384:$K$384,0))*INDEX($J$378:$R$381,MATCH(AL$384,$I$378:$I$381,0),MATCH(AL$383,$J$377:$R$377,0))</f>
        <v>0</v>
      </c>
      <c r="AM422" s="1010" cm="1">
        <f t="array" ref="AM422">INDEX($H422:$K422,0,MATCH(AM$384,$H$384:$K$384,0))*INDEX($J$378:$R$381,MATCH(AM$384,$I$378:$I$381,0),MATCH(AM$383,$J$377:$R$377,0))</f>
        <v>0</v>
      </c>
      <c r="AN422" s="1010" cm="1">
        <f t="array" ref="AN422">INDEX($H422:$K422,0,MATCH(AN$384,$H$384:$K$384,0))*INDEX($J$378:$R$381,MATCH(AN$384,$I$378:$I$381,0),MATCH(AN$383,$J$377:$R$377,0))</f>
        <v>0</v>
      </c>
      <c r="AO422" s="1010" cm="1">
        <f t="array" ref="AO422">INDEX($H422:$K422,0,MATCH(AO$384,$H$384:$K$384,0))*INDEX($J$378:$R$381,MATCH(AO$384,$I$378:$I$381,0),MATCH(AO$383,$J$377:$R$377,0))</f>
        <v>0</v>
      </c>
      <c r="AP422" s="1010" cm="1">
        <f t="array" ref="AP422">INDEX($H422:$K422,0,MATCH(AP$384,$H$384:$K$384,0))*INDEX($J$378:$R$381,MATCH(AP$384,$I$378:$I$381,0),MATCH(AP$383,$J$377:$R$377,0))</f>
        <v>0</v>
      </c>
      <c r="AQ422" s="1010" cm="1">
        <f t="array" ref="AQ422">INDEX($H422:$K422,0,MATCH(AQ$384,$H$384:$K$384,0))*INDEX($J$378:$R$381,MATCH(AQ$384,$I$378:$I$381,0),MATCH(AQ$383,$J$377:$R$377,0))</f>
        <v>0</v>
      </c>
      <c r="AR422" s="1010" cm="1">
        <f t="array" ref="AR422">INDEX($H422:$K422,0,MATCH(AR$384,$H$384:$K$384,0))*INDEX($J$378:$R$381,MATCH(AR$384,$I$378:$I$381,0),MATCH(AR$383,$J$377:$R$377,0))</f>
        <v>0</v>
      </c>
      <c r="AS422" s="1010" cm="1">
        <f t="array" ref="AS422">INDEX($H422:$K422,0,MATCH(AS$384,$H$384:$K$384,0))*INDEX($J$378:$R$381,MATCH(AS$384,$I$378:$I$381,0),MATCH(AS$383,$J$377:$R$377,0))</f>
        <v>0</v>
      </c>
      <c r="AT422" s="1010" cm="1">
        <f t="array" ref="AT422">INDEX($H422:$K422,0,MATCH(AT$384,$H$384:$K$384,0))*INDEX($J$378:$R$381,MATCH(AT$384,$I$378:$I$381,0),MATCH(AT$383,$J$377:$R$377,0))</f>
        <v>0</v>
      </c>
      <c r="AU422" s="1010" cm="1">
        <f t="array" ref="AU422">INDEX($H422:$K422,0,MATCH(AU$384,$H$384:$K$384,0))*INDEX($J$378:$R$381,MATCH(AU$384,$I$378:$I$381,0),MATCH(AU$383,$J$377:$R$377,0))</f>
        <v>0</v>
      </c>
      <c r="AV422" s="304"/>
      <c r="AW422" s="304"/>
      <c r="AX422" s="236"/>
      <c r="AY422" s="228"/>
      <c r="AZ422" s="228"/>
      <c r="BA422" s="228"/>
    </row>
    <row r="423" spans="1:53" s="76" customFormat="1" ht="15" outlineLevel="1" x14ac:dyDescent="0.25">
      <c r="A423" s="226"/>
      <c r="B423" s="227"/>
      <c r="C423" s="237"/>
      <c r="D423" s="237"/>
      <c r="E423" s="237"/>
      <c r="F423" s="245"/>
      <c r="G423" s="245" t="str">
        <f t="shared" si="49"/>
        <v>YAAA2Nw</v>
      </c>
      <c r="H423" s="349">
        <v>1</v>
      </c>
      <c r="I423" s="349">
        <v>1</v>
      </c>
      <c r="J423" s="349">
        <v>1</v>
      </c>
      <c r="K423" s="349">
        <v>1</v>
      </c>
      <c r="L423" s="1010" cm="1">
        <f t="array" ref="L423">INDEX($H423:$K423,0,MATCH(L$384,$H$384:$K$384,0))*INDEX($J$378:$R$381,MATCH(L$384,$I$378:$I$381,0),MATCH(L$383,$J$377:$R$377,0))</f>
        <v>2</v>
      </c>
      <c r="M423" s="1010" cm="1">
        <f t="array" ref="M423">INDEX($H423:$K423,0,MATCH(M$384,$H$384:$K$384,0))*INDEX($J$378:$R$381,MATCH(M$384,$I$378:$I$381,0),MATCH(M$383,$J$377:$R$377,0))</f>
        <v>1</v>
      </c>
      <c r="N423" s="1010" cm="1">
        <f t="array" ref="N423">INDEX($H423:$K423,0,MATCH(N$384,$H$384:$K$384,0))*INDEX($J$378:$R$381,MATCH(N$384,$I$378:$I$381,0),MATCH(N$383,$J$377:$R$377,0))</f>
        <v>1</v>
      </c>
      <c r="O423" s="1010" cm="1">
        <f t="array" ref="O423">INDEX($H423:$K423,0,MATCH(O$384,$H$384:$K$384,0))*INDEX($J$378:$R$381,MATCH(O$384,$I$378:$I$381,0),MATCH(O$383,$J$377:$R$377,0))</f>
        <v>1</v>
      </c>
      <c r="P423" s="1010" cm="1">
        <f t="array" ref="P423">INDEX($H423:$K423,0,MATCH(P$384,$H$384:$K$384,0))*INDEX($J$378:$R$381,MATCH(P$384,$I$378:$I$381,0),MATCH(P$383,$J$377:$R$377,0))</f>
        <v>2</v>
      </c>
      <c r="Q423" s="1010" cm="1">
        <f t="array" ref="Q423">INDEX($H423:$K423,0,MATCH(Q$384,$H$384:$K$384,0))*INDEX($J$378:$R$381,MATCH(Q$384,$I$378:$I$381,0),MATCH(Q$383,$J$377:$R$377,0))</f>
        <v>1</v>
      </c>
      <c r="R423" s="1010" cm="1">
        <f t="array" ref="R423">INDEX($H423:$K423,0,MATCH(R$384,$H$384:$K$384,0))*INDEX($J$378:$R$381,MATCH(R$384,$I$378:$I$381,0),MATCH(R$383,$J$377:$R$377,0))</f>
        <v>1</v>
      </c>
      <c r="S423" s="1010" cm="1">
        <f t="array" ref="S423">INDEX($H423:$K423,0,MATCH(S$384,$H$384:$K$384,0))*INDEX($J$378:$R$381,MATCH(S$384,$I$378:$I$381,0),MATCH(S$383,$J$377:$R$377,0))</f>
        <v>1</v>
      </c>
      <c r="T423" s="1010" cm="1">
        <f t="array" ref="T423">INDEX($H423:$K423,0,MATCH(T$384,$H$384:$K$384,0))*INDEX($J$378:$R$381,MATCH(T$384,$I$378:$I$381,0),MATCH(T$383,$J$377:$R$377,0))</f>
        <v>2</v>
      </c>
      <c r="U423" s="1010" cm="1">
        <f t="array" ref="U423">INDEX($H423:$K423,0,MATCH(U$384,$H$384:$K$384,0))*INDEX($J$378:$R$381,MATCH(U$384,$I$378:$I$381,0),MATCH(U$383,$J$377:$R$377,0))</f>
        <v>1</v>
      </c>
      <c r="V423" s="1010" cm="1">
        <f t="array" ref="V423">INDEX($H423:$K423,0,MATCH(V$384,$H$384:$K$384,0))*INDEX($J$378:$R$381,MATCH(V$384,$I$378:$I$381,0),MATCH(V$383,$J$377:$R$377,0))</f>
        <v>1</v>
      </c>
      <c r="W423" s="1010" cm="1">
        <f t="array" ref="W423">INDEX($H423:$K423,0,MATCH(W$384,$H$384:$K$384,0))*INDEX($J$378:$R$381,MATCH(W$384,$I$378:$I$381,0),MATCH(W$383,$J$377:$R$377,0))</f>
        <v>1</v>
      </c>
      <c r="X423" s="1010" cm="1">
        <f t="array" ref="X423">INDEX($H423:$K423,0,MATCH(X$384,$H$384:$K$384,0))*INDEX($J$378:$R$381,MATCH(X$384,$I$378:$I$381,0),MATCH(X$383,$J$377:$R$377,0))</f>
        <v>2</v>
      </c>
      <c r="Y423" s="1010" cm="1">
        <f t="array" ref="Y423">INDEX($H423:$K423,0,MATCH(Y$384,$H$384:$K$384,0))*INDEX($J$378:$R$381,MATCH(Y$384,$I$378:$I$381,0),MATCH(Y$383,$J$377:$R$377,0))</f>
        <v>1</v>
      </c>
      <c r="Z423" s="1010" cm="1">
        <f t="array" ref="Z423">INDEX($H423:$K423,0,MATCH(Z$384,$H$384:$K$384,0))*INDEX($J$378:$R$381,MATCH(Z$384,$I$378:$I$381,0),MATCH(Z$383,$J$377:$R$377,0))</f>
        <v>1</v>
      </c>
      <c r="AA423" s="1010" cm="1">
        <f t="array" ref="AA423">INDEX($H423:$K423,0,MATCH(AA$384,$H$384:$K$384,0))*INDEX($J$378:$R$381,MATCH(AA$384,$I$378:$I$381,0),MATCH(AA$383,$J$377:$R$377,0))</f>
        <v>1</v>
      </c>
      <c r="AB423" s="1010" cm="1">
        <f t="array" ref="AB423">INDEX($H423:$K423,0,MATCH(AB$384,$H$384:$K$384,0))*INDEX($J$378:$R$381,MATCH(AB$384,$I$378:$I$381,0),MATCH(AB$383,$J$377:$R$377,0))</f>
        <v>1</v>
      </c>
      <c r="AC423" s="1010" cm="1">
        <f t="array" ref="AC423">INDEX($H423:$K423,0,MATCH(AC$384,$H$384:$K$384,0))*INDEX($J$378:$R$381,MATCH(AC$384,$I$378:$I$381,0),MATCH(AC$383,$J$377:$R$377,0))</f>
        <v>1</v>
      </c>
      <c r="AD423" s="1010" cm="1">
        <f t="array" ref="AD423">INDEX($H423:$K423,0,MATCH(AD$384,$H$384:$K$384,0))*INDEX($J$378:$R$381,MATCH(AD$384,$I$378:$I$381,0),MATCH(AD$383,$J$377:$R$377,0))</f>
        <v>1</v>
      </c>
      <c r="AE423" s="1010" cm="1">
        <f t="array" ref="AE423">INDEX($H423:$K423,0,MATCH(AE$384,$H$384:$K$384,0))*INDEX($J$378:$R$381,MATCH(AE$384,$I$378:$I$381,0),MATCH(AE$383,$J$377:$R$377,0))</f>
        <v>1</v>
      </c>
      <c r="AF423" s="1010" cm="1">
        <f t="array" ref="AF423">INDEX($H423:$K423,0,MATCH(AF$384,$H$384:$K$384,0))*INDEX($J$378:$R$381,MATCH(AF$384,$I$378:$I$381,0),MATCH(AF$383,$J$377:$R$377,0))</f>
        <v>1</v>
      </c>
      <c r="AG423" s="1010" cm="1">
        <f t="array" ref="AG423">INDEX($H423:$K423,0,MATCH(AG$384,$H$384:$K$384,0))*INDEX($J$378:$R$381,MATCH(AG$384,$I$378:$I$381,0),MATCH(AG$383,$J$377:$R$377,0))</f>
        <v>1</v>
      </c>
      <c r="AH423" s="1010" cm="1">
        <f t="array" ref="AH423">INDEX($H423:$K423,0,MATCH(AH$384,$H$384:$K$384,0))*INDEX($J$378:$R$381,MATCH(AH$384,$I$378:$I$381,0),MATCH(AH$383,$J$377:$R$377,0))</f>
        <v>1</v>
      </c>
      <c r="AI423" s="1010" cm="1">
        <f t="array" ref="AI423">INDEX($H423:$K423,0,MATCH(AI$384,$H$384:$K$384,0))*INDEX($J$378:$R$381,MATCH(AI$384,$I$378:$I$381,0),MATCH(AI$383,$J$377:$R$377,0))</f>
        <v>1</v>
      </c>
      <c r="AJ423" s="1010" cm="1">
        <f t="array" ref="AJ423">INDEX($H423:$K423,0,MATCH(AJ$384,$H$384:$K$384,0))*INDEX($J$378:$R$381,MATCH(AJ$384,$I$378:$I$381,0),MATCH(AJ$383,$J$377:$R$377,0))</f>
        <v>1</v>
      </c>
      <c r="AK423" s="1010" cm="1">
        <f t="array" ref="AK423">INDEX($H423:$K423,0,MATCH(AK$384,$H$384:$K$384,0))*INDEX($J$378:$R$381,MATCH(AK$384,$I$378:$I$381,0),MATCH(AK$383,$J$377:$R$377,0))</f>
        <v>1</v>
      </c>
      <c r="AL423" s="1010" cm="1">
        <f t="array" ref="AL423">INDEX($H423:$K423,0,MATCH(AL$384,$H$384:$K$384,0))*INDEX($J$378:$R$381,MATCH(AL$384,$I$378:$I$381,0),MATCH(AL$383,$J$377:$R$377,0))</f>
        <v>1</v>
      </c>
      <c r="AM423" s="1010" cm="1">
        <f t="array" ref="AM423">INDEX($H423:$K423,0,MATCH(AM$384,$H$384:$K$384,0))*INDEX($J$378:$R$381,MATCH(AM$384,$I$378:$I$381,0),MATCH(AM$383,$J$377:$R$377,0))</f>
        <v>1</v>
      </c>
      <c r="AN423" s="1010" cm="1">
        <f t="array" ref="AN423">INDEX($H423:$K423,0,MATCH(AN$384,$H$384:$K$384,0))*INDEX($J$378:$R$381,MATCH(AN$384,$I$378:$I$381,0),MATCH(AN$383,$J$377:$R$377,0))</f>
        <v>1</v>
      </c>
      <c r="AO423" s="1010" cm="1">
        <f t="array" ref="AO423">INDEX($H423:$K423,0,MATCH(AO$384,$H$384:$K$384,0))*INDEX($J$378:$R$381,MATCH(AO$384,$I$378:$I$381,0),MATCH(AO$383,$J$377:$R$377,0))</f>
        <v>1</v>
      </c>
      <c r="AP423" s="1010" cm="1">
        <f t="array" ref="AP423">INDEX($H423:$K423,0,MATCH(AP$384,$H$384:$K$384,0))*INDEX($J$378:$R$381,MATCH(AP$384,$I$378:$I$381,0),MATCH(AP$383,$J$377:$R$377,0))</f>
        <v>1</v>
      </c>
      <c r="AQ423" s="1010" cm="1">
        <f t="array" ref="AQ423">INDEX($H423:$K423,0,MATCH(AQ$384,$H$384:$K$384,0))*INDEX($J$378:$R$381,MATCH(AQ$384,$I$378:$I$381,0),MATCH(AQ$383,$J$377:$R$377,0))</f>
        <v>1</v>
      </c>
      <c r="AR423" s="1010" cm="1">
        <f t="array" ref="AR423">INDEX($H423:$K423,0,MATCH(AR$384,$H$384:$K$384,0))*INDEX($J$378:$R$381,MATCH(AR$384,$I$378:$I$381,0),MATCH(AR$383,$J$377:$R$377,0))</f>
        <v>1</v>
      </c>
      <c r="AS423" s="1010" cm="1">
        <f t="array" ref="AS423">INDEX($H423:$K423,0,MATCH(AS$384,$H$384:$K$384,0))*INDEX($J$378:$R$381,MATCH(AS$384,$I$378:$I$381,0),MATCH(AS$383,$J$377:$R$377,0))</f>
        <v>1</v>
      </c>
      <c r="AT423" s="1010" cm="1">
        <f t="array" ref="AT423">INDEX($H423:$K423,0,MATCH(AT$384,$H$384:$K$384,0))*INDEX($J$378:$R$381,MATCH(AT$384,$I$378:$I$381,0),MATCH(AT$383,$J$377:$R$377,0))</f>
        <v>1</v>
      </c>
      <c r="AU423" s="1010" cm="1">
        <f t="array" ref="AU423">INDEX($H423:$K423,0,MATCH(AU$384,$H$384:$K$384,0))*INDEX($J$378:$R$381,MATCH(AU$384,$I$378:$I$381,0),MATCH(AU$383,$J$377:$R$377,0))</f>
        <v>1</v>
      </c>
      <c r="AV423" s="304"/>
      <c r="AW423" s="304"/>
      <c r="AX423" s="236"/>
      <c r="AY423" s="228"/>
      <c r="AZ423" s="228"/>
      <c r="BA423" s="228"/>
    </row>
    <row r="424" spans="1:53" s="76" customFormat="1" ht="15" outlineLevel="1" x14ac:dyDescent="0.25">
      <c r="A424" s="226"/>
      <c r="B424" s="227"/>
      <c r="C424" s="237"/>
      <c r="D424" s="237"/>
      <c r="E424" s="237"/>
      <c r="F424" s="245"/>
      <c r="G424" s="245" t="str">
        <f t="shared" si="49"/>
        <v>YYAA2A1z</v>
      </c>
      <c r="H424" s="349">
        <v>1</v>
      </c>
      <c r="I424" s="349">
        <v>1</v>
      </c>
      <c r="J424" s="349">
        <v>3</v>
      </c>
      <c r="K424" s="349">
        <v>1</v>
      </c>
      <c r="L424" s="1010" cm="1">
        <f t="array" ref="L424">INDEX($H424:$K424,0,MATCH(L$384,$H$384:$K$384,0))*INDEX($J$378:$R$381,MATCH(L$384,$I$378:$I$381,0),MATCH(L$383,$J$377:$R$377,0))</f>
        <v>2</v>
      </c>
      <c r="M424" s="1010" cm="1">
        <f t="array" ref="M424">INDEX($H424:$K424,0,MATCH(M$384,$H$384:$K$384,0))*INDEX($J$378:$R$381,MATCH(M$384,$I$378:$I$381,0),MATCH(M$383,$J$377:$R$377,0))</f>
        <v>1</v>
      </c>
      <c r="N424" s="1010" cm="1">
        <f t="array" ref="N424">INDEX($H424:$K424,0,MATCH(N$384,$H$384:$K$384,0))*INDEX($J$378:$R$381,MATCH(N$384,$I$378:$I$381,0),MATCH(N$383,$J$377:$R$377,0))</f>
        <v>3</v>
      </c>
      <c r="O424" s="1010" cm="1">
        <f t="array" ref="O424">INDEX($H424:$K424,0,MATCH(O$384,$H$384:$K$384,0))*INDEX($J$378:$R$381,MATCH(O$384,$I$378:$I$381,0),MATCH(O$383,$J$377:$R$377,0))</f>
        <v>1</v>
      </c>
      <c r="P424" s="1010" cm="1">
        <f t="array" ref="P424">INDEX($H424:$K424,0,MATCH(P$384,$H$384:$K$384,0))*INDEX($J$378:$R$381,MATCH(P$384,$I$378:$I$381,0),MATCH(P$383,$J$377:$R$377,0))</f>
        <v>2</v>
      </c>
      <c r="Q424" s="1010" cm="1">
        <f t="array" ref="Q424">INDEX($H424:$K424,0,MATCH(Q$384,$H$384:$K$384,0))*INDEX($J$378:$R$381,MATCH(Q$384,$I$378:$I$381,0),MATCH(Q$383,$J$377:$R$377,0))</f>
        <v>1</v>
      </c>
      <c r="R424" s="1010" cm="1">
        <f t="array" ref="R424">INDEX($H424:$K424,0,MATCH(R$384,$H$384:$K$384,0))*INDEX($J$378:$R$381,MATCH(R$384,$I$378:$I$381,0),MATCH(R$383,$J$377:$R$377,0))</f>
        <v>3</v>
      </c>
      <c r="S424" s="1010" cm="1">
        <f t="array" ref="S424">INDEX($H424:$K424,0,MATCH(S$384,$H$384:$K$384,0))*INDEX($J$378:$R$381,MATCH(S$384,$I$378:$I$381,0),MATCH(S$383,$J$377:$R$377,0))</f>
        <v>1</v>
      </c>
      <c r="T424" s="1010" cm="1">
        <f t="array" ref="T424">INDEX($H424:$K424,0,MATCH(T$384,$H$384:$K$384,0))*INDEX($J$378:$R$381,MATCH(T$384,$I$378:$I$381,0),MATCH(T$383,$J$377:$R$377,0))</f>
        <v>2</v>
      </c>
      <c r="U424" s="1010" cm="1">
        <f t="array" ref="U424">INDEX($H424:$K424,0,MATCH(U$384,$H$384:$K$384,0))*INDEX($J$378:$R$381,MATCH(U$384,$I$378:$I$381,0),MATCH(U$383,$J$377:$R$377,0))</f>
        <v>1</v>
      </c>
      <c r="V424" s="1010" cm="1">
        <f t="array" ref="V424">INDEX($H424:$K424,0,MATCH(V$384,$H$384:$K$384,0))*INDEX($J$378:$R$381,MATCH(V$384,$I$378:$I$381,0),MATCH(V$383,$J$377:$R$377,0))</f>
        <v>3</v>
      </c>
      <c r="W424" s="1010" cm="1">
        <f t="array" ref="W424">INDEX($H424:$K424,0,MATCH(W$384,$H$384:$K$384,0))*INDEX($J$378:$R$381,MATCH(W$384,$I$378:$I$381,0),MATCH(W$383,$J$377:$R$377,0))</f>
        <v>1</v>
      </c>
      <c r="X424" s="1010" cm="1">
        <f t="array" ref="X424">INDEX($H424:$K424,0,MATCH(X$384,$H$384:$K$384,0))*INDEX($J$378:$R$381,MATCH(X$384,$I$378:$I$381,0),MATCH(X$383,$J$377:$R$377,0))</f>
        <v>2</v>
      </c>
      <c r="Y424" s="1010" cm="1">
        <f t="array" ref="Y424">INDEX($H424:$K424,0,MATCH(Y$384,$H$384:$K$384,0))*INDEX($J$378:$R$381,MATCH(Y$384,$I$378:$I$381,0),MATCH(Y$383,$J$377:$R$377,0))</f>
        <v>1</v>
      </c>
      <c r="Z424" s="1010" cm="1">
        <f t="array" ref="Z424">INDEX($H424:$K424,0,MATCH(Z$384,$H$384:$K$384,0))*INDEX($J$378:$R$381,MATCH(Z$384,$I$378:$I$381,0),MATCH(Z$383,$J$377:$R$377,0))</f>
        <v>3</v>
      </c>
      <c r="AA424" s="1010" cm="1">
        <f t="array" ref="AA424">INDEX($H424:$K424,0,MATCH(AA$384,$H$384:$K$384,0))*INDEX($J$378:$R$381,MATCH(AA$384,$I$378:$I$381,0),MATCH(AA$383,$J$377:$R$377,0))</f>
        <v>1</v>
      </c>
      <c r="AB424" s="1010" cm="1">
        <f t="array" ref="AB424">INDEX($H424:$K424,0,MATCH(AB$384,$H$384:$K$384,0))*INDEX($J$378:$R$381,MATCH(AB$384,$I$378:$I$381,0),MATCH(AB$383,$J$377:$R$377,0))</f>
        <v>1</v>
      </c>
      <c r="AC424" s="1010" cm="1">
        <f t="array" ref="AC424">INDEX($H424:$K424,0,MATCH(AC$384,$H$384:$K$384,0))*INDEX($J$378:$R$381,MATCH(AC$384,$I$378:$I$381,0),MATCH(AC$383,$J$377:$R$377,0))</f>
        <v>1</v>
      </c>
      <c r="AD424" s="1010" cm="1">
        <f t="array" ref="AD424">INDEX($H424:$K424,0,MATCH(AD$384,$H$384:$K$384,0))*INDEX($J$378:$R$381,MATCH(AD$384,$I$378:$I$381,0),MATCH(AD$383,$J$377:$R$377,0))</f>
        <v>3</v>
      </c>
      <c r="AE424" s="1010" cm="1">
        <f t="array" ref="AE424">INDEX($H424:$K424,0,MATCH(AE$384,$H$384:$K$384,0))*INDEX($J$378:$R$381,MATCH(AE$384,$I$378:$I$381,0),MATCH(AE$383,$J$377:$R$377,0))</f>
        <v>1</v>
      </c>
      <c r="AF424" s="1010" cm="1">
        <f t="array" ref="AF424">INDEX($H424:$K424,0,MATCH(AF$384,$H$384:$K$384,0))*INDEX($J$378:$R$381,MATCH(AF$384,$I$378:$I$381,0),MATCH(AF$383,$J$377:$R$377,0))</f>
        <v>1</v>
      </c>
      <c r="AG424" s="1010" cm="1">
        <f t="array" ref="AG424">INDEX($H424:$K424,0,MATCH(AG$384,$H$384:$K$384,0))*INDEX($J$378:$R$381,MATCH(AG$384,$I$378:$I$381,0),MATCH(AG$383,$J$377:$R$377,0))</f>
        <v>1</v>
      </c>
      <c r="AH424" s="1010" cm="1">
        <f t="array" ref="AH424">INDEX($H424:$K424,0,MATCH(AH$384,$H$384:$K$384,0))*INDEX($J$378:$R$381,MATCH(AH$384,$I$378:$I$381,0),MATCH(AH$383,$J$377:$R$377,0))</f>
        <v>3</v>
      </c>
      <c r="AI424" s="1010" cm="1">
        <f t="array" ref="AI424">INDEX($H424:$K424,0,MATCH(AI$384,$H$384:$K$384,0))*INDEX($J$378:$R$381,MATCH(AI$384,$I$378:$I$381,0),MATCH(AI$383,$J$377:$R$377,0))</f>
        <v>1</v>
      </c>
      <c r="AJ424" s="1010" cm="1">
        <f t="array" ref="AJ424">INDEX($H424:$K424,0,MATCH(AJ$384,$H$384:$K$384,0))*INDEX($J$378:$R$381,MATCH(AJ$384,$I$378:$I$381,0),MATCH(AJ$383,$J$377:$R$377,0))</f>
        <v>1</v>
      </c>
      <c r="AK424" s="1010" cm="1">
        <f t="array" ref="AK424">INDEX($H424:$K424,0,MATCH(AK$384,$H$384:$K$384,0))*INDEX($J$378:$R$381,MATCH(AK$384,$I$378:$I$381,0),MATCH(AK$383,$J$377:$R$377,0))</f>
        <v>1</v>
      </c>
      <c r="AL424" s="1010" cm="1">
        <f t="array" ref="AL424">INDEX($H424:$K424,0,MATCH(AL$384,$H$384:$K$384,0))*INDEX($J$378:$R$381,MATCH(AL$384,$I$378:$I$381,0),MATCH(AL$383,$J$377:$R$377,0))</f>
        <v>3</v>
      </c>
      <c r="AM424" s="1010" cm="1">
        <f t="array" ref="AM424">INDEX($H424:$K424,0,MATCH(AM$384,$H$384:$K$384,0))*INDEX($J$378:$R$381,MATCH(AM$384,$I$378:$I$381,0),MATCH(AM$383,$J$377:$R$377,0))</f>
        <v>1</v>
      </c>
      <c r="AN424" s="1010" cm="1">
        <f t="array" ref="AN424">INDEX($H424:$K424,0,MATCH(AN$384,$H$384:$K$384,0))*INDEX($J$378:$R$381,MATCH(AN$384,$I$378:$I$381,0),MATCH(AN$383,$J$377:$R$377,0))</f>
        <v>1</v>
      </c>
      <c r="AO424" s="1010" cm="1">
        <f t="array" ref="AO424">INDEX($H424:$K424,0,MATCH(AO$384,$H$384:$K$384,0))*INDEX($J$378:$R$381,MATCH(AO$384,$I$378:$I$381,0),MATCH(AO$383,$J$377:$R$377,0))</f>
        <v>1</v>
      </c>
      <c r="AP424" s="1010" cm="1">
        <f t="array" ref="AP424">INDEX($H424:$K424,0,MATCH(AP$384,$H$384:$K$384,0))*INDEX($J$378:$R$381,MATCH(AP$384,$I$378:$I$381,0),MATCH(AP$383,$J$377:$R$377,0))</f>
        <v>3</v>
      </c>
      <c r="AQ424" s="1010" cm="1">
        <f t="array" ref="AQ424">INDEX($H424:$K424,0,MATCH(AQ$384,$H$384:$K$384,0))*INDEX($J$378:$R$381,MATCH(AQ$384,$I$378:$I$381,0),MATCH(AQ$383,$J$377:$R$377,0))</f>
        <v>1</v>
      </c>
      <c r="AR424" s="1010" cm="1">
        <f t="array" ref="AR424">INDEX($H424:$K424,0,MATCH(AR$384,$H$384:$K$384,0))*INDEX($J$378:$R$381,MATCH(AR$384,$I$378:$I$381,0),MATCH(AR$383,$J$377:$R$377,0))</f>
        <v>1</v>
      </c>
      <c r="AS424" s="1010" cm="1">
        <f t="array" ref="AS424">INDEX($H424:$K424,0,MATCH(AS$384,$H$384:$K$384,0))*INDEX($J$378:$R$381,MATCH(AS$384,$I$378:$I$381,0),MATCH(AS$383,$J$377:$R$377,0))</f>
        <v>1</v>
      </c>
      <c r="AT424" s="1010" cm="1">
        <f t="array" ref="AT424">INDEX($H424:$K424,0,MATCH(AT$384,$H$384:$K$384,0))*INDEX($J$378:$R$381,MATCH(AT$384,$I$378:$I$381,0),MATCH(AT$383,$J$377:$R$377,0))</f>
        <v>3</v>
      </c>
      <c r="AU424" s="1010" cm="1">
        <f t="array" ref="AU424">INDEX($H424:$K424,0,MATCH(AU$384,$H$384:$K$384,0))*INDEX($J$378:$R$381,MATCH(AU$384,$I$378:$I$381,0),MATCH(AU$383,$J$377:$R$377,0))</f>
        <v>1</v>
      </c>
      <c r="AV424" s="304"/>
      <c r="AW424" s="304"/>
      <c r="AX424" s="236"/>
      <c r="AY424" s="228"/>
      <c r="AZ424" s="228"/>
      <c r="BA424" s="228"/>
    </row>
    <row r="425" spans="1:53" s="76" customFormat="1" ht="15" outlineLevel="1" x14ac:dyDescent="0.25">
      <c r="A425" s="226"/>
      <c r="B425" s="227"/>
      <c r="C425" s="237"/>
      <c r="D425" s="237"/>
      <c r="E425" s="237"/>
      <c r="F425" s="245"/>
      <c r="G425" s="245" t="str">
        <f t="shared" si="49"/>
        <v>AYWA2A1a</v>
      </c>
      <c r="H425" s="349">
        <v>0</v>
      </c>
      <c r="I425" s="349">
        <v>0</v>
      </c>
      <c r="J425" s="349">
        <v>0</v>
      </c>
      <c r="K425" s="349">
        <v>0</v>
      </c>
      <c r="L425" s="1010" cm="1">
        <f t="array" ref="L425">INDEX($H425:$K425,0,MATCH(L$384,$H$384:$K$384,0))*INDEX($J$378:$R$381,MATCH(L$384,$I$378:$I$381,0),MATCH(L$383,$J$377:$R$377,0))</f>
        <v>0</v>
      </c>
      <c r="M425" s="1010" cm="1">
        <f t="array" ref="M425">INDEX($H425:$K425,0,MATCH(M$384,$H$384:$K$384,0))*INDEX($J$378:$R$381,MATCH(M$384,$I$378:$I$381,0),MATCH(M$383,$J$377:$R$377,0))</f>
        <v>0</v>
      </c>
      <c r="N425" s="1010" cm="1">
        <f t="array" ref="N425">INDEX($H425:$K425,0,MATCH(N$384,$H$384:$K$384,0))*INDEX($J$378:$R$381,MATCH(N$384,$I$378:$I$381,0),MATCH(N$383,$J$377:$R$377,0))</f>
        <v>0</v>
      </c>
      <c r="O425" s="1010" cm="1">
        <f t="array" ref="O425">INDEX($H425:$K425,0,MATCH(O$384,$H$384:$K$384,0))*INDEX($J$378:$R$381,MATCH(O$384,$I$378:$I$381,0),MATCH(O$383,$J$377:$R$377,0))</f>
        <v>0</v>
      </c>
      <c r="P425" s="1010" cm="1">
        <f t="array" ref="P425">INDEX($H425:$K425,0,MATCH(P$384,$H$384:$K$384,0))*INDEX($J$378:$R$381,MATCH(P$384,$I$378:$I$381,0),MATCH(P$383,$J$377:$R$377,0))</f>
        <v>0</v>
      </c>
      <c r="Q425" s="1010" cm="1">
        <f t="array" ref="Q425">INDEX($H425:$K425,0,MATCH(Q$384,$H$384:$K$384,0))*INDEX($J$378:$R$381,MATCH(Q$384,$I$378:$I$381,0),MATCH(Q$383,$J$377:$R$377,0))</f>
        <v>0</v>
      </c>
      <c r="R425" s="1010" cm="1">
        <f t="array" ref="R425">INDEX($H425:$K425,0,MATCH(R$384,$H$384:$K$384,0))*INDEX($J$378:$R$381,MATCH(R$384,$I$378:$I$381,0),MATCH(R$383,$J$377:$R$377,0))</f>
        <v>0</v>
      </c>
      <c r="S425" s="1010" cm="1">
        <f t="array" ref="S425">INDEX($H425:$K425,0,MATCH(S$384,$H$384:$K$384,0))*INDEX($J$378:$R$381,MATCH(S$384,$I$378:$I$381,0),MATCH(S$383,$J$377:$R$377,0))</f>
        <v>0</v>
      </c>
      <c r="T425" s="1010" cm="1">
        <f t="array" ref="T425">INDEX($H425:$K425,0,MATCH(T$384,$H$384:$K$384,0))*INDEX($J$378:$R$381,MATCH(T$384,$I$378:$I$381,0),MATCH(T$383,$J$377:$R$377,0))</f>
        <v>0</v>
      </c>
      <c r="U425" s="1010" cm="1">
        <f t="array" ref="U425">INDEX($H425:$K425,0,MATCH(U$384,$H$384:$K$384,0))*INDEX($J$378:$R$381,MATCH(U$384,$I$378:$I$381,0),MATCH(U$383,$J$377:$R$377,0))</f>
        <v>0</v>
      </c>
      <c r="V425" s="1010" cm="1">
        <f t="array" ref="V425">INDEX($H425:$K425,0,MATCH(V$384,$H$384:$K$384,0))*INDEX($J$378:$R$381,MATCH(V$384,$I$378:$I$381,0),MATCH(V$383,$J$377:$R$377,0))</f>
        <v>0</v>
      </c>
      <c r="W425" s="1010" cm="1">
        <f t="array" ref="W425">INDEX($H425:$K425,0,MATCH(W$384,$H$384:$K$384,0))*INDEX($J$378:$R$381,MATCH(W$384,$I$378:$I$381,0),MATCH(W$383,$J$377:$R$377,0))</f>
        <v>0</v>
      </c>
      <c r="X425" s="1010" cm="1">
        <f t="array" ref="X425">INDEX($H425:$K425,0,MATCH(X$384,$H$384:$K$384,0))*INDEX($J$378:$R$381,MATCH(X$384,$I$378:$I$381,0),MATCH(X$383,$J$377:$R$377,0))</f>
        <v>0</v>
      </c>
      <c r="Y425" s="1010" cm="1">
        <f t="array" ref="Y425">INDEX($H425:$K425,0,MATCH(Y$384,$H$384:$K$384,0))*INDEX($J$378:$R$381,MATCH(Y$384,$I$378:$I$381,0),MATCH(Y$383,$J$377:$R$377,0))</f>
        <v>0</v>
      </c>
      <c r="Z425" s="1010" cm="1">
        <f t="array" ref="Z425">INDEX($H425:$K425,0,MATCH(Z$384,$H$384:$K$384,0))*INDEX($J$378:$R$381,MATCH(Z$384,$I$378:$I$381,0),MATCH(Z$383,$J$377:$R$377,0))</f>
        <v>0</v>
      </c>
      <c r="AA425" s="1010" cm="1">
        <f t="array" ref="AA425">INDEX($H425:$K425,0,MATCH(AA$384,$H$384:$K$384,0))*INDEX($J$378:$R$381,MATCH(AA$384,$I$378:$I$381,0),MATCH(AA$383,$J$377:$R$377,0))</f>
        <v>0</v>
      </c>
      <c r="AB425" s="1010" cm="1">
        <f t="array" ref="AB425">INDEX($H425:$K425,0,MATCH(AB$384,$H$384:$K$384,0))*INDEX($J$378:$R$381,MATCH(AB$384,$I$378:$I$381,0),MATCH(AB$383,$J$377:$R$377,0))</f>
        <v>0</v>
      </c>
      <c r="AC425" s="1010" cm="1">
        <f t="array" ref="AC425">INDEX($H425:$K425,0,MATCH(AC$384,$H$384:$K$384,0))*INDEX($J$378:$R$381,MATCH(AC$384,$I$378:$I$381,0),MATCH(AC$383,$J$377:$R$377,0))</f>
        <v>0</v>
      </c>
      <c r="AD425" s="1010" cm="1">
        <f t="array" ref="AD425">INDEX($H425:$K425,0,MATCH(AD$384,$H$384:$K$384,0))*INDEX($J$378:$R$381,MATCH(AD$384,$I$378:$I$381,0),MATCH(AD$383,$J$377:$R$377,0))</f>
        <v>0</v>
      </c>
      <c r="AE425" s="1010" cm="1">
        <f t="array" ref="AE425">INDEX($H425:$K425,0,MATCH(AE$384,$H$384:$K$384,0))*INDEX($J$378:$R$381,MATCH(AE$384,$I$378:$I$381,0),MATCH(AE$383,$J$377:$R$377,0))</f>
        <v>0</v>
      </c>
      <c r="AF425" s="1010" cm="1">
        <f t="array" ref="AF425">INDEX($H425:$K425,0,MATCH(AF$384,$H$384:$K$384,0))*INDEX($J$378:$R$381,MATCH(AF$384,$I$378:$I$381,0),MATCH(AF$383,$J$377:$R$377,0))</f>
        <v>0</v>
      </c>
      <c r="AG425" s="1010" cm="1">
        <f t="array" ref="AG425">INDEX($H425:$K425,0,MATCH(AG$384,$H$384:$K$384,0))*INDEX($J$378:$R$381,MATCH(AG$384,$I$378:$I$381,0),MATCH(AG$383,$J$377:$R$377,0))</f>
        <v>0</v>
      </c>
      <c r="AH425" s="1010" cm="1">
        <f t="array" ref="AH425">INDEX($H425:$K425,0,MATCH(AH$384,$H$384:$K$384,0))*INDEX($J$378:$R$381,MATCH(AH$384,$I$378:$I$381,0),MATCH(AH$383,$J$377:$R$377,0))</f>
        <v>0</v>
      </c>
      <c r="AI425" s="1010" cm="1">
        <f t="array" ref="AI425">INDEX($H425:$K425,0,MATCH(AI$384,$H$384:$K$384,0))*INDEX($J$378:$R$381,MATCH(AI$384,$I$378:$I$381,0),MATCH(AI$383,$J$377:$R$377,0))</f>
        <v>0</v>
      </c>
      <c r="AJ425" s="1010" cm="1">
        <f t="array" ref="AJ425">INDEX($H425:$K425,0,MATCH(AJ$384,$H$384:$K$384,0))*INDEX($J$378:$R$381,MATCH(AJ$384,$I$378:$I$381,0),MATCH(AJ$383,$J$377:$R$377,0))</f>
        <v>0</v>
      </c>
      <c r="AK425" s="1010" cm="1">
        <f t="array" ref="AK425">INDEX($H425:$K425,0,MATCH(AK$384,$H$384:$K$384,0))*INDEX($J$378:$R$381,MATCH(AK$384,$I$378:$I$381,0),MATCH(AK$383,$J$377:$R$377,0))</f>
        <v>0</v>
      </c>
      <c r="AL425" s="1010" cm="1">
        <f t="array" ref="AL425">INDEX($H425:$K425,0,MATCH(AL$384,$H$384:$K$384,0))*INDEX($J$378:$R$381,MATCH(AL$384,$I$378:$I$381,0),MATCH(AL$383,$J$377:$R$377,0))</f>
        <v>0</v>
      </c>
      <c r="AM425" s="1010" cm="1">
        <f t="array" ref="AM425">INDEX($H425:$K425,0,MATCH(AM$384,$H$384:$K$384,0))*INDEX($J$378:$R$381,MATCH(AM$384,$I$378:$I$381,0),MATCH(AM$383,$J$377:$R$377,0))</f>
        <v>0</v>
      </c>
      <c r="AN425" s="1010" cm="1">
        <f t="array" ref="AN425">INDEX($H425:$K425,0,MATCH(AN$384,$H$384:$K$384,0))*INDEX($J$378:$R$381,MATCH(AN$384,$I$378:$I$381,0),MATCH(AN$383,$J$377:$R$377,0))</f>
        <v>0</v>
      </c>
      <c r="AO425" s="1010" cm="1">
        <f t="array" ref="AO425">INDEX($H425:$K425,0,MATCH(AO$384,$H$384:$K$384,0))*INDEX($J$378:$R$381,MATCH(AO$384,$I$378:$I$381,0),MATCH(AO$383,$J$377:$R$377,0))</f>
        <v>0</v>
      </c>
      <c r="AP425" s="1010" cm="1">
        <f t="array" ref="AP425">INDEX($H425:$K425,0,MATCH(AP$384,$H$384:$K$384,0))*INDEX($J$378:$R$381,MATCH(AP$384,$I$378:$I$381,0),MATCH(AP$383,$J$377:$R$377,0))</f>
        <v>0</v>
      </c>
      <c r="AQ425" s="1010" cm="1">
        <f t="array" ref="AQ425">INDEX($H425:$K425,0,MATCH(AQ$384,$H$384:$K$384,0))*INDEX($J$378:$R$381,MATCH(AQ$384,$I$378:$I$381,0),MATCH(AQ$383,$J$377:$R$377,0))</f>
        <v>0</v>
      </c>
      <c r="AR425" s="1010" cm="1">
        <f t="array" ref="AR425">INDEX($H425:$K425,0,MATCH(AR$384,$H$384:$K$384,0))*INDEX($J$378:$R$381,MATCH(AR$384,$I$378:$I$381,0),MATCH(AR$383,$J$377:$R$377,0))</f>
        <v>0</v>
      </c>
      <c r="AS425" s="1010" cm="1">
        <f t="array" ref="AS425">INDEX($H425:$K425,0,MATCH(AS$384,$H$384:$K$384,0))*INDEX($J$378:$R$381,MATCH(AS$384,$I$378:$I$381,0),MATCH(AS$383,$J$377:$R$377,0))</f>
        <v>0</v>
      </c>
      <c r="AT425" s="1010" cm="1">
        <f t="array" ref="AT425">INDEX($H425:$K425,0,MATCH(AT$384,$H$384:$K$384,0))*INDEX($J$378:$R$381,MATCH(AT$384,$I$378:$I$381,0),MATCH(AT$383,$J$377:$R$377,0))</f>
        <v>0</v>
      </c>
      <c r="AU425" s="1010" cm="1">
        <f t="array" ref="AU425">INDEX($H425:$K425,0,MATCH(AU$384,$H$384:$K$384,0))*INDEX($J$378:$R$381,MATCH(AU$384,$I$378:$I$381,0),MATCH(AU$383,$J$377:$R$377,0))</f>
        <v>0</v>
      </c>
      <c r="AV425" s="304"/>
      <c r="AW425" s="304"/>
      <c r="AX425" s="236"/>
      <c r="AY425" s="228"/>
      <c r="AZ425" s="228"/>
      <c r="BA425" s="228"/>
    </row>
    <row r="426" spans="1:53" s="76" customFormat="1" ht="15" outlineLevel="1" x14ac:dyDescent="0.25">
      <c r="A426" s="226"/>
      <c r="B426" s="227"/>
      <c r="C426" s="237"/>
      <c r="D426" s="237"/>
      <c r="E426" s="237"/>
      <c r="F426" s="245"/>
      <c r="G426" s="245" t="str">
        <f t="shared" si="49"/>
        <v>AANWA1a</v>
      </c>
      <c r="H426" s="349">
        <v>0</v>
      </c>
      <c r="I426" s="349">
        <v>0</v>
      </c>
      <c r="J426" s="349">
        <v>0</v>
      </c>
      <c r="K426" s="349">
        <v>0</v>
      </c>
      <c r="L426" s="1010" cm="1">
        <f t="array" ref="L426">INDEX($H426:$K426,0,MATCH(L$384,$H$384:$K$384,0))*INDEX($J$378:$R$381,MATCH(L$384,$I$378:$I$381,0),MATCH(L$383,$J$377:$R$377,0))</f>
        <v>0</v>
      </c>
      <c r="M426" s="1010" cm="1">
        <f t="array" ref="M426">INDEX($H426:$K426,0,MATCH(M$384,$H$384:$K$384,0))*INDEX($J$378:$R$381,MATCH(M$384,$I$378:$I$381,0),MATCH(M$383,$J$377:$R$377,0))</f>
        <v>0</v>
      </c>
      <c r="N426" s="1010" cm="1">
        <f t="array" ref="N426">INDEX($H426:$K426,0,MATCH(N$384,$H$384:$K$384,0))*INDEX($J$378:$R$381,MATCH(N$384,$I$378:$I$381,0),MATCH(N$383,$J$377:$R$377,0))</f>
        <v>0</v>
      </c>
      <c r="O426" s="1010" cm="1">
        <f t="array" ref="O426">INDEX($H426:$K426,0,MATCH(O$384,$H$384:$K$384,0))*INDEX($J$378:$R$381,MATCH(O$384,$I$378:$I$381,0),MATCH(O$383,$J$377:$R$377,0))</f>
        <v>0</v>
      </c>
      <c r="P426" s="1010" cm="1">
        <f t="array" ref="P426">INDEX($H426:$K426,0,MATCH(P$384,$H$384:$K$384,0))*INDEX($J$378:$R$381,MATCH(P$384,$I$378:$I$381,0),MATCH(P$383,$J$377:$R$377,0))</f>
        <v>0</v>
      </c>
      <c r="Q426" s="1010" cm="1">
        <f t="array" ref="Q426">INDEX($H426:$K426,0,MATCH(Q$384,$H$384:$K$384,0))*INDEX($J$378:$R$381,MATCH(Q$384,$I$378:$I$381,0),MATCH(Q$383,$J$377:$R$377,0))</f>
        <v>0</v>
      </c>
      <c r="R426" s="1010" cm="1">
        <f t="array" ref="R426">INDEX($H426:$K426,0,MATCH(R$384,$H$384:$K$384,0))*INDEX($J$378:$R$381,MATCH(R$384,$I$378:$I$381,0),MATCH(R$383,$J$377:$R$377,0))</f>
        <v>0</v>
      </c>
      <c r="S426" s="1010" cm="1">
        <f t="array" ref="S426">INDEX($H426:$K426,0,MATCH(S$384,$H$384:$K$384,0))*INDEX($J$378:$R$381,MATCH(S$384,$I$378:$I$381,0),MATCH(S$383,$J$377:$R$377,0))</f>
        <v>0</v>
      </c>
      <c r="T426" s="1010" cm="1">
        <f t="array" ref="T426">INDEX($H426:$K426,0,MATCH(T$384,$H$384:$K$384,0))*INDEX($J$378:$R$381,MATCH(T$384,$I$378:$I$381,0),MATCH(T$383,$J$377:$R$377,0))</f>
        <v>0</v>
      </c>
      <c r="U426" s="1010" cm="1">
        <f t="array" ref="U426">INDEX($H426:$K426,0,MATCH(U$384,$H$384:$K$384,0))*INDEX($J$378:$R$381,MATCH(U$384,$I$378:$I$381,0),MATCH(U$383,$J$377:$R$377,0))</f>
        <v>0</v>
      </c>
      <c r="V426" s="1010" cm="1">
        <f t="array" ref="V426">INDEX($H426:$K426,0,MATCH(V$384,$H$384:$K$384,0))*INDEX($J$378:$R$381,MATCH(V$384,$I$378:$I$381,0),MATCH(V$383,$J$377:$R$377,0))</f>
        <v>0</v>
      </c>
      <c r="W426" s="1010" cm="1">
        <f t="array" ref="W426">INDEX($H426:$K426,0,MATCH(W$384,$H$384:$K$384,0))*INDEX($J$378:$R$381,MATCH(W$384,$I$378:$I$381,0),MATCH(W$383,$J$377:$R$377,0))</f>
        <v>0</v>
      </c>
      <c r="X426" s="1010" cm="1">
        <f t="array" ref="X426">INDEX($H426:$K426,0,MATCH(X$384,$H$384:$K$384,0))*INDEX($J$378:$R$381,MATCH(X$384,$I$378:$I$381,0),MATCH(X$383,$J$377:$R$377,0))</f>
        <v>0</v>
      </c>
      <c r="Y426" s="1010" cm="1">
        <f t="array" ref="Y426">INDEX($H426:$K426,0,MATCH(Y$384,$H$384:$K$384,0))*INDEX($J$378:$R$381,MATCH(Y$384,$I$378:$I$381,0),MATCH(Y$383,$J$377:$R$377,0))</f>
        <v>0</v>
      </c>
      <c r="Z426" s="1010" cm="1">
        <f t="array" ref="Z426">INDEX($H426:$K426,0,MATCH(Z$384,$H$384:$K$384,0))*INDEX($J$378:$R$381,MATCH(Z$384,$I$378:$I$381,0),MATCH(Z$383,$J$377:$R$377,0))</f>
        <v>0</v>
      </c>
      <c r="AA426" s="1010" cm="1">
        <f t="array" ref="AA426">INDEX($H426:$K426,0,MATCH(AA$384,$H$384:$K$384,0))*INDEX($J$378:$R$381,MATCH(AA$384,$I$378:$I$381,0),MATCH(AA$383,$J$377:$R$377,0))</f>
        <v>0</v>
      </c>
      <c r="AB426" s="1010" cm="1">
        <f t="array" ref="AB426">INDEX($H426:$K426,0,MATCH(AB$384,$H$384:$K$384,0))*INDEX($J$378:$R$381,MATCH(AB$384,$I$378:$I$381,0),MATCH(AB$383,$J$377:$R$377,0))</f>
        <v>0</v>
      </c>
      <c r="AC426" s="1010" cm="1">
        <f t="array" ref="AC426">INDEX($H426:$K426,0,MATCH(AC$384,$H$384:$K$384,0))*INDEX($J$378:$R$381,MATCH(AC$384,$I$378:$I$381,0),MATCH(AC$383,$J$377:$R$377,0))</f>
        <v>0</v>
      </c>
      <c r="AD426" s="1010" cm="1">
        <f t="array" ref="AD426">INDEX($H426:$K426,0,MATCH(AD$384,$H$384:$K$384,0))*INDEX($J$378:$R$381,MATCH(AD$384,$I$378:$I$381,0),MATCH(AD$383,$J$377:$R$377,0))</f>
        <v>0</v>
      </c>
      <c r="AE426" s="1010" cm="1">
        <f t="array" ref="AE426">INDEX($H426:$K426,0,MATCH(AE$384,$H$384:$K$384,0))*INDEX($J$378:$R$381,MATCH(AE$384,$I$378:$I$381,0),MATCH(AE$383,$J$377:$R$377,0))</f>
        <v>0</v>
      </c>
      <c r="AF426" s="1010" cm="1">
        <f t="array" ref="AF426">INDEX($H426:$K426,0,MATCH(AF$384,$H$384:$K$384,0))*INDEX($J$378:$R$381,MATCH(AF$384,$I$378:$I$381,0),MATCH(AF$383,$J$377:$R$377,0))</f>
        <v>0</v>
      </c>
      <c r="AG426" s="1010" cm="1">
        <f t="array" ref="AG426">INDEX($H426:$K426,0,MATCH(AG$384,$H$384:$K$384,0))*INDEX($J$378:$R$381,MATCH(AG$384,$I$378:$I$381,0),MATCH(AG$383,$J$377:$R$377,0))</f>
        <v>0</v>
      </c>
      <c r="AH426" s="1010" cm="1">
        <f t="array" ref="AH426">INDEX($H426:$K426,0,MATCH(AH$384,$H$384:$K$384,0))*INDEX($J$378:$R$381,MATCH(AH$384,$I$378:$I$381,0),MATCH(AH$383,$J$377:$R$377,0))</f>
        <v>0</v>
      </c>
      <c r="AI426" s="1010" cm="1">
        <f t="array" ref="AI426">INDEX($H426:$K426,0,MATCH(AI$384,$H$384:$K$384,0))*INDEX($J$378:$R$381,MATCH(AI$384,$I$378:$I$381,0),MATCH(AI$383,$J$377:$R$377,0))</f>
        <v>0</v>
      </c>
      <c r="AJ426" s="1010" cm="1">
        <f t="array" ref="AJ426">INDEX($H426:$K426,0,MATCH(AJ$384,$H$384:$K$384,0))*INDEX($J$378:$R$381,MATCH(AJ$384,$I$378:$I$381,0),MATCH(AJ$383,$J$377:$R$377,0))</f>
        <v>0</v>
      </c>
      <c r="AK426" s="1010" cm="1">
        <f t="array" ref="AK426">INDEX($H426:$K426,0,MATCH(AK$384,$H$384:$K$384,0))*INDEX($J$378:$R$381,MATCH(AK$384,$I$378:$I$381,0),MATCH(AK$383,$J$377:$R$377,0))</f>
        <v>0</v>
      </c>
      <c r="AL426" s="1010" cm="1">
        <f t="array" ref="AL426">INDEX($H426:$K426,0,MATCH(AL$384,$H$384:$K$384,0))*INDEX($J$378:$R$381,MATCH(AL$384,$I$378:$I$381,0),MATCH(AL$383,$J$377:$R$377,0))</f>
        <v>0</v>
      </c>
      <c r="AM426" s="1010" cm="1">
        <f t="array" ref="AM426">INDEX($H426:$K426,0,MATCH(AM$384,$H$384:$K$384,0))*INDEX($J$378:$R$381,MATCH(AM$384,$I$378:$I$381,0),MATCH(AM$383,$J$377:$R$377,0))</f>
        <v>0</v>
      </c>
      <c r="AN426" s="1010" cm="1">
        <f t="array" ref="AN426">INDEX($H426:$K426,0,MATCH(AN$384,$H$384:$K$384,0))*INDEX($J$378:$R$381,MATCH(AN$384,$I$378:$I$381,0),MATCH(AN$383,$J$377:$R$377,0))</f>
        <v>0</v>
      </c>
      <c r="AO426" s="1010" cm="1">
        <f t="array" ref="AO426">INDEX($H426:$K426,0,MATCH(AO$384,$H$384:$K$384,0))*INDEX($J$378:$R$381,MATCH(AO$384,$I$378:$I$381,0),MATCH(AO$383,$J$377:$R$377,0))</f>
        <v>0</v>
      </c>
      <c r="AP426" s="1010" cm="1">
        <f t="array" ref="AP426">INDEX($H426:$K426,0,MATCH(AP$384,$H$384:$K$384,0))*INDEX($J$378:$R$381,MATCH(AP$384,$I$378:$I$381,0),MATCH(AP$383,$J$377:$R$377,0))</f>
        <v>0</v>
      </c>
      <c r="AQ426" s="1010" cm="1">
        <f t="array" ref="AQ426">INDEX($H426:$K426,0,MATCH(AQ$384,$H$384:$K$384,0))*INDEX($J$378:$R$381,MATCH(AQ$384,$I$378:$I$381,0),MATCH(AQ$383,$J$377:$R$377,0))</f>
        <v>0</v>
      </c>
      <c r="AR426" s="1010" cm="1">
        <f t="array" ref="AR426">INDEX($H426:$K426,0,MATCH(AR$384,$H$384:$K$384,0))*INDEX($J$378:$R$381,MATCH(AR$384,$I$378:$I$381,0),MATCH(AR$383,$J$377:$R$377,0))</f>
        <v>0</v>
      </c>
      <c r="AS426" s="1010" cm="1">
        <f t="array" ref="AS426">INDEX($H426:$K426,0,MATCH(AS$384,$H$384:$K$384,0))*INDEX($J$378:$R$381,MATCH(AS$384,$I$378:$I$381,0),MATCH(AS$383,$J$377:$R$377,0))</f>
        <v>0</v>
      </c>
      <c r="AT426" s="1010" cm="1">
        <f t="array" ref="AT426">INDEX($H426:$K426,0,MATCH(AT$384,$H$384:$K$384,0))*INDEX($J$378:$R$381,MATCH(AT$384,$I$378:$I$381,0),MATCH(AT$383,$J$377:$R$377,0))</f>
        <v>0</v>
      </c>
      <c r="AU426" s="1010" cm="1">
        <f t="array" ref="AU426">INDEX($H426:$K426,0,MATCH(AU$384,$H$384:$K$384,0))*INDEX($J$378:$R$381,MATCH(AU$384,$I$378:$I$381,0),MATCH(AU$383,$J$377:$R$377,0))</f>
        <v>0</v>
      </c>
      <c r="AV426" s="304"/>
      <c r="AW426" s="304"/>
      <c r="AX426" s="236"/>
      <c r="AY426" s="228"/>
      <c r="AZ426" s="228"/>
      <c r="BA426" s="228"/>
    </row>
    <row r="427" spans="1:53" s="76" customFormat="1" ht="15" outlineLevel="1" x14ac:dyDescent="0.25">
      <c r="A427" s="226"/>
      <c r="B427" s="227"/>
      <c r="C427" s="237"/>
      <c r="D427" s="237"/>
      <c r="E427" s="237"/>
      <c r="F427" s="245"/>
      <c r="G427" s="245" t="str">
        <f t="shared" si="49"/>
        <v>AAANWa</v>
      </c>
      <c r="H427" s="349">
        <v>0</v>
      </c>
      <c r="I427" s="349">
        <v>0</v>
      </c>
      <c r="J427" s="349">
        <v>0</v>
      </c>
      <c r="K427" s="349">
        <v>0</v>
      </c>
      <c r="L427" s="1010" cm="1">
        <f t="array" ref="L427">INDEX($H427:$K427,0,MATCH(L$384,$H$384:$K$384,0))*INDEX($J$378:$R$381,MATCH(L$384,$I$378:$I$381,0),MATCH(L$383,$J$377:$R$377,0))</f>
        <v>0</v>
      </c>
      <c r="M427" s="1010" cm="1">
        <f t="array" ref="M427">INDEX($H427:$K427,0,MATCH(M$384,$H$384:$K$384,0))*INDEX($J$378:$R$381,MATCH(M$384,$I$378:$I$381,0),MATCH(M$383,$J$377:$R$377,0))</f>
        <v>0</v>
      </c>
      <c r="N427" s="1010" cm="1">
        <f t="array" ref="N427">INDEX($H427:$K427,0,MATCH(N$384,$H$384:$K$384,0))*INDEX($J$378:$R$381,MATCH(N$384,$I$378:$I$381,0),MATCH(N$383,$J$377:$R$377,0))</f>
        <v>0</v>
      </c>
      <c r="O427" s="1010" cm="1">
        <f t="array" ref="O427">INDEX($H427:$K427,0,MATCH(O$384,$H$384:$K$384,0))*INDEX($J$378:$R$381,MATCH(O$384,$I$378:$I$381,0),MATCH(O$383,$J$377:$R$377,0))</f>
        <v>0</v>
      </c>
      <c r="P427" s="1010" cm="1">
        <f t="array" ref="P427">INDEX($H427:$K427,0,MATCH(P$384,$H$384:$K$384,0))*INDEX($J$378:$R$381,MATCH(P$384,$I$378:$I$381,0),MATCH(P$383,$J$377:$R$377,0))</f>
        <v>0</v>
      </c>
      <c r="Q427" s="1010" cm="1">
        <f t="array" ref="Q427">INDEX($H427:$K427,0,MATCH(Q$384,$H$384:$K$384,0))*INDEX($J$378:$R$381,MATCH(Q$384,$I$378:$I$381,0),MATCH(Q$383,$J$377:$R$377,0))</f>
        <v>0</v>
      </c>
      <c r="R427" s="1010" cm="1">
        <f t="array" ref="R427">INDEX($H427:$K427,0,MATCH(R$384,$H$384:$K$384,0))*INDEX($J$378:$R$381,MATCH(R$384,$I$378:$I$381,0),MATCH(R$383,$J$377:$R$377,0))</f>
        <v>0</v>
      </c>
      <c r="S427" s="1010" cm="1">
        <f t="array" ref="S427">INDEX($H427:$K427,0,MATCH(S$384,$H$384:$K$384,0))*INDEX($J$378:$R$381,MATCH(S$384,$I$378:$I$381,0),MATCH(S$383,$J$377:$R$377,0))</f>
        <v>0</v>
      </c>
      <c r="T427" s="1010" cm="1">
        <f t="array" ref="T427">INDEX($H427:$K427,0,MATCH(T$384,$H$384:$K$384,0))*INDEX($J$378:$R$381,MATCH(T$384,$I$378:$I$381,0),MATCH(T$383,$J$377:$R$377,0))</f>
        <v>0</v>
      </c>
      <c r="U427" s="1010" cm="1">
        <f t="array" ref="U427">INDEX($H427:$K427,0,MATCH(U$384,$H$384:$K$384,0))*INDEX($J$378:$R$381,MATCH(U$384,$I$378:$I$381,0),MATCH(U$383,$J$377:$R$377,0))</f>
        <v>0</v>
      </c>
      <c r="V427" s="1010" cm="1">
        <f t="array" ref="V427">INDEX($H427:$K427,0,MATCH(V$384,$H$384:$K$384,0))*INDEX($J$378:$R$381,MATCH(V$384,$I$378:$I$381,0),MATCH(V$383,$J$377:$R$377,0))</f>
        <v>0</v>
      </c>
      <c r="W427" s="1010" cm="1">
        <f t="array" ref="W427">INDEX($H427:$K427,0,MATCH(W$384,$H$384:$K$384,0))*INDEX($J$378:$R$381,MATCH(W$384,$I$378:$I$381,0),MATCH(W$383,$J$377:$R$377,0))</f>
        <v>0</v>
      </c>
      <c r="X427" s="1010" cm="1">
        <f t="array" ref="X427">INDEX($H427:$K427,0,MATCH(X$384,$H$384:$K$384,0))*INDEX($J$378:$R$381,MATCH(X$384,$I$378:$I$381,0),MATCH(X$383,$J$377:$R$377,0))</f>
        <v>0</v>
      </c>
      <c r="Y427" s="1010" cm="1">
        <f t="array" ref="Y427">INDEX($H427:$K427,0,MATCH(Y$384,$H$384:$K$384,0))*INDEX($J$378:$R$381,MATCH(Y$384,$I$378:$I$381,0),MATCH(Y$383,$J$377:$R$377,0))</f>
        <v>0</v>
      </c>
      <c r="Z427" s="1010" cm="1">
        <f t="array" ref="Z427">INDEX($H427:$K427,0,MATCH(Z$384,$H$384:$K$384,0))*INDEX($J$378:$R$381,MATCH(Z$384,$I$378:$I$381,0),MATCH(Z$383,$J$377:$R$377,0))</f>
        <v>0</v>
      </c>
      <c r="AA427" s="1010" cm="1">
        <f t="array" ref="AA427">INDEX($H427:$K427,0,MATCH(AA$384,$H$384:$K$384,0))*INDEX($J$378:$R$381,MATCH(AA$384,$I$378:$I$381,0),MATCH(AA$383,$J$377:$R$377,0))</f>
        <v>0</v>
      </c>
      <c r="AB427" s="1010" cm="1">
        <f t="array" ref="AB427">INDEX($H427:$K427,0,MATCH(AB$384,$H$384:$K$384,0))*INDEX($J$378:$R$381,MATCH(AB$384,$I$378:$I$381,0),MATCH(AB$383,$J$377:$R$377,0))</f>
        <v>0</v>
      </c>
      <c r="AC427" s="1010" cm="1">
        <f t="array" ref="AC427">INDEX($H427:$K427,0,MATCH(AC$384,$H$384:$K$384,0))*INDEX($J$378:$R$381,MATCH(AC$384,$I$378:$I$381,0),MATCH(AC$383,$J$377:$R$377,0))</f>
        <v>0</v>
      </c>
      <c r="AD427" s="1010" cm="1">
        <f t="array" ref="AD427">INDEX($H427:$K427,0,MATCH(AD$384,$H$384:$K$384,0))*INDEX($J$378:$R$381,MATCH(AD$384,$I$378:$I$381,0),MATCH(AD$383,$J$377:$R$377,0))</f>
        <v>0</v>
      </c>
      <c r="AE427" s="1010" cm="1">
        <f t="array" ref="AE427">INDEX($H427:$K427,0,MATCH(AE$384,$H$384:$K$384,0))*INDEX($J$378:$R$381,MATCH(AE$384,$I$378:$I$381,0),MATCH(AE$383,$J$377:$R$377,0))</f>
        <v>0</v>
      </c>
      <c r="AF427" s="1010" cm="1">
        <f t="array" ref="AF427">INDEX($H427:$K427,0,MATCH(AF$384,$H$384:$K$384,0))*INDEX($J$378:$R$381,MATCH(AF$384,$I$378:$I$381,0),MATCH(AF$383,$J$377:$R$377,0))</f>
        <v>0</v>
      </c>
      <c r="AG427" s="1010" cm="1">
        <f t="array" ref="AG427">INDEX($H427:$K427,0,MATCH(AG$384,$H$384:$K$384,0))*INDEX($J$378:$R$381,MATCH(AG$384,$I$378:$I$381,0),MATCH(AG$383,$J$377:$R$377,0))</f>
        <v>0</v>
      </c>
      <c r="AH427" s="1010" cm="1">
        <f t="array" ref="AH427">INDEX($H427:$K427,0,MATCH(AH$384,$H$384:$K$384,0))*INDEX($J$378:$R$381,MATCH(AH$384,$I$378:$I$381,0),MATCH(AH$383,$J$377:$R$377,0))</f>
        <v>0</v>
      </c>
      <c r="AI427" s="1010" cm="1">
        <f t="array" ref="AI427">INDEX($H427:$K427,0,MATCH(AI$384,$H$384:$K$384,0))*INDEX($J$378:$R$381,MATCH(AI$384,$I$378:$I$381,0),MATCH(AI$383,$J$377:$R$377,0))</f>
        <v>0</v>
      </c>
      <c r="AJ427" s="1010" cm="1">
        <f t="array" ref="AJ427">INDEX($H427:$K427,0,MATCH(AJ$384,$H$384:$K$384,0))*INDEX($J$378:$R$381,MATCH(AJ$384,$I$378:$I$381,0),MATCH(AJ$383,$J$377:$R$377,0))</f>
        <v>0</v>
      </c>
      <c r="AK427" s="1010" cm="1">
        <f t="array" ref="AK427">INDEX($H427:$K427,0,MATCH(AK$384,$H$384:$K$384,0))*INDEX($J$378:$R$381,MATCH(AK$384,$I$378:$I$381,0),MATCH(AK$383,$J$377:$R$377,0))</f>
        <v>0</v>
      </c>
      <c r="AL427" s="1010" cm="1">
        <f t="array" ref="AL427">INDEX($H427:$K427,0,MATCH(AL$384,$H$384:$K$384,0))*INDEX($J$378:$R$381,MATCH(AL$384,$I$378:$I$381,0),MATCH(AL$383,$J$377:$R$377,0))</f>
        <v>0</v>
      </c>
      <c r="AM427" s="1010" cm="1">
        <f t="array" ref="AM427">INDEX($H427:$K427,0,MATCH(AM$384,$H$384:$K$384,0))*INDEX($J$378:$R$381,MATCH(AM$384,$I$378:$I$381,0),MATCH(AM$383,$J$377:$R$377,0))</f>
        <v>0</v>
      </c>
      <c r="AN427" s="1010" cm="1">
        <f t="array" ref="AN427">INDEX($H427:$K427,0,MATCH(AN$384,$H$384:$K$384,0))*INDEX($J$378:$R$381,MATCH(AN$384,$I$378:$I$381,0),MATCH(AN$383,$J$377:$R$377,0))</f>
        <v>0</v>
      </c>
      <c r="AO427" s="1010" cm="1">
        <f t="array" ref="AO427">INDEX($H427:$K427,0,MATCH(AO$384,$H$384:$K$384,0))*INDEX($J$378:$R$381,MATCH(AO$384,$I$378:$I$381,0),MATCH(AO$383,$J$377:$R$377,0))</f>
        <v>0</v>
      </c>
      <c r="AP427" s="1010" cm="1">
        <f t="array" ref="AP427">INDEX($H427:$K427,0,MATCH(AP$384,$H$384:$K$384,0))*INDEX($J$378:$R$381,MATCH(AP$384,$I$378:$I$381,0),MATCH(AP$383,$J$377:$R$377,0))</f>
        <v>0</v>
      </c>
      <c r="AQ427" s="1010" cm="1">
        <f t="array" ref="AQ427">INDEX($H427:$K427,0,MATCH(AQ$384,$H$384:$K$384,0))*INDEX($J$378:$R$381,MATCH(AQ$384,$I$378:$I$381,0),MATCH(AQ$383,$J$377:$R$377,0))</f>
        <v>0</v>
      </c>
      <c r="AR427" s="1010" cm="1">
        <f t="array" ref="AR427">INDEX($H427:$K427,0,MATCH(AR$384,$H$384:$K$384,0))*INDEX($J$378:$R$381,MATCH(AR$384,$I$378:$I$381,0),MATCH(AR$383,$J$377:$R$377,0))</f>
        <v>0</v>
      </c>
      <c r="AS427" s="1010" cm="1">
        <f t="array" ref="AS427">INDEX($H427:$K427,0,MATCH(AS$384,$H$384:$K$384,0))*INDEX($J$378:$R$381,MATCH(AS$384,$I$378:$I$381,0),MATCH(AS$383,$J$377:$R$377,0))</f>
        <v>0</v>
      </c>
      <c r="AT427" s="1010" cm="1">
        <f t="array" ref="AT427">INDEX($H427:$K427,0,MATCH(AT$384,$H$384:$K$384,0))*INDEX($J$378:$R$381,MATCH(AT$384,$I$378:$I$381,0),MATCH(AT$383,$J$377:$R$377,0))</f>
        <v>0</v>
      </c>
      <c r="AU427" s="1010" cm="1">
        <f t="array" ref="AU427">INDEX($H427:$K427,0,MATCH(AU$384,$H$384:$K$384,0))*INDEX($J$378:$R$381,MATCH(AU$384,$I$378:$I$381,0),MATCH(AU$383,$J$377:$R$377,0))</f>
        <v>0</v>
      </c>
      <c r="AV427" s="304"/>
      <c r="AW427" s="304"/>
      <c r="AX427" s="236"/>
      <c r="AY427" s="228"/>
      <c r="AZ427" s="228"/>
      <c r="BA427" s="228"/>
    </row>
    <row r="428" spans="1:53" s="76" customFormat="1" ht="15" outlineLevel="1" x14ac:dyDescent="0.25">
      <c r="A428" s="226"/>
      <c r="B428" s="227"/>
      <c r="C428" s="237"/>
      <c r="D428" s="237"/>
      <c r="E428" s="237"/>
      <c r="F428" s="245"/>
      <c r="G428" s="245"/>
      <c r="I428" s="245"/>
      <c r="J428" s="245"/>
      <c r="K428" s="2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236"/>
      <c r="AY428" s="228"/>
      <c r="AZ428" s="228"/>
      <c r="BA428" s="228"/>
    </row>
    <row r="429" spans="1:53" s="76" customFormat="1" ht="15" outlineLevel="1" x14ac:dyDescent="0.25">
      <c r="A429" s="226"/>
      <c r="B429" s="227"/>
      <c r="C429" s="237"/>
      <c r="D429" s="237"/>
      <c r="E429" s="237"/>
      <c r="F429" s="245"/>
      <c r="G429" s="245"/>
      <c r="I429" s="245"/>
      <c r="J429" s="245"/>
      <c r="K429" s="245"/>
      <c r="N429" s="644"/>
      <c r="O429" s="298"/>
      <c r="P429" s="298"/>
      <c r="Q429" s="298"/>
      <c r="R429" s="298"/>
      <c r="S429" s="298"/>
      <c r="T429" s="298"/>
      <c r="U429" s="298"/>
      <c r="V429" s="298"/>
      <c r="W429" s="298"/>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c r="AU429" s="304"/>
      <c r="AV429" s="304"/>
      <c r="AW429" s="304"/>
      <c r="AX429" s="236"/>
      <c r="AY429" s="228"/>
      <c r="AZ429" s="228"/>
      <c r="BA429" s="228"/>
    </row>
    <row r="430" spans="1:53" s="76" customFormat="1" ht="15" outlineLevel="1" x14ac:dyDescent="0.25">
      <c r="A430" s="226"/>
      <c r="B430" s="227"/>
      <c r="C430" s="237"/>
      <c r="D430" s="237"/>
      <c r="E430" s="237"/>
      <c r="F430" s="245"/>
      <c r="G430" s="645" t="s">
        <v>830</v>
      </c>
      <c r="I430" s="686"/>
      <c r="J430" s="1008" t="s">
        <v>418</v>
      </c>
      <c r="K430" s="1008" t="s">
        <v>819</v>
      </c>
      <c r="L430" s="1008" t="s">
        <v>820</v>
      </c>
      <c r="M430" s="1008" t="s">
        <v>821</v>
      </c>
      <c r="N430" s="1008" t="s">
        <v>822</v>
      </c>
      <c r="O430" s="1008" t="s">
        <v>823</v>
      </c>
      <c r="P430" s="1008" t="s">
        <v>824</v>
      </c>
      <c r="Q430" s="1008" t="s">
        <v>825</v>
      </c>
      <c r="R430" s="1008" t="s">
        <v>826</v>
      </c>
      <c r="S430" s="298"/>
      <c r="T430" s="298"/>
      <c r="U430" s="298"/>
      <c r="V430" s="298"/>
      <c r="W430" s="298"/>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686" customFormat="1" ht="15" outlineLevel="1" x14ac:dyDescent="0.25">
      <c r="A431" s="690"/>
      <c r="B431" s="687"/>
      <c r="C431" s="699"/>
      <c r="D431" s="699"/>
      <c r="E431" s="699"/>
      <c r="F431" s="703"/>
      <c r="G431" s="645"/>
      <c r="I431" s="686" t="s">
        <v>1134</v>
      </c>
      <c r="J431" s="1009">
        <v>1</v>
      </c>
      <c r="K431" s="1009">
        <v>1</v>
      </c>
      <c r="L431" s="1009">
        <v>1</v>
      </c>
      <c r="M431" s="1009">
        <v>1</v>
      </c>
      <c r="N431" s="1009">
        <v>1</v>
      </c>
      <c r="O431" s="1009">
        <v>1</v>
      </c>
      <c r="P431" s="1009">
        <v>1</v>
      </c>
      <c r="Q431" s="1009">
        <v>1</v>
      </c>
      <c r="R431" s="1009">
        <v>1</v>
      </c>
      <c r="S431" s="298"/>
      <c r="T431" s="298"/>
      <c r="U431" s="298"/>
      <c r="V431" s="298"/>
      <c r="W431" s="298"/>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694"/>
      <c r="AY431" s="689"/>
      <c r="AZ431" s="689"/>
      <c r="BA431" s="689"/>
    </row>
    <row r="432" spans="1:53" s="686" customFormat="1" ht="15" outlineLevel="1" x14ac:dyDescent="0.25">
      <c r="A432" s="690"/>
      <c r="B432" s="687"/>
      <c r="C432" s="699"/>
      <c r="D432" s="699"/>
      <c r="E432" s="699"/>
      <c r="F432" s="703"/>
      <c r="G432" s="645"/>
      <c r="N432" s="644"/>
      <c r="O432" s="298"/>
      <c r="P432" s="298"/>
      <c r="Q432" s="298"/>
      <c r="R432" s="298"/>
      <c r="S432" s="298"/>
      <c r="T432" s="298"/>
      <c r="U432" s="298"/>
      <c r="V432" s="298"/>
      <c r="W432" s="298"/>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694"/>
      <c r="AY432" s="689"/>
      <c r="AZ432" s="689"/>
      <c r="BA432" s="689"/>
    </row>
    <row r="433" spans="1:53" s="76" customFormat="1" ht="15" outlineLevel="1" x14ac:dyDescent="0.25">
      <c r="A433" s="226"/>
      <c r="B433" s="227"/>
      <c r="C433" s="237"/>
      <c r="D433" s="237"/>
      <c r="E433" s="237"/>
      <c r="F433" s="245"/>
      <c r="G433" s="245" t="s">
        <v>833</v>
      </c>
      <c r="H433" s="76" t="s">
        <v>851</v>
      </c>
      <c r="I433" s="76" t="s">
        <v>851</v>
      </c>
      <c r="J433" s="76" t="s">
        <v>851</v>
      </c>
      <c r="K433" s="76" t="s">
        <v>851</v>
      </c>
      <c r="L433" s="76" t="s">
        <v>418</v>
      </c>
      <c r="M433" s="76" t="s">
        <v>418</v>
      </c>
      <c r="N433" s="76" t="s">
        <v>418</v>
      </c>
      <c r="O433" s="76" t="s">
        <v>418</v>
      </c>
      <c r="P433" s="76" t="s">
        <v>819</v>
      </c>
      <c r="Q433" s="76" t="s">
        <v>819</v>
      </c>
      <c r="R433" s="76" t="s">
        <v>819</v>
      </c>
      <c r="S433" s="76" t="s">
        <v>819</v>
      </c>
      <c r="T433" s="76" t="s">
        <v>820</v>
      </c>
      <c r="U433" s="76" t="s">
        <v>820</v>
      </c>
      <c r="V433" s="76" t="s">
        <v>820</v>
      </c>
      <c r="W433" s="76" t="s">
        <v>820</v>
      </c>
      <c r="X433" s="76" t="s">
        <v>821</v>
      </c>
      <c r="Y433" s="76" t="s">
        <v>821</v>
      </c>
      <c r="Z433" s="76" t="s">
        <v>821</v>
      </c>
      <c r="AA433" s="76" t="s">
        <v>821</v>
      </c>
      <c r="AB433" s="76" t="s">
        <v>822</v>
      </c>
      <c r="AC433" s="76" t="s">
        <v>822</v>
      </c>
      <c r="AD433" s="76" t="s">
        <v>822</v>
      </c>
      <c r="AE433" s="76" t="s">
        <v>822</v>
      </c>
      <c r="AF433" s="76" t="s">
        <v>823</v>
      </c>
      <c r="AG433" s="76" t="s">
        <v>823</v>
      </c>
      <c r="AH433" s="76" t="s">
        <v>823</v>
      </c>
      <c r="AI433" s="76" t="s">
        <v>823</v>
      </c>
      <c r="AJ433" s="76" t="s">
        <v>824</v>
      </c>
      <c r="AK433" s="76" t="s">
        <v>824</v>
      </c>
      <c r="AL433" s="76" t="s">
        <v>824</v>
      </c>
      <c r="AM433" s="76" t="s">
        <v>824</v>
      </c>
      <c r="AN433" s="76" t="s">
        <v>825</v>
      </c>
      <c r="AO433" s="76" t="s">
        <v>825</v>
      </c>
      <c r="AP433" s="76" t="s">
        <v>825</v>
      </c>
      <c r="AQ433" s="76" t="s">
        <v>825</v>
      </c>
      <c r="AR433" s="76" t="s">
        <v>826</v>
      </c>
      <c r="AS433" s="76" t="s">
        <v>826</v>
      </c>
      <c r="AT433" s="76" t="s">
        <v>826</v>
      </c>
      <c r="AU433" s="76" t="s">
        <v>826</v>
      </c>
      <c r="AV433" s="304"/>
      <c r="AW433" s="304"/>
      <c r="AX433" s="236"/>
      <c r="AY433" s="228"/>
      <c r="AZ433" s="228"/>
      <c r="BA433" s="228"/>
    </row>
    <row r="434" spans="1:53" s="76" customFormat="1" ht="15" outlineLevel="1" x14ac:dyDescent="0.25">
      <c r="A434" s="226"/>
      <c r="B434" s="227"/>
      <c r="C434" s="237"/>
      <c r="D434" s="237"/>
      <c r="E434" s="237"/>
      <c r="F434" s="245"/>
      <c r="G434" s="245" t="s">
        <v>63</v>
      </c>
      <c r="H434" s="76" t="s">
        <v>365</v>
      </c>
      <c r="I434" s="76" t="s">
        <v>366</v>
      </c>
      <c r="J434" s="76" t="s">
        <v>1129</v>
      </c>
      <c r="K434" s="76" t="s">
        <v>367</v>
      </c>
      <c r="L434" s="76" t="str">
        <f>H434</f>
        <v>agflow</v>
      </c>
      <c r="M434" s="686" t="str">
        <f t="shared" ref="M434:AU434" si="50">I434</f>
        <v>ureamop</v>
      </c>
      <c r="N434" s="686" t="str">
        <f t="shared" si="50"/>
        <v>urea-late</v>
      </c>
      <c r="O434" s="686" t="str">
        <f t="shared" si="50"/>
        <v>ns31</v>
      </c>
      <c r="P434" s="686" t="str">
        <f t="shared" si="50"/>
        <v>agflow</v>
      </c>
      <c r="Q434" s="686" t="str">
        <f t="shared" si="50"/>
        <v>ureamop</v>
      </c>
      <c r="R434" s="686" t="str">
        <f t="shared" si="50"/>
        <v>urea-late</v>
      </c>
      <c r="S434" s="686" t="str">
        <f t="shared" si="50"/>
        <v>ns31</v>
      </c>
      <c r="T434" s="686" t="str">
        <f t="shared" si="50"/>
        <v>agflow</v>
      </c>
      <c r="U434" s="686" t="str">
        <f t="shared" si="50"/>
        <v>ureamop</v>
      </c>
      <c r="V434" s="686" t="str">
        <f t="shared" si="50"/>
        <v>urea-late</v>
      </c>
      <c r="W434" s="686" t="str">
        <f t="shared" si="50"/>
        <v>ns31</v>
      </c>
      <c r="X434" s="686" t="str">
        <f t="shared" si="50"/>
        <v>agflow</v>
      </c>
      <c r="Y434" s="686" t="str">
        <f t="shared" si="50"/>
        <v>ureamop</v>
      </c>
      <c r="Z434" s="686" t="str">
        <f t="shared" si="50"/>
        <v>urea-late</v>
      </c>
      <c r="AA434" s="686" t="str">
        <f t="shared" si="50"/>
        <v>ns31</v>
      </c>
      <c r="AB434" s="686" t="str">
        <f t="shared" si="50"/>
        <v>agflow</v>
      </c>
      <c r="AC434" s="686" t="str">
        <f t="shared" si="50"/>
        <v>ureamop</v>
      </c>
      <c r="AD434" s="686" t="str">
        <f t="shared" si="50"/>
        <v>urea-late</v>
      </c>
      <c r="AE434" s="686" t="str">
        <f t="shared" si="50"/>
        <v>ns31</v>
      </c>
      <c r="AF434" s="686" t="str">
        <f t="shared" si="50"/>
        <v>agflow</v>
      </c>
      <c r="AG434" s="686" t="str">
        <f t="shared" si="50"/>
        <v>ureamop</v>
      </c>
      <c r="AH434" s="686" t="str">
        <f t="shared" si="50"/>
        <v>urea-late</v>
      </c>
      <c r="AI434" s="686" t="str">
        <f t="shared" si="50"/>
        <v>ns31</v>
      </c>
      <c r="AJ434" s="686" t="str">
        <f t="shared" si="50"/>
        <v>agflow</v>
      </c>
      <c r="AK434" s="686" t="str">
        <f t="shared" si="50"/>
        <v>ureamop</v>
      </c>
      <c r="AL434" s="686" t="str">
        <f t="shared" si="50"/>
        <v>urea-late</v>
      </c>
      <c r="AM434" s="686" t="str">
        <f t="shared" si="50"/>
        <v>ns31</v>
      </c>
      <c r="AN434" s="686" t="str">
        <f t="shared" si="50"/>
        <v>agflow</v>
      </c>
      <c r="AO434" s="686" t="str">
        <f t="shared" si="50"/>
        <v>ureamop</v>
      </c>
      <c r="AP434" s="686" t="str">
        <f t="shared" si="50"/>
        <v>urea-late</v>
      </c>
      <c r="AQ434" s="686" t="str">
        <f t="shared" si="50"/>
        <v>ns31</v>
      </c>
      <c r="AR434" s="686" t="str">
        <f t="shared" si="50"/>
        <v>agflow</v>
      </c>
      <c r="AS434" s="686" t="str">
        <f t="shared" si="50"/>
        <v>ureamop</v>
      </c>
      <c r="AT434" s="686" t="str">
        <f t="shared" si="50"/>
        <v>urea-late</v>
      </c>
      <c r="AU434" s="686" t="str">
        <f t="shared" si="50"/>
        <v>ns31</v>
      </c>
      <c r="AV434" s="304"/>
      <c r="AW434" s="304"/>
      <c r="AX434" s="236"/>
      <c r="AY434" s="228"/>
      <c r="AZ434" s="228"/>
      <c r="BA434" s="228"/>
    </row>
    <row r="435" spans="1:53" s="76" customFormat="1" ht="15" outlineLevel="1" x14ac:dyDescent="0.25">
      <c r="A435" s="226"/>
      <c r="B435" s="227"/>
      <c r="C435" s="237"/>
      <c r="D435" s="237"/>
      <c r="E435" s="237"/>
      <c r="F435" s="245"/>
      <c r="G435" s="245" t="str">
        <f t="shared" ref="G435:G477" si="51">_xlfn.CONCAT(H231:M231)</f>
        <v>AAAA2A1a</v>
      </c>
      <c r="H435" s="349">
        <v>0</v>
      </c>
      <c r="I435" s="349">
        <v>0</v>
      </c>
      <c r="J435" s="349">
        <v>0</v>
      </c>
      <c r="K435" s="349">
        <v>0</v>
      </c>
      <c r="L435" s="1010" cm="1">
        <f t="array" ref="L435">INDEX($H435:$K435,0,MATCH(L$434,$H$434:$K$434,0))*HLOOKUP(L$433,$J$430:$R$431,2)</f>
        <v>0</v>
      </c>
      <c r="M435" s="1010" cm="1">
        <f t="array" ref="M435">INDEX($H435:$K435,0,MATCH(M$434,$H$434:$K$434,0))*HLOOKUP(M$433,$J$430:$R$431,2)</f>
        <v>0</v>
      </c>
      <c r="N435" s="1010" cm="1">
        <f t="array" ref="N435">INDEX($H435:$K435,0,MATCH(N$434,$H$434:$K$434,0))*HLOOKUP(N$433,$J$430:$R$431,2)</f>
        <v>0</v>
      </c>
      <c r="O435" s="1010" cm="1">
        <f t="array" ref="O435">INDEX($H435:$K435,0,MATCH(O$434,$H$434:$K$434,0))*HLOOKUP(O$433,$J$430:$R$431,2)</f>
        <v>0</v>
      </c>
      <c r="P435" s="1010" cm="1">
        <f t="array" ref="P435">INDEX($H435:$K435,0,MATCH(P$434,$H$434:$K$434,0))*HLOOKUP(P$433,$J$430:$R$431,2)</f>
        <v>0</v>
      </c>
      <c r="Q435" s="1010" cm="1">
        <f t="array" ref="Q435">INDEX($H435:$K435,0,MATCH(Q$434,$H$434:$K$434,0))*HLOOKUP(Q$433,$J$430:$R$431,2)</f>
        <v>0</v>
      </c>
      <c r="R435" s="1010" cm="1">
        <f t="array" ref="R435">INDEX($H435:$K435,0,MATCH(R$434,$H$434:$K$434,0))*HLOOKUP(R$433,$J$430:$R$431,2)</f>
        <v>0</v>
      </c>
      <c r="S435" s="1010" cm="1">
        <f t="array" ref="S435">INDEX($H435:$K435,0,MATCH(S$434,$H$434:$K$434,0))*HLOOKUP(S$433,$J$430:$R$431,2)</f>
        <v>0</v>
      </c>
      <c r="T435" s="1010" cm="1">
        <f t="array" ref="T435">INDEX($H435:$K435,0,MATCH(T$434,$H$434:$K$434,0))*HLOOKUP(T$433,$J$430:$R$431,2)</f>
        <v>0</v>
      </c>
      <c r="U435" s="1010" cm="1">
        <f t="array" ref="U435">INDEX($H435:$K435,0,MATCH(U$434,$H$434:$K$434,0))*HLOOKUP(U$433,$J$430:$R$431,2)</f>
        <v>0</v>
      </c>
      <c r="V435" s="1010" cm="1">
        <f t="array" ref="V435">INDEX($H435:$K435,0,MATCH(V$434,$H$434:$K$434,0))*HLOOKUP(V$433,$J$430:$R$431,2)</f>
        <v>0</v>
      </c>
      <c r="W435" s="1010" cm="1">
        <f t="array" ref="W435">INDEX($H435:$K435,0,MATCH(W$434,$H$434:$K$434,0))*HLOOKUP(W$433,$J$430:$R$431,2)</f>
        <v>0</v>
      </c>
      <c r="X435" s="1010" cm="1">
        <f t="array" ref="X435">INDEX($H435:$K435,0,MATCH(X$434,$H$434:$K$434,0))*HLOOKUP(X$433,$J$430:$R$431,2)</f>
        <v>0</v>
      </c>
      <c r="Y435" s="1010" cm="1">
        <f t="array" ref="Y435">INDEX($H435:$K435,0,MATCH(Y$434,$H$434:$K$434,0))*HLOOKUP(Y$433,$J$430:$R$431,2)</f>
        <v>0</v>
      </c>
      <c r="Z435" s="1010" cm="1">
        <f t="array" ref="Z435">INDEX($H435:$K435,0,MATCH(Z$434,$H$434:$K$434,0))*HLOOKUP(Z$433,$J$430:$R$431,2)</f>
        <v>0</v>
      </c>
      <c r="AA435" s="1010" cm="1">
        <f t="array" ref="AA435">INDEX($H435:$K435,0,MATCH(AA$434,$H$434:$K$434,0))*HLOOKUP(AA$433,$J$430:$R$431,2)</f>
        <v>0</v>
      </c>
      <c r="AB435" s="1010" cm="1">
        <f t="array" ref="AB435">INDEX($H435:$K435,0,MATCH(AB$434,$H$434:$K$434,0))*HLOOKUP(AB$433,$J$430:$R$431,2)</f>
        <v>0</v>
      </c>
      <c r="AC435" s="1010" cm="1">
        <f t="array" ref="AC435">INDEX($H435:$K435,0,MATCH(AC$434,$H$434:$K$434,0))*HLOOKUP(AC$433,$J$430:$R$431,2)</f>
        <v>0</v>
      </c>
      <c r="AD435" s="1010" cm="1">
        <f t="array" ref="AD435">INDEX($H435:$K435,0,MATCH(AD$434,$H$434:$K$434,0))*HLOOKUP(AD$433,$J$430:$R$431,2)</f>
        <v>0</v>
      </c>
      <c r="AE435" s="1010" cm="1">
        <f t="array" ref="AE435">INDEX($H435:$K435,0,MATCH(AE$434,$H$434:$K$434,0))*HLOOKUP(AE$433,$J$430:$R$431,2)</f>
        <v>0</v>
      </c>
      <c r="AF435" s="1010" cm="1">
        <f t="array" ref="AF435">INDEX($H435:$K435,0,MATCH(AF$434,$H$434:$K$434,0))*HLOOKUP(AF$433,$J$430:$R$431,2)</f>
        <v>0</v>
      </c>
      <c r="AG435" s="1010" cm="1">
        <f t="array" ref="AG435">INDEX($H435:$K435,0,MATCH(AG$434,$H$434:$K$434,0))*HLOOKUP(AG$433,$J$430:$R$431,2)</f>
        <v>0</v>
      </c>
      <c r="AH435" s="1010" cm="1">
        <f t="array" ref="AH435">INDEX($H435:$K435,0,MATCH(AH$434,$H$434:$K$434,0))*HLOOKUP(AH$433,$J$430:$R$431,2)</f>
        <v>0</v>
      </c>
      <c r="AI435" s="1010" cm="1">
        <f t="array" ref="AI435">INDEX($H435:$K435,0,MATCH(AI$434,$H$434:$K$434,0))*HLOOKUP(AI$433,$J$430:$R$431,2)</f>
        <v>0</v>
      </c>
      <c r="AJ435" s="1010" cm="1">
        <f t="array" ref="AJ435">INDEX($H435:$K435,0,MATCH(AJ$434,$H$434:$K$434,0))*HLOOKUP(AJ$433,$J$430:$R$431,2)</f>
        <v>0</v>
      </c>
      <c r="AK435" s="1010" cm="1">
        <f t="array" ref="AK435">INDEX($H435:$K435,0,MATCH(AK$434,$H$434:$K$434,0))*HLOOKUP(AK$433,$J$430:$R$431,2)</f>
        <v>0</v>
      </c>
      <c r="AL435" s="1010" cm="1">
        <f t="array" ref="AL435">INDEX($H435:$K435,0,MATCH(AL$434,$H$434:$K$434,0))*HLOOKUP(AL$433,$J$430:$R$431,2)</f>
        <v>0</v>
      </c>
      <c r="AM435" s="1010" cm="1">
        <f t="array" ref="AM435">INDEX($H435:$K435,0,MATCH(AM$434,$H$434:$K$434,0))*HLOOKUP(AM$433,$J$430:$R$431,2)</f>
        <v>0</v>
      </c>
      <c r="AN435" s="1010" cm="1">
        <f t="array" ref="AN435">INDEX($H435:$K435,0,MATCH(AN$434,$H$434:$K$434,0))*HLOOKUP(AN$433,$J$430:$R$431,2)</f>
        <v>0</v>
      </c>
      <c r="AO435" s="1010" cm="1">
        <f t="array" ref="AO435">INDEX($H435:$K435,0,MATCH(AO$434,$H$434:$K$434,0))*HLOOKUP(AO$433,$J$430:$R$431,2)</f>
        <v>0</v>
      </c>
      <c r="AP435" s="1010" cm="1">
        <f t="array" ref="AP435">INDEX($H435:$K435,0,MATCH(AP$434,$H$434:$K$434,0))*HLOOKUP(AP$433,$J$430:$R$431,2)</f>
        <v>0</v>
      </c>
      <c r="AQ435" s="1010" cm="1">
        <f t="array" ref="AQ435">INDEX($H435:$K435,0,MATCH(AQ$434,$H$434:$K$434,0))*HLOOKUP(AQ$433,$J$430:$R$431,2)</f>
        <v>0</v>
      </c>
      <c r="AR435" s="1010" cm="1">
        <f t="array" ref="AR435">INDEX($H435:$K435,0,MATCH(AR$434,$H$434:$K$434,0))*HLOOKUP(AR$433,$J$430:$R$431,2)</f>
        <v>0</v>
      </c>
      <c r="AS435" s="1010" cm="1">
        <f t="array" ref="AS435">INDEX($H435:$K435,0,MATCH(AS$434,$H$434:$K$434,0))*HLOOKUP(AS$433,$J$430:$R$431,2)</f>
        <v>0</v>
      </c>
      <c r="AT435" s="1010" cm="1">
        <f t="array" ref="AT435">INDEX($H435:$K435,0,MATCH(AT$434,$H$434:$K$434,0))*HLOOKUP(AT$433,$J$430:$R$431,2)</f>
        <v>0</v>
      </c>
      <c r="AU435" s="1010" cm="1">
        <f t="array" ref="AU435">INDEX($H435:$K435,0,MATCH(AU$434,$H$434:$K$434,0))*HLOOKUP(AU$433,$J$430:$R$431,2)</f>
        <v>0</v>
      </c>
      <c r="AV435" s="304"/>
      <c r="AW435" s="304"/>
      <c r="AX435" s="236"/>
      <c r="AY435" s="228"/>
      <c r="AZ435" s="228"/>
      <c r="BA435" s="228"/>
    </row>
    <row r="436" spans="1:53" s="686" customFormat="1" ht="15" outlineLevel="1" x14ac:dyDescent="0.25">
      <c r="A436" s="690"/>
      <c r="B436" s="687"/>
      <c r="C436" s="699"/>
      <c r="D436" s="699"/>
      <c r="E436" s="699"/>
      <c r="F436" s="703"/>
      <c r="G436" s="703" t="str">
        <f t="shared" si="51"/>
        <v>GGGGAg1a2</v>
      </c>
      <c r="H436" s="349">
        <v>0</v>
      </c>
      <c r="I436" s="349">
        <v>0</v>
      </c>
      <c r="J436" s="349">
        <v>0</v>
      </c>
      <c r="K436" s="349">
        <v>0</v>
      </c>
      <c r="L436" s="1010" cm="1">
        <f t="array" ref="L436">INDEX($H436:$K436,0,MATCH(L$434,$H$434:$K$434,0))*HLOOKUP(L$433,$J$430:$R$431,2)</f>
        <v>0</v>
      </c>
      <c r="M436" s="1010" cm="1">
        <f t="array" ref="M436">INDEX($H436:$K436,0,MATCH(M$434,$H$434:$K$434,0))*HLOOKUP(M$433,$J$430:$R$431,2)</f>
        <v>0</v>
      </c>
      <c r="N436" s="1010" cm="1">
        <f t="array" ref="N436">INDEX($H436:$K436,0,MATCH(N$434,$H$434:$K$434,0))*HLOOKUP(N$433,$J$430:$R$431,2)</f>
        <v>0</v>
      </c>
      <c r="O436" s="1010" cm="1">
        <f t="array" ref="O436">INDEX($H436:$K436,0,MATCH(O$434,$H$434:$K$434,0))*HLOOKUP(O$433,$J$430:$R$431,2)</f>
        <v>0</v>
      </c>
      <c r="P436" s="1010" cm="1">
        <f t="array" ref="P436">INDEX($H436:$K436,0,MATCH(P$434,$H$434:$K$434,0))*HLOOKUP(P$433,$J$430:$R$431,2)</f>
        <v>0</v>
      </c>
      <c r="Q436" s="1010" cm="1">
        <f t="array" ref="Q436">INDEX($H436:$K436,0,MATCH(Q$434,$H$434:$K$434,0))*HLOOKUP(Q$433,$J$430:$R$431,2)</f>
        <v>0</v>
      </c>
      <c r="R436" s="1010" cm="1">
        <f t="array" ref="R436">INDEX($H436:$K436,0,MATCH(R$434,$H$434:$K$434,0))*HLOOKUP(R$433,$J$430:$R$431,2)</f>
        <v>0</v>
      </c>
      <c r="S436" s="1010" cm="1">
        <f t="array" ref="S436">INDEX($H436:$K436,0,MATCH(S$434,$H$434:$K$434,0))*HLOOKUP(S$433,$J$430:$R$431,2)</f>
        <v>0</v>
      </c>
      <c r="T436" s="1010" cm="1">
        <f t="array" ref="T436">INDEX($H436:$K436,0,MATCH(T$434,$H$434:$K$434,0))*HLOOKUP(T$433,$J$430:$R$431,2)</f>
        <v>0</v>
      </c>
      <c r="U436" s="1010" cm="1">
        <f t="array" ref="U436">INDEX($H436:$K436,0,MATCH(U$434,$H$434:$K$434,0))*HLOOKUP(U$433,$J$430:$R$431,2)</f>
        <v>0</v>
      </c>
      <c r="V436" s="1010" cm="1">
        <f t="array" ref="V436">INDEX($H436:$K436,0,MATCH(V$434,$H$434:$K$434,0))*HLOOKUP(V$433,$J$430:$R$431,2)</f>
        <v>0</v>
      </c>
      <c r="W436" s="1010" cm="1">
        <f t="array" ref="W436">INDEX($H436:$K436,0,MATCH(W$434,$H$434:$K$434,0))*HLOOKUP(W$433,$J$430:$R$431,2)</f>
        <v>0</v>
      </c>
      <c r="X436" s="1010" cm="1">
        <f t="array" ref="X436">INDEX($H436:$K436,0,MATCH(X$434,$H$434:$K$434,0))*HLOOKUP(X$433,$J$430:$R$431,2)</f>
        <v>0</v>
      </c>
      <c r="Y436" s="1010" cm="1">
        <f t="array" ref="Y436">INDEX($H436:$K436,0,MATCH(Y$434,$H$434:$K$434,0))*HLOOKUP(Y$433,$J$430:$R$431,2)</f>
        <v>0</v>
      </c>
      <c r="Z436" s="1010" cm="1">
        <f t="array" ref="Z436">INDEX($H436:$K436,0,MATCH(Z$434,$H$434:$K$434,0))*HLOOKUP(Z$433,$J$430:$R$431,2)</f>
        <v>0</v>
      </c>
      <c r="AA436" s="1010" cm="1">
        <f t="array" ref="AA436">INDEX($H436:$K436,0,MATCH(AA$434,$H$434:$K$434,0))*HLOOKUP(AA$433,$J$430:$R$431,2)</f>
        <v>0</v>
      </c>
      <c r="AB436" s="1010" cm="1">
        <f t="array" ref="AB436">INDEX($H436:$K436,0,MATCH(AB$434,$H$434:$K$434,0))*HLOOKUP(AB$433,$J$430:$R$431,2)</f>
        <v>0</v>
      </c>
      <c r="AC436" s="1010" cm="1">
        <f t="array" ref="AC436">INDEX($H436:$K436,0,MATCH(AC$434,$H$434:$K$434,0))*HLOOKUP(AC$433,$J$430:$R$431,2)</f>
        <v>0</v>
      </c>
      <c r="AD436" s="1010" cm="1">
        <f t="array" ref="AD436">INDEX($H436:$K436,0,MATCH(AD$434,$H$434:$K$434,0))*HLOOKUP(AD$433,$J$430:$R$431,2)</f>
        <v>0</v>
      </c>
      <c r="AE436" s="1010" cm="1">
        <f t="array" ref="AE436">INDEX($H436:$K436,0,MATCH(AE$434,$H$434:$K$434,0))*HLOOKUP(AE$433,$J$430:$R$431,2)</f>
        <v>0</v>
      </c>
      <c r="AF436" s="1010" cm="1">
        <f t="array" ref="AF436">INDEX($H436:$K436,0,MATCH(AF$434,$H$434:$K$434,0))*HLOOKUP(AF$433,$J$430:$R$431,2)</f>
        <v>0</v>
      </c>
      <c r="AG436" s="1010" cm="1">
        <f t="array" ref="AG436">INDEX($H436:$K436,0,MATCH(AG$434,$H$434:$K$434,0))*HLOOKUP(AG$433,$J$430:$R$431,2)</f>
        <v>0</v>
      </c>
      <c r="AH436" s="1010" cm="1">
        <f t="array" ref="AH436">INDEX($H436:$K436,0,MATCH(AH$434,$H$434:$K$434,0))*HLOOKUP(AH$433,$J$430:$R$431,2)</f>
        <v>0</v>
      </c>
      <c r="AI436" s="1010" cm="1">
        <f t="array" ref="AI436">INDEX($H436:$K436,0,MATCH(AI$434,$H$434:$K$434,0))*HLOOKUP(AI$433,$J$430:$R$431,2)</f>
        <v>0</v>
      </c>
      <c r="AJ436" s="1010" cm="1">
        <f t="array" ref="AJ436">INDEX($H436:$K436,0,MATCH(AJ$434,$H$434:$K$434,0))*HLOOKUP(AJ$433,$J$430:$R$431,2)</f>
        <v>0</v>
      </c>
      <c r="AK436" s="1010" cm="1">
        <f t="array" ref="AK436">INDEX($H436:$K436,0,MATCH(AK$434,$H$434:$K$434,0))*HLOOKUP(AK$433,$J$430:$R$431,2)</f>
        <v>0</v>
      </c>
      <c r="AL436" s="1010" cm="1">
        <f t="array" ref="AL436">INDEX($H436:$K436,0,MATCH(AL$434,$H$434:$K$434,0))*HLOOKUP(AL$433,$J$430:$R$431,2)</f>
        <v>0</v>
      </c>
      <c r="AM436" s="1010" cm="1">
        <f t="array" ref="AM436">INDEX($H436:$K436,0,MATCH(AM$434,$H$434:$K$434,0))*HLOOKUP(AM$433,$J$430:$R$431,2)</f>
        <v>0</v>
      </c>
      <c r="AN436" s="1010" cm="1">
        <f t="array" ref="AN436">INDEX($H436:$K436,0,MATCH(AN$434,$H$434:$K$434,0))*HLOOKUP(AN$433,$J$430:$R$431,2)</f>
        <v>0</v>
      </c>
      <c r="AO436" s="1010" cm="1">
        <f t="array" ref="AO436">INDEX($H436:$K436,0,MATCH(AO$434,$H$434:$K$434,0))*HLOOKUP(AO$433,$J$430:$R$431,2)</f>
        <v>0</v>
      </c>
      <c r="AP436" s="1010" cm="1">
        <f t="array" ref="AP436">INDEX($H436:$K436,0,MATCH(AP$434,$H$434:$K$434,0))*HLOOKUP(AP$433,$J$430:$R$431,2)</f>
        <v>0</v>
      </c>
      <c r="AQ436" s="1010" cm="1">
        <f t="array" ref="AQ436">INDEX($H436:$K436,0,MATCH(AQ$434,$H$434:$K$434,0))*HLOOKUP(AQ$433,$J$430:$R$431,2)</f>
        <v>0</v>
      </c>
      <c r="AR436" s="1010" cm="1">
        <f t="array" ref="AR436">INDEX($H436:$K436,0,MATCH(AR$434,$H$434:$K$434,0))*HLOOKUP(AR$433,$J$430:$R$431,2)</f>
        <v>0</v>
      </c>
      <c r="AS436" s="1010" cm="1">
        <f t="array" ref="AS436">INDEX($H436:$K436,0,MATCH(AS$434,$H$434:$K$434,0))*HLOOKUP(AS$433,$J$430:$R$431,2)</f>
        <v>0</v>
      </c>
      <c r="AT436" s="1010" cm="1">
        <f t="array" ref="AT436">INDEX($H436:$K436,0,MATCH(AT$434,$H$434:$K$434,0))*HLOOKUP(AT$433,$J$430:$R$431,2)</f>
        <v>0</v>
      </c>
      <c r="AU436" s="1010" cm="1">
        <f t="array" ref="AU436">INDEX($H436:$K436,0,MATCH(AU$434,$H$434:$K$434,0))*HLOOKUP(AU$433,$J$430:$R$431,2)</f>
        <v>0</v>
      </c>
      <c r="AV436" s="304"/>
      <c r="AW436" s="304"/>
      <c r="AX436" s="694"/>
      <c r="AY436" s="689"/>
      <c r="AZ436" s="689"/>
      <c r="BA436" s="689"/>
    </row>
    <row r="437" spans="1:53" s="686" customFormat="1" ht="15" outlineLevel="1" x14ac:dyDescent="0.25">
      <c r="A437" s="690"/>
      <c r="B437" s="687"/>
      <c r="C437" s="699"/>
      <c r="D437" s="699"/>
      <c r="E437" s="699"/>
      <c r="F437" s="703"/>
      <c r="G437" s="703" t="str">
        <f t="shared" si="51"/>
        <v>GGGGSg1a2</v>
      </c>
      <c r="H437" s="349">
        <v>0</v>
      </c>
      <c r="I437" s="349">
        <v>0</v>
      </c>
      <c r="J437" s="349">
        <v>0</v>
      </c>
      <c r="K437" s="349">
        <v>0</v>
      </c>
      <c r="L437" s="1010" cm="1">
        <f t="array" ref="L437">INDEX($H437:$K437,0,MATCH(L$434,$H$434:$K$434,0))*HLOOKUP(L$433,$J$430:$R$431,2)</f>
        <v>0</v>
      </c>
      <c r="M437" s="1010" cm="1">
        <f t="array" ref="M437">INDEX($H437:$K437,0,MATCH(M$434,$H$434:$K$434,0))*HLOOKUP(M$433,$J$430:$R$431,2)</f>
        <v>0</v>
      </c>
      <c r="N437" s="1010" cm="1">
        <f t="array" ref="N437">INDEX($H437:$K437,0,MATCH(N$434,$H$434:$K$434,0))*HLOOKUP(N$433,$J$430:$R$431,2)</f>
        <v>0</v>
      </c>
      <c r="O437" s="1010" cm="1">
        <f t="array" ref="O437">INDEX($H437:$K437,0,MATCH(O$434,$H$434:$K$434,0))*HLOOKUP(O$433,$J$430:$R$431,2)</f>
        <v>0</v>
      </c>
      <c r="P437" s="1010" cm="1">
        <f t="array" ref="P437">INDEX($H437:$K437,0,MATCH(P$434,$H$434:$K$434,0))*HLOOKUP(P$433,$J$430:$R$431,2)</f>
        <v>0</v>
      </c>
      <c r="Q437" s="1010" cm="1">
        <f t="array" ref="Q437">INDEX($H437:$K437,0,MATCH(Q$434,$H$434:$K$434,0))*HLOOKUP(Q$433,$J$430:$R$431,2)</f>
        <v>0</v>
      </c>
      <c r="R437" s="1010" cm="1">
        <f t="array" ref="R437">INDEX($H437:$K437,0,MATCH(R$434,$H$434:$K$434,0))*HLOOKUP(R$433,$J$430:$R$431,2)</f>
        <v>0</v>
      </c>
      <c r="S437" s="1010" cm="1">
        <f t="array" ref="S437">INDEX($H437:$K437,0,MATCH(S$434,$H$434:$K$434,0))*HLOOKUP(S$433,$J$430:$R$431,2)</f>
        <v>0</v>
      </c>
      <c r="T437" s="1010" cm="1">
        <f t="array" ref="T437">INDEX($H437:$K437,0,MATCH(T$434,$H$434:$K$434,0))*HLOOKUP(T$433,$J$430:$R$431,2)</f>
        <v>0</v>
      </c>
      <c r="U437" s="1010" cm="1">
        <f t="array" ref="U437">INDEX($H437:$K437,0,MATCH(U$434,$H$434:$K$434,0))*HLOOKUP(U$433,$J$430:$R$431,2)</f>
        <v>0</v>
      </c>
      <c r="V437" s="1010" cm="1">
        <f t="array" ref="V437">INDEX($H437:$K437,0,MATCH(V$434,$H$434:$K$434,0))*HLOOKUP(V$433,$J$430:$R$431,2)</f>
        <v>0</v>
      </c>
      <c r="W437" s="1010" cm="1">
        <f t="array" ref="W437">INDEX($H437:$K437,0,MATCH(W$434,$H$434:$K$434,0))*HLOOKUP(W$433,$J$430:$R$431,2)</f>
        <v>0</v>
      </c>
      <c r="X437" s="1010" cm="1">
        <f t="array" ref="X437">INDEX($H437:$K437,0,MATCH(X$434,$H$434:$K$434,0))*HLOOKUP(X$433,$J$430:$R$431,2)</f>
        <v>0</v>
      </c>
      <c r="Y437" s="1010" cm="1">
        <f t="array" ref="Y437">INDEX($H437:$K437,0,MATCH(Y$434,$H$434:$K$434,0))*HLOOKUP(Y$433,$J$430:$R$431,2)</f>
        <v>0</v>
      </c>
      <c r="Z437" s="1010" cm="1">
        <f t="array" ref="Z437">INDEX($H437:$K437,0,MATCH(Z$434,$H$434:$K$434,0))*HLOOKUP(Z$433,$J$430:$R$431,2)</f>
        <v>0</v>
      </c>
      <c r="AA437" s="1010" cm="1">
        <f t="array" ref="AA437">INDEX($H437:$K437,0,MATCH(AA$434,$H$434:$K$434,0))*HLOOKUP(AA$433,$J$430:$R$431,2)</f>
        <v>0</v>
      </c>
      <c r="AB437" s="1010" cm="1">
        <f t="array" ref="AB437">INDEX($H437:$K437,0,MATCH(AB$434,$H$434:$K$434,0))*HLOOKUP(AB$433,$J$430:$R$431,2)</f>
        <v>0</v>
      </c>
      <c r="AC437" s="1010" cm="1">
        <f t="array" ref="AC437">INDEX($H437:$K437,0,MATCH(AC$434,$H$434:$K$434,0))*HLOOKUP(AC$433,$J$430:$R$431,2)</f>
        <v>0</v>
      </c>
      <c r="AD437" s="1010" cm="1">
        <f t="array" ref="AD437">INDEX($H437:$K437,0,MATCH(AD$434,$H$434:$K$434,0))*HLOOKUP(AD$433,$J$430:$R$431,2)</f>
        <v>0</v>
      </c>
      <c r="AE437" s="1010" cm="1">
        <f t="array" ref="AE437">INDEX($H437:$K437,0,MATCH(AE$434,$H$434:$K$434,0))*HLOOKUP(AE$433,$J$430:$R$431,2)</f>
        <v>0</v>
      </c>
      <c r="AF437" s="1010" cm="1">
        <f t="array" ref="AF437">INDEX($H437:$K437,0,MATCH(AF$434,$H$434:$K$434,0))*HLOOKUP(AF$433,$J$430:$R$431,2)</f>
        <v>0</v>
      </c>
      <c r="AG437" s="1010" cm="1">
        <f t="array" ref="AG437">INDEX($H437:$K437,0,MATCH(AG$434,$H$434:$K$434,0))*HLOOKUP(AG$433,$J$430:$R$431,2)</f>
        <v>0</v>
      </c>
      <c r="AH437" s="1010" cm="1">
        <f t="array" ref="AH437">INDEX($H437:$K437,0,MATCH(AH$434,$H$434:$K$434,0))*HLOOKUP(AH$433,$J$430:$R$431,2)</f>
        <v>0</v>
      </c>
      <c r="AI437" s="1010" cm="1">
        <f t="array" ref="AI437">INDEX($H437:$K437,0,MATCH(AI$434,$H$434:$K$434,0))*HLOOKUP(AI$433,$J$430:$R$431,2)</f>
        <v>0</v>
      </c>
      <c r="AJ437" s="1010" cm="1">
        <f t="array" ref="AJ437">INDEX($H437:$K437,0,MATCH(AJ$434,$H$434:$K$434,0))*HLOOKUP(AJ$433,$J$430:$R$431,2)</f>
        <v>0</v>
      </c>
      <c r="AK437" s="1010" cm="1">
        <f t="array" ref="AK437">INDEX($H437:$K437,0,MATCH(AK$434,$H$434:$K$434,0))*HLOOKUP(AK$433,$J$430:$R$431,2)</f>
        <v>0</v>
      </c>
      <c r="AL437" s="1010" cm="1">
        <f t="array" ref="AL437">INDEX($H437:$K437,0,MATCH(AL$434,$H$434:$K$434,0))*HLOOKUP(AL$433,$J$430:$R$431,2)</f>
        <v>0</v>
      </c>
      <c r="AM437" s="1010" cm="1">
        <f t="array" ref="AM437">INDEX($H437:$K437,0,MATCH(AM$434,$H$434:$K$434,0))*HLOOKUP(AM$433,$J$430:$R$431,2)</f>
        <v>0</v>
      </c>
      <c r="AN437" s="1010" cm="1">
        <f t="array" ref="AN437">INDEX($H437:$K437,0,MATCH(AN$434,$H$434:$K$434,0))*HLOOKUP(AN$433,$J$430:$R$431,2)</f>
        <v>0</v>
      </c>
      <c r="AO437" s="1010" cm="1">
        <f t="array" ref="AO437">INDEX($H437:$K437,0,MATCH(AO$434,$H$434:$K$434,0))*HLOOKUP(AO$433,$J$430:$R$431,2)</f>
        <v>0</v>
      </c>
      <c r="AP437" s="1010" cm="1">
        <f t="array" ref="AP437">INDEX($H437:$K437,0,MATCH(AP$434,$H$434:$K$434,0))*HLOOKUP(AP$433,$J$430:$R$431,2)</f>
        <v>0</v>
      </c>
      <c r="AQ437" s="1010" cm="1">
        <f t="array" ref="AQ437">INDEX($H437:$K437,0,MATCH(AQ$434,$H$434:$K$434,0))*HLOOKUP(AQ$433,$J$430:$R$431,2)</f>
        <v>0</v>
      </c>
      <c r="AR437" s="1010" cm="1">
        <f t="array" ref="AR437">INDEX($H437:$K437,0,MATCH(AR$434,$H$434:$K$434,0))*HLOOKUP(AR$433,$J$430:$R$431,2)</f>
        <v>0</v>
      </c>
      <c r="AS437" s="1010" cm="1">
        <f t="array" ref="AS437">INDEX($H437:$K437,0,MATCH(AS$434,$H$434:$K$434,0))*HLOOKUP(AS$433,$J$430:$R$431,2)</f>
        <v>0</v>
      </c>
      <c r="AT437" s="1010" cm="1">
        <f t="array" ref="AT437">INDEX($H437:$K437,0,MATCH(AT$434,$H$434:$K$434,0))*HLOOKUP(AT$433,$J$430:$R$431,2)</f>
        <v>0</v>
      </c>
      <c r="AU437" s="1010" cm="1">
        <f t="array" ref="AU437">INDEX($H437:$K437,0,MATCH(AU$434,$H$434:$K$434,0))*HLOOKUP(AU$433,$J$430:$R$431,2)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1"/>
        <v>GGGAg2Na2</v>
      </c>
      <c r="H438" s="349">
        <v>0</v>
      </c>
      <c r="I438" s="349">
        <v>0</v>
      </c>
      <c r="J438" s="349">
        <v>0</v>
      </c>
      <c r="K438" s="349">
        <v>0</v>
      </c>
      <c r="L438" s="1010" cm="1">
        <f t="array" ref="L438">INDEX($H438:$K438,0,MATCH(L$434,$H$434:$K$434,0))*HLOOKUP(L$433,$J$430:$R$431,2)</f>
        <v>0</v>
      </c>
      <c r="M438" s="1010" cm="1">
        <f t="array" ref="M438">INDEX($H438:$K438,0,MATCH(M$434,$H$434:$K$434,0))*HLOOKUP(M$433,$J$430:$R$431,2)</f>
        <v>0</v>
      </c>
      <c r="N438" s="1010" cm="1">
        <f t="array" ref="N438">INDEX($H438:$K438,0,MATCH(N$434,$H$434:$K$434,0))*HLOOKUP(N$433,$J$430:$R$431,2)</f>
        <v>0</v>
      </c>
      <c r="O438" s="1010" cm="1">
        <f t="array" ref="O438">INDEX($H438:$K438,0,MATCH(O$434,$H$434:$K$434,0))*HLOOKUP(O$433,$J$430:$R$431,2)</f>
        <v>0</v>
      </c>
      <c r="P438" s="1010" cm="1">
        <f t="array" ref="P438">INDEX($H438:$K438,0,MATCH(P$434,$H$434:$K$434,0))*HLOOKUP(P$433,$J$430:$R$431,2)</f>
        <v>0</v>
      </c>
      <c r="Q438" s="1010" cm="1">
        <f t="array" ref="Q438">INDEX($H438:$K438,0,MATCH(Q$434,$H$434:$K$434,0))*HLOOKUP(Q$433,$J$430:$R$431,2)</f>
        <v>0</v>
      </c>
      <c r="R438" s="1010" cm="1">
        <f t="array" ref="R438">INDEX($H438:$K438,0,MATCH(R$434,$H$434:$K$434,0))*HLOOKUP(R$433,$J$430:$R$431,2)</f>
        <v>0</v>
      </c>
      <c r="S438" s="1010" cm="1">
        <f t="array" ref="S438">INDEX($H438:$K438,0,MATCH(S$434,$H$434:$K$434,0))*HLOOKUP(S$433,$J$430:$R$431,2)</f>
        <v>0</v>
      </c>
      <c r="T438" s="1010" cm="1">
        <f t="array" ref="T438">INDEX($H438:$K438,0,MATCH(T$434,$H$434:$K$434,0))*HLOOKUP(T$433,$J$430:$R$431,2)</f>
        <v>0</v>
      </c>
      <c r="U438" s="1010" cm="1">
        <f t="array" ref="U438">INDEX($H438:$K438,0,MATCH(U$434,$H$434:$K$434,0))*HLOOKUP(U$433,$J$430:$R$431,2)</f>
        <v>0</v>
      </c>
      <c r="V438" s="1010" cm="1">
        <f t="array" ref="V438">INDEX($H438:$K438,0,MATCH(V$434,$H$434:$K$434,0))*HLOOKUP(V$433,$J$430:$R$431,2)</f>
        <v>0</v>
      </c>
      <c r="W438" s="1010" cm="1">
        <f t="array" ref="W438">INDEX($H438:$K438,0,MATCH(W$434,$H$434:$K$434,0))*HLOOKUP(W$433,$J$430:$R$431,2)</f>
        <v>0</v>
      </c>
      <c r="X438" s="1010" cm="1">
        <f t="array" ref="X438">INDEX($H438:$K438,0,MATCH(X$434,$H$434:$K$434,0))*HLOOKUP(X$433,$J$430:$R$431,2)</f>
        <v>0</v>
      </c>
      <c r="Y438" s="1010" cm="1">
        <f t="array" ref="Y438">INDEX($H438:$K438,0,MATCH(Y$434,$H$434:$K$434,0))*HLOOKUP(Y$433,$J$430:$R$431,2)</f>
        <v>0</v>
      </c>
      <c r="Z438" s="1010" cm="1">
        <f t="array" ref="Z438">INDEX($H438:$K438,0,MATCH(Z$434,$H$434:$K$434,0))*HLOOKUP(Z$433,$J$430:$R$431,2)</f>
        <v>0</v>
      </c>
      <c r="AA438" s="1010" cm="1">
        <f t="array" ref="AA438">INDEX($H438:$K438,0,MATCH(AA$434,$H$434:$K$434,0))*HLOOKUP(AA$433,$J$430:$R$431,2)</f>
        <v>0</v>
      </c>
      <c r="AB438" s="1010" cm="1">
        <f t="array" ref="AB438">INDEX($H438:$K438,0,MATCH(AB$434,$H$434:$K$434,0))*HLOOKUP(AB$433,$J$430:$R$431,2)</f>
        <v>0</v>
      </c>
      <c r="AC438" s="1010" cm="1">
        <f t="array" ref="AC438">INDEX($H438:$K438,0,MATCH(AC$434,$H$434:$K$434,0))*HLOOKUP(AC$433,$J$430:$R$431,2)</f>
        <v>0</v>
      </c>
      <c r="AD438" s="1010" cm="1">
        <f t="array" ref="AD438">INDEX($H438:$K438,0,MATCH(AD$434,$H$434:$K$434,0))*HLOOKUP(AD$433,$J$430:$R$431,2)</f>
        <v>0</v>
      </c>
      <c r="AE438" s="1010" cm="1">
        <f t="array" ref="AE438">INDEX($H438:$K438,0,MATCH(AE$434,$H$434:$K$434,0))*HLOOKUP(AE$433,$J$430:$R$431,2)</f>
        <v>0</v>
      </c>
      <c r="AF438" s="1010" cm="1">
        <f t="array" ref="AF438">INDEX($H438:$K438,0,MATCH(AF$434,$H$434:$K$434,0))*HLOOKUP(AF$433,$J$430:$R$431,2)</f>
        <v>0</v>
      </c>
      <c r="AG438" s="1010" cm="1">
        <f t="array" ref="AG438">INDEX($H438:$K438,0,MATCH(AG$434,$H$434:$K$434,0))*HLOOKUP(AG$433,$J$430:$R$431,2)</f>
        <v>0</v>
      </c>
      <c r="AH438" s="1010" cm="1">
        <f t="array" ref="AH438">INDEX($H438:$K438,0,MATCH(AH$434,$H$434:$K$434,0))*HLOOKUP(AH$433,$J$430:$R$431,2)</f>
        <v>0</v>
      </c>
      <c r="AI438" s="1010" cm="1">
        <f t="array" ref="AI438">INDEX($H438:$K438,0,MATCH(AI$434,$H$434:$K$434,0))*HLOOKUP(AI$433,$J$430:$R$431,2)</f>
        <v>0</v>
      </c>
      <c r="AJ438" s="1010" cm="1">
        <f t="array" ref="AJ438">INDEX($H438:$K438,0,MATCH(AJ$434,$H$434:$K$434,0))*HLOOKUP(AJ$433,$J$430:$R$431,2)</f>
        <v>0</v>
      </c>
      <c r="AK438" s="1010" cm="1">
        <f t="array" ref="AK438">INDEX($H438:$K438,0,MATCH(AK$434,$H$434:$K$434,0))*HLOOKUP(AK$433,$J$430:$R$431,2)</f>
        <v>0</v>
      </c>
      <c r="AL438" s="1010" cm="1">
        <f t="array" ref="AL438">INDEX($H438:$K438,0,MATCH(AL$434,$H$434:$K$434,0))*HLOOKUP(AL$433,$J$430:$R$431,2)</f>
        <v>0</v>
      </c>
      <c r="AM438" s="1010" cm="1">
        <f t="array" ref="AM438">INDEX($H438:$K438,0,MATCH(AM$434,$H$434:$K$434,0))*HLOOKUP(AM$433,$J$430:$R$431,2)</f>
        <v>0</v>
      </c>
      <c r="AN438" s="1010" cm="1">
        <f t="array" ref="AN438">INDEX($H438:$K438,0,MATCH(AN$434,$H$434:$K$434,0))*HLOOKUP(AN$433,$J$430:$R$431,2)</f>
        <v>0</v>
      </c>
      <c r="AO438" s="1010" cm="1">
        <f t="array" ref="AO438">INDEX($H438:$K438,0,MATCH(AO$434,$H$434:$K$434,0))*HLOOKUP(AO$433,$J$430:$R$431,2)</f>
        <v>0</v>
      </c>
      <c r="AP438" s="1010" cm="1">
        <f t="array" ref="AP438">INDEX($H438:$K438,0,MATCH(AP$434,$H$434:$K$434,0))*HLOOKUP(AP$433,$J$430:$R$431,2)</f>
        <v>0</v>
      </c>
      <c r="AQ438" s="1010" cm="1">
        <f t="array" ref="AQ438">INDEX($H438:$K438,0,MATCH(AQ$434,$H$434:$K$434,0))*HLOOKUP(AQ$433,$J$430:$R$431,2)</f>
        <v>0</v>
      </c>
      <c r="AR438" s="1010" cm="1">
        <f t="array" ref="AR438">INDEX($H438:$K438,0,MATCH(AR$434,$H$434:$K$434,0))*HLOOKUP(AR$433,$J$430:$R$431,2)</f>
        <v>0</v>
      </c>
      <c r="AS438" s="1010" cm="1">
        <f t="array" ref="AS438">INDEX($H438:$K438,0,MATCH(AS$434,$H$434:$K$434,0))*HLOOKUP(AS$433,$J$430:$R$431,2)</f>
        <v>0</v>
      </c>
      <c r="AT438" s="1010" cm="1">
        <f t="array" ref="AT438">INDEX($H438:$K438,0,MATCH(AT$434,$H$434:$K$434,0))*HLOOKUP(AT$433,$J$430:$R$431,2)</f>
        <v>0</v>
      </c>
      <c r="AU438" s="1010" cm="1">
        <f t="array" ref="AU438">INDEX($H438:$K438,0,MATCH(AU$434,$H$434:$K$434,0))*HLOOKUP(AU$433,$J$430:$R$431,2)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1"/>
        <v>GGGAg2Ea2</v>
      </c>
      <c r="H439" s="349">
        <v>0</v>
      </c>
      <c r="I439" s="349">
        <v>0</v>
      </c>
      <c r="J439" s="349">
        <v>0</v>
      </c>
      <c r="K439" s="349">
        <v>0</v>
      </c>
      <c r="L439" s="1010" cm="1">
        <f t="array" ref="L439">INDEX($H439:$K439,0,MATCH(L$434,$H$434:$K$434,0))*HLOOKUP(L$433,$J$430:$R$431,2)</f>
        <v>0</v>
      </c>
      <c r="M439" s="1010" cm="1">
        <f t="array" ref="M439">INDEX($H439:$K439,0,MATCH(M$434,$H$434:$K$434,0))*HLOOKUP(M$433,$J$430:$R$431,2)</f>
        <v>0</v>
      </c>
      <c r="N439" s="1010" cm="1">
        <f t="array" ref="N439">INDEX($H439:$K439,0,MATCH(N$434,$H$434:$K$434,0))*HLOOKUP(N$433,$J$430:$R$431,2)</f>
        <v>0</v>
      </c>
      <c r="O439" s="1010" cm="1">
        <f t="array" ref="O439">INDEX($H439:$K439,0,MATCH(O$434,$H$434:$K$434,0))*HLOOKUP(O$433,$J$430:$R$431,2)</f>
        <v>0</v>
      </c>
      <c r="P439" s="1010" cm="1">
        <f t="array" ref="P439">INDEX($H439:$K439,0,MATCH(P$434,$H$434:$K$434,0))*HLOOKUP(P$433,$J$430:$R$431,2)</f>
        <v>0</v>
      </c>
      <c r="Q439" s="1010" cm="1">
        <f t="array" ref="Q439">INDEX($H439:$K439,0,MATCH(Q$434,$H$434:$K$434,0))*HLOOKUP(Q$433,$J$430:$R$431,2)</f>
        <v>0</v>
      </c>
      <c r="R439" s="1010" cm="1">
        <f t="array" ref="R439">INDEX($H439:$K439,0,MATCH(R$434,$H$434:$K$434,0))*HLOOKUP(R$433,$J$430:$R$431,2)</f>
        <v>0</v>
      </c>
      <c r="S439" s="1010" cm="1">
        <f t="array" ref="S439">INDEX($H439:$K439,0,MATCH(S$434,$H$434:$K$434,0))*HLOOKUP(S$433,$J$430:$R$431,2)</f>
        <v>0</v>
      </c>
      <c r="T439" s="1010" cm="1">
        <f t="array" ref="T439">INDEX($H439:$K439,0,MATCH(T$434,$H$434:$K$434,0))*HLOOKUP(T$433,$J$430:$R$431,2)</f>
        <v>0</v>
      </c>
      <c r="U439" s="1010" cm="1">
        <f t="array" ref="U439">INDEX($H439:$K439,0,MATCH(U$434,$H$434:$K$434,0))*HLOOKUP(U$433,$J$430:$R$431,2)</f>
        <v>0</v>
      </c>
      <c r="V439" s="1010" cm="1">
        <f t="array" ref="V439">INDEX($H439:$K439,0,MATCH(V$434,$H$434:$K$434,0))*HLOOKUP(V$433,$J$430:$R$431,2)</f>
        <v>0</v>
      </c>
      <c r="W439" s="1010" cm="1">
        <f t="array" ref="W439">INDEX($H439:$K439,0,MATCH(W$434,$H$434:$K$434,0))*HLOOKUP(W$433,$J$430:$R$431,2)</f>
        <v>0</v>
      </c>
      <c r="X439" s="1010" cm="1">
        <f t="array" ref="X439">INDEX($H439:$K439,0,MATCH(X$434,$H$434:$K$434,0))*HLOOKUP(X$433,$J$430:$R$431,2)</f>
        <v>0</v>
      </c>
      <c r="Y439" s="1010" cm="1">
        <f t="array" ref="Y439">INDEX($H439:$K439,0,MATCH(Y$434,$H$434:$K$434,0))*HLOOKUP(Y$433,$J$430:$R$431,2)</f>
        <v>0</v>
      </c>
      <c r="Z439" s="1010" cm="1">
        <f t="array" ref="Z439">INDEX($H439:$K439,0,MATCH(Z$434,$H$434:$K$434,0))*HLOOKUP(Z$433,$J$430:$R$431,2)</f>
        <v>0</v>
      </c>
      <c r="AA439" s="1010" cm="1">
        <f t="array" ref="AA439">INDEX($H439:$K439,0,MATCH(AA$434,$H$434:$K$434,0))*HLOOKUP(AA$433,$J$430:$R$431,2)</f>
        <v>0</v>
      </c>
      <c r="AB439" s="1010" cm="1">
        <f t="array" ref="AB439">INDEX($H439:$K439,0,MATCH(AB$434,$H$434:$K$434,0))*HLOOKUP(AB$433,$J$430:$R$431,2)</f>
        <v>0</v>
      </c>
      <c r="AC439" s="1010" cm="1">
        <f t="array" ref="AC439">INDEX($H439:$K439,0,MATCH(AC$434,$H$434:$K$434,0))*HLOOKUP(AC$433,$J$430:$R$431,2)</f>
        <v>0</v>
      </c>
      <c r="AD439" s="1010" cm="1">
        <f t="array" ref="AD439">INDEX($H439:$K439,0,MATCH(AD$434,$H$434:$K$434,0))*HLOOKUP(AD$433,$J$430:$R$431,2)</f>
        <v>0</v>
      </c>
      <c r="AE439" s="1010" cm="1">
        <f t="array" ref="AE439">INDEX($H439:$K439,0,MATCH(AE$434,$H$434:$K$434,0))*HLOOKUP(AE$433,$J$430:$R$431,2)</f>
        <v>0</v>
      </c>
      <c r="AF439" s="1010" cm="1">
        <f t="array" ref="AF439">INDEX($H439:$K439,0,MATCH(AF$434,$H$434:$K$434,0))*HLOOKUP(AF$433,$J$430:$R$431,2)</f>
        <v>0</v>
      </c>
      <c r="AG439" s="1010" cm="1">
        <f t="array" ref="AG439">INDEX($H439:$K439,0,MATCH(AG$434,$H$434:$K$434,0))*HLOOKUP(AG$433,$J$430:$R$431,2)</f>
        <v>0</v>
      </c>
      <c r="AH439" s="1010" cm="1">
        <f t="array" ref="AH439">INDEX($H439:$K439,0,MATCH(AH$434,$H$434:$K$434,0))*HLOOKUP(AH$433,$J$430:$R$431,2)</f>
        <v>0</v>
      </c>
      <c r="AI439" s="1010" cm="1">
        <f t="array" ref="AI439">INDEX($H439:$K439,0,MATCH(AI$434,$H$434:$K$434,0))*HLOOKUP(AI$433,$J$430:$R$431,2)</f>
        <v>0</v>
      </c>
      <c r="AJ439" s="1010" cm="1">
        <f t="array" ref="AJ439">INDEX($H439:$K439,0,MATCH(AJ$434,$H$434:$K$434,0))*HLOOKUP(AJ$433,$J$430:$R$431,2)</f>
        <v>0</v>
      </c>
      <c r="AK439" s="1010" cm="1">
        <f t="array" ref="AK439">INDEX($H439:$K439,0,MATCH(AK$434,$H$434:$K$434,0))*HLOOKUP(AK$433,$J$430:$R$431,2)</f>
        <v>0</v>
      </c>
      <c r="AL439" s="1010" cm="1">
        <f t="array" ref="AL439">INDEX($H439:$K439,0,MATCH(AL$434,$H$434:$K$434,0))*HLOOKUP(AL$433,$J$430:$R$431,2)</f>
        <v>0</v>
      </c>
      <c r="AM439" s="1010" cm="1">
        <f t="array" ref="AM439">INDEX($H439:$K439,0,MATCH(AM$434,$H$434:$K$434,0))*HLOOKUP(AM$433,$J$430:$R$431,2)</f>
        <v>0</v>
      </c>
      <c r="AN439" s="1010" cm="1">
        <f t="array" ref="AN439">INDEX($H439:$K439,0,MATCH(AN$434,$H$434:$K$434,0))*HLOOKUP(AN$433,$J$430:$R$431,2)</f>
        <v>0</v>
      </c>
      <c r="AO439" s="1010" cm="1">
        <f t="array" ref="AO439">INDEX($H439:$K439,0,MATCH(AO$434,$H$434:$K$434,0))*HLOOKUP(AO$433,$J$430:$R$431,2)</f>
        <v>0</v>
      </c>
      <c r="AP439" s="1010" cm="1">
        <f t="array" ref="AP439">INDEX($H439:$K439,0,MATCH(AP$434,$H$434:$K$434,0))*HLOOKUP(AP$433,$J$430:$R$431,2)</f>
        <v>0</v>
      </c>
      <c r="AQ439" s="1010" cm="1">
        <f t="array" ref="AQ439">INDEX($H439:$K439,0,MATCH(AQ$434,$H$434:$K$434,0))*HLOOKUP(AQ$433,$J$430:$R$431,2)</f>
        <v>0</v>
      </c>
      <c r="AR439" s="1010" cm="1">
        <f t="array" ref="AR439">INDEX($H439:$K439,0,MATCH(AR$434,$H$434:$K$434,0))*HLOOKUP(AR$433,$J$430:$R$431,2)</f>
        <v>0</v>
      </c>
      <c r="AS439" s="1010" cm="1">
        <f t="array" ref="AS439">INDEX($H439:$K439,0,MATCH(AS$434,$H$434:$K$434,0))*HLOOKUP(AS$433,$J$430:$R$431,2)</f>
        <v>0</v>
      </c>
      <c r="AT439" s="1010" cm="1">
        <f t="array" ref="AT439">INDEX($H439:$K439,0,MATCH(AT$434,$H$434:$K$434,0))*HLOOKUP(AT$433,$J$430:$R$431,2)</f>
        <v>0</v>
      </c>
      <c r="AU439" s="1010" cm="1">
        <f t="array" ref="AU439">INDEX($H439:$K439,0,MATCH(AU$434,$H$434:$K$434,0))*HLOOKUP(AU$433,$J$430:$R$431,2)</f>
        <v>0</v>
      </c>
      <c r="AV439" s="304"/>
      <c r="AW439" s="304"/>
      <c r="AX439" s="694"/>
      <c r="AY439" s="689"/>
      <c r="AZ439" s="689"/>
      <c r="BA439" s="689"/>
    </row>
    <row r="440" spans="1:53" s="686" customFormat="1" ht="15" outlineLevel="1" x14ac:dyDescent="0.25">
      <c r="A440" s="690"/>
      <c r="B440" s="687"/>
      <c r="C440" s="699"/>
      <c r="D440" s="699"/>
      <c r="E440" s="699"/>
      <c r="F440" s="703"/>
      <c r="G440" s="703" t="str">
        <f t="shared" si="51"/>
        <v>GGGAg2OFa2</v>
      </c>
      <c r="H440" s="349">
        <v>0</v>
      </c>
      <c r="I440" s="349">
        <v>0</v>
      </c>
      <c r="J440" s="349">
        <v>0</v>
      </c>
      <c r="K440" s="349">
        <v>0</v>
      </c>
      <c r="L440" s="1010" cm="1">
        <f t="array" ref="L440">INDEX($H440:$K440,0,MATCH(L$434,$H$434:$K$434,0))*HLOOKUP(L$433,$J$430:$R$431,2)</f>
        <v>0</v>
      </c>
      <c r="M440" s="1010" cm="1">
        <f t="array" ref="M440">INDEX($H440:$K440,0,MATCH(M$434,$H$434:$K$434,0))*HLOOKUP(M$433,$J$430:$R$431,2)</f>
        <v>0</v>
      </c>
      <c r="N440" s="1010" cm="1">
        <f t="array" ref="N440">INDEX($H440:$K440,0,MATCH(N$434,$H$434:$K$434,0))*HLOOKUP(N$433,$J$430:$R$431,2)</f>
        <v>0</v>
      </c>
      <c r="O440" s="1010" cm="1">
        <f t="array" ref="O440">INDEX($H440:$K440,0,MATCH(O$434,$H$434:$K$434,0))*HLOOKUP(O$433,$J$430:$R$431,2)</f>
        <v>0</v>
      </c>
      <c r="P440" s="1010" cm="1">
        <f t="array" ref="P440">INDEX($H440:$K440,0,MATCH(P$434,$H$434:$K$434,0))*HLOOKUP(P$433,$J$430:$R$431,2)</f>
        <v>0</v>
      </c>
      <c r="Q440" s="1010" cm="1">
        <f t="array" ref="Q440">INDEX($H440:$K440,0,MATCH(Q$434,$H$434:$K$434,0))*HLOOKUP(Q$433,$J$430:$R$431,2)</f>
        <v>0</v>
      </c>
      <c r="R440" s="1010" cm="1">
        <f t="array" ref="R440">INDEX($H440:$K440,0,MATCH(R$434,$H$434:$K$434,0))*HLOOKUP(R$433,$J$430:$R$431,2)</f>
        <v>0</v>
      </c>
      <c r="S440" s="1010" cm="1">
        <f t="array" ref="S440">INDEX($H440:$K440,0,MATCH(S$434,$H$434:$K$434,0))*HLOOKUP(S$433,$J$430:$R$431,2)</f>
        <v>0</v>
      </c>
      <c r="T440" s="1010" cm="1">
        <f t="array" ref="T440">INDEX($H440:$K440,0,MATCH(T$434,$H$434:$K$434,0))*HLOOKUP(T$433,$J$430:$R$431,2)</f>
        <v>0</v>
      </c>
      <c r="U440" s="1010" cm="1">
        <f t="array" ref="U440">INDEX($H440:$K440,0,MATCH(U$434,$H$434:$K$434,0))*HLOOKUP(U$433,$J$430:$R$431,2)</f>
        <v>0</v>
      </c>
      <c r="V440" s="1010" cm="1">
        <f t="array" ref="V440">INDEX($H440:$K440,0,MATCH(V$434,$H$434:$K$434,0))*HLOOKUP(V$433,$J$430:$R$431,2)</f>
        <v>0</v>
      </c>
      <c r="W440" s="1010" cm="1">
        <f t="array" ref="W440">INDEX($H440:$K440,0,MATCH(W$434,$H$434:$K$434,0))*HLOOKUP(W$433,$J$430:$R$431,2)</f>
        <v>0</v>
      </c>
      <c r="X440" s="1010" cm="1">
        <f t="array" ref="X440">INDEX($H440:$K440,0,MATCH(X$434,$H$434:$K$434,0))*HLOOKUP(X$433,$J$430:$R$431,2)</f>
        <v>0</v>
      </c>
      <c r="Y440" s="1010" cm="1">
        <f t="array" ref="Y440">INDEX($H440:$K440,0,MATCH(Y$434,$H$434:$K$434,0))*HLOOKUP(Y$433,$J$430:$R$431,2)</f>
        <v>0</v>
      </c>
      <c r="Z440" s="1010" cm="1">
        <f t="array" ref="Z440">INDEX($H440:$K440,0,MATCH(Z$434,$H$434:$K$434,0))*HLOOKUP(Z$433,$J$430:$R$431,2)</f>
        <v>0</v>
      </c>
      <c r="AA440" s="1010" cm="1">
        <f t="array" ref="AA440">INDEX($H440:$K440,0,MATCH(AA$434,$H$434:$K$434,0))*HLOOKUP(AA$433,$J$430:$R$431,2)</f>
        <v>0</v>
      </c>
      <c r="AB440" s="1010" cm="1">
        <f t="array" ref="AB440">INDEX($H440:$K440,0,MATCH(AB$434,$H$434:$K$434,0))*HLOOKUP(AB$433,$J$430:$R$431,2)</f>
        <v>0</v>
      </c>
      <c r="AC440" s="1010" cm="1">
        <f t="array" ref="AC440">INDEX($H440:$K440,0,MATCH(AC$434,$H$434:$K$434,0))*HLOOKUP(AC$433,$J$430:$R$431,2)</f>
        <v>0</v>
      </c>
      <c r="AD440" s="1010" cm="1">
        <f t="array" ref="AD440">INDEX($H440:$K440,0,MATCH(AD$434,$H$434:$K$434,0))*HLOOKUP(AD$433,$J$430:$R$431,2)</f>
        <v>0</v>
      </c>
      <c r="AE440" s="1010" cm="1">
        <f t="array" ref="AE440">INDEX($H440:$K440,0,MATCH(AE$434,$H$434:$K$434,0))*HLOOKUP(AE$433,$J$430:$R$431,2)</f>
        <v>0</v>
      </c>
      <c r="AF440" s="1010" cm="1">
        <f t="array" ref="AF440">INDEX($H440:$K440,0,MATCH(AF$434,$H$434:$K$434,0))*HLOOKUP(AF$433,$J$430:$R$431,2)</f>
        <v>0</v>
      </c>
      <c r="AG440" s="1010" cm="1">
        <f t="array" ref="AG440">INDEX($H440:$K440,0,MATCH(AG$434,$H$434:$K$434,0))*HLOOKUP(AG$433,$J$430:$R$431,2)</f>
        <v>0</v>
      </c>
      <c r="AH440" s="1010" cm="1">
        <f t="array" ref="AH440">INDEX($H440:$K440,0,MATCH(AH$434,$H$434:$K$434,0))*HLOOKUP(AH$433,$J$430:$R$431,2)</f>
        <v>0</v>
      </c>
      <c r="AI440" s="1010" cm="1">
        <f t="array" ref="AI440">INDEX($H440:$K440,0,MATCH(AI$434,$H$434:$K$434,0))*HLOOKUP(AI$433,$J$430:$R$431,2)</f>
        <v>0</v>
      </c>
      <c r="AJ440" s="1010" cm="1">
        <f t="array" ref="AJ440">INDEX($H440:$K440,0,MATCH(AJ$434,$H$434:$K$434,0))*HLOOKUP(AJ$433,$J$430:$R$431,2)</f>
        <v>0</v>
      </c>
      <c r="AK440" s="1010" cm="1">
        <f t="array" ref="AK440">INDEX($H440:$K440,0,MATCH(AK$434,$H$434:$K$434,0))*HLOOKUP(AK$433,$J$430:$R$431,2)</f>
        <v>0</v>
      </c>
      <c r="AL440" s="1010" cm="1">
        <f t="array" ref="AL440">INDEX($H440:$K440,0,MATCH(AL$434,$H$434:$K$434,0))*HLOOKUP(AL$433,$J$430:$R$431,2)</f>
        <v>0</v>
      </c>
      <c r="AM440" s="1010" cm="1">
        <f t="array" ref="AM440">INDEX($H440:$K440,0,MATCH(AM$434,$H$434:$K$434,0))*HLOOKUP(AM$433,$J$430:$R$431,2)</f>
        <v>0</v>
      </c>
      <c r="AN440" s="1010" cm="1">
        <f t="array" ref="AN440">INDEX($H440:$K440,0,MATCH(AN$434,$H$434:$K$434,0))*HLOOKUP(AN$433,$J$430:$R$431,2)</f>
        <v>0</v>
      </c>
      <c r="AO440" s="1010" cm="1">
        <f t="array" ref="AO440">INDEX($H440:$K440,0,MATCH(AO$434,$H$434:$K$434,0))*HLOOKUP(AO$433,$J$430:$R$431,2)</f>
        <v>0</v>
      </c>
      <c r="AP440" s="1010" cm="1">
        <f t="array" ref="AP440">INDEX($H440:$K440,0,MATCH(AP$434,$H$434:$K$434,0))*HLOOKUP(AP$433,$J$430:$R$431,2)</f>
        <v>0</v>
      </c>
      <c r="AQ440" s="1010" cm="1">
        <f t="array" ref="AQ440">INDEX($H440:$K440,0,MATCH(AQ$434,$H$434:$K$434,0))*HLOOKUP(AQ$433,$J$430:$R$431,2)</f>
        <v>0</v>
      </c>
      <c r="AR440" s="1010" cm="1">
        <f t="array" ref="AR440">INDEX($H440:$K440,0,MATCH(AR$434,$H$434:$K$434,0))*HLOOKUP(AR$433,$J$430:$R$431,2)</f>
        <v>0</v>
      </c>
      <c r="AS440" s="1010" cm="1">
        <f t="array" ref="AS440">INDEX($H440:$K440,0,MATCH(AS$434,$H$434:$K$434,0))*HLOOKUP(AS$433,$J$430:$R$431,2)</f>
        <v>0</v>
      </c>
      <c r="AT440" s="1010" cm="1">
        <f t="array" ref="AT440">INDEX($H440:$K440,0,MATCH(AT$434,$H$434:$K$434,0))*HLOOKUP(AT$433,$J$430:$R$431,2)</f>
        <v>0</v>
      </c>
      <c r="AU440" s="1010" cm="1">
        <f t="array" ref="AU440">INDEX($H440:$K440,0,MATCH(AU$434,$H$434:$K$434,0))*HLOOKUP(AU$433,$J$430:$R$431,2)</f>
        <v>0</v>
      </c>
      <c r="AV440" s="304"/>
      <c r="AW440" s="304"/>
      <c r="AX440" s="694"/>
      <c r="AY440" s="689"/>
      <c r="AZ440" s="689"/>
      <c r="BA440" s="689"/>
    </row>
    <row r="441" spans="1:53" s="686" customFormat="1" ht="15" outlineLevel="1" x14ac:dyDescent="0.25">
      <c r="A441" s="690"/>
      <c r="B441" s="687"/>
      <c r="C441" s="699"/>
      <c r="D441" s="699"/>
      <c r="E441" s="699"/>
      <c r="F441" s="703"/>
      <c r="G441" s="703" t="str">
        <f t="shared" si="51"/>
        <v>GGGC1Na2</v>
      </c>
      <c r="H441" s="349">
        <v>0</v>
      </c>
      <c r="I441" s="349">
        <v>0</v>
      </c>
      <c r="J441" s="349">
        <v>0</v>
      </c>
      <c r="K441" s="349">
        <v>0</v>
      </c>
      <c r="L441" s="1010" cm="1">
        <f t="array" ref="L441">INDEX($H441:$K441,0,MATCH(L$434,$H$434:$K$434,0))*HLOOKUP(L$433,$J$430:$R$431,2)</f>
        <v>0</v>
      </c>
      <c r="M441" s="1010" cm="1">
        <f t="array" ref="M441">INDEX($H441:$K441,0,MATCH(M$434,$H$434:$K$434,0))*HLOOKUP(M$433,$J$430:$R$431,2)</f>
        <v>0</v>
      </c>
      <c r="N441" s="1010" cm="1">
        <f t="array" ref="N441">INDEX($H441:$K441,0,MATCH(N$434,$H$434:$K$434,0))*HLOOKUP(N$433,$J$430:$R$431,2)</f>
        <v>0</v>
      </c>
      <c r="O441" s="1010" cm="1">
        <f t="array" ref="O441">INDEX($H441:$K441,0,MATCH(O$434,$H$434:$K$434,0))*HLOOKUP(O$433,$J$430:$R$431,2)</f>
        <v>0</v>
      </c>
      <c r="P441" s="1010" cm="1">
        <f t="array" ref="P441">INDEX($H441:$K441,0,MATCH(P$434,$H$434:$K$434,0))*HLOOKUP(P$433,$J$430:$R$431,2)</f>
        <v>0</v>
      </c>
      <c r="Q441" s="1010" cm="1">
        <f t="array" ref="Q441">INDEX($H441:$K441,0,MATCH(Q$434,$H$434:$K$434,0))*HLOOKUP(Q$433,$J$430:$R$431,2)</f>
        <v>0</v>
      </c>
      <c r="R441" s="1010" cm="1">
        <f t="array" ref="R441">INDEX($H441:$K441,0,MATCH(R$434,$H$434:$K$434,0))*HLOOKUP(R$433,$J$430:$R$431,2)</f>
        <v>0</v>
      </c>
      <c r="S441" s="1010" cm="1">
        <f t="array" ref="S441">INDEX($H441:$K441,0,MATCH(S$434,$H$434:$K$434,0))*HLOOKUP(S$433,$J$430:$R$431,2)</f>
        <v>0</v>
      </c>
      <c r="T441" s="1010" cm="1">
        <f t="array" ref="T441">INDEX($H441:$K441,0,MATCH(T$434,$H$434:$K$434,0))*HLOOKUP(T$433,$J$430:$R$431,2)</f>
        <v>0</v>
      </c>
      <c r="U441" s="1010" cm="1">
        <f t="array" ref="U441">INDEX($H441:$K441,0,MATCH(U$434,$H$434:$K$434,0))*HLOOKUP(U$433,$J$430:$R$431,2)</f>
        <v>0</v>
      </c>
      <c r="V441" s="1010" cm="1">
        <f t="array" ref="V441">INDEX($H441:$K441,0,MATCH(V$434,$H$434:$K$434,0))*HLOOKUP(V$433,$J$430:$R$431,2)</f>
        <v>0</v>
      </c>
      <c r="W441" s="1010" cm="1">
        <f t="array" ref="W441">INDEX($H441:$K441,0,MATCH(W$434,$H$434:$K$434,0))*HLOOKUP(W$433,$J$430:$R$431,2)</f>
        <v>0</v>
      </c>
      <c r="X441" s="1010" cm="1">
        <f t="array" ref="X441">INDEX($H441:$K441,0,MATCH(X$434,$H$434:$K$434,0))*HLOOKUP(X$433,$J$430:$R$431,2)</f>
        <v>0</v>
      </c>
      <c r="Y441" s="1010" cm="1">
        <f t="array" ref="Y441">INDEX($H441:$K441,0,MATCH(Y$434,$H$434:$K$434,0))*HLOOKUP(Y$433,$J$430:$R$431,2)</f>
        <v>0</v>
      </c>
      <c r="Z441" s="1010" cm="1">
        <f t="array" ref="Z441">INDEX($H441:$K441,0,MATCH(Z$434,$H$434:$K$434,0))*HLOOKUP(Z$433,$J$430:$R$431,2)</f>
        <v>0</v>
      </c>
      <c r="AA441" s="1010" cm="1">
        <f t="array" ref="AA441">INDEX($H441:$K441,0,MATCH(AA$434,$H$434:$K$434,0))*HLOOKUP(AA$433,$J$430:$R$431,2)</f>
        <v>0</v>
      </c>
      <c r="AB441" s="1010" cm="1">
        <f t="array" ref="AB441">INDEX($H441:$K441,0,MATCH(AB$434,$H$434:$K$434,0))*HLOOKUP(AB$433,$J$430:$R$431,2)</f>
        <v>0</v>
      </c>
      <c r="AC441" s="1010" cm="1">
        <f t="array" ref="AC441">INDEX($H441:$K441,0,MATCH(AC$434,$H$434:$K$434,0))*HLOOKUP(AC$433,$J$430:$R$431,2)</f>
        <v>0</v>
      </c>
      <c r="AD441" s="1010" cm="1">
        <f t="array" ref="AD441">INDEX($H441:$K441,0,MATCH(AD$434,$H$434:$K$434,0))*HLOOKUP(AD$433,$J$430:$R$431,2)</f>
        <v>0</v>
      </c>
      <c r="AE441" s="1010" cm="1">
        <f t="array" ref="AE441">INDEX($H441:$K441,0,MATCH(AE$434,$H$434:$K$434,0))*HLOOKUP(AE$433,$J$430:$R$431,2)</f>
        <v>0</v>
      </c>
      <c r="AF441" s="1010" cm="1">
        <f t="array" ref="AF441">INDEX($H441:$K441,0,MATCH(AF$434,$H$434:$K$434,0))*HLOOKUP(AF$433,$J$430:$R$431,2)</f>
        <v>0</v>
      </c>
      <c r="AG441" s="1010" cm="1">
        <f t="array" ref="AG441">INDEX($H441:$K441,0,MATCH(AG$434,$H$434:$K$434,0))*HLOOKUP(AG$433,$J$430:$R$431,2)</f>
        <v>0</v>
      </c>
      <c r="AH441" s="1010" cm="1">
        <f t="array" ref="AH441">INDEX($H441:$K441,0,MATCH(AH$434,$H$434:$K$434,0))*HLOOKUP(AH$433,$J$430:$R$431,2)</f>
        <v>0</v>
      </c>
      <c r="AI441" s="1010" cm="1">
        <f t="array" ref="AI441">INDEX($H441:$K441,0,MATCH(AI$434,$H$434:$K$434,0))*HLOOKUP(AI$433,$J$430:$R$431,2)</f>
        <v>0</v>
      </c>
      <c r="AJ441" s="1010" cm="1">
        <f t="array" ref="AJ441">INDEX($H441:$K441,0,MATCH(AJ$434,$H$434:$K$434,0))*HLOOKUP(AJ$433,$J$430:$R$431,2)</f>
        <v>0</v>
      </c>
      <c r="AK441" s="1010" cm="1">
        <f t="array" ref="AK441">INDEX($H441:$K441,0,MATCH(AK$434,$H$434:$K$434,0))*HLOOKUP(AK$433,$J$430:$R$431,2)</f>
        <v>0</v>
      </c>
      <c r="AL441" s="1010" cm="1">
        <f t="array" ref="AL441">INDEX($H441:$K441,0,MATCH(AL$434,$H$434:$K$434,0))*HLOOKUP(AL$433,$J$430:$R$431,2)</f>
        <v>0</v>
      </c>
      <c r="AM441" s="1010" cm="1">
        <f t="array" ref="AM441">INDEX($H441:$K441,0,MATCH(AM$434,$H$434:$K$434,0))*HLOOKUP(AM$433,$J$430:$R$431,2)</f>
        <v>0</v>
      </c>
      <c r="AN441" s="1010" cm="1">
        <f t="array" ref="AN441">INDEX($H441:$K441,0,MATCH(AN$434,$H$434:$K$434,0))*HLOOKUP(AN$433,$J$430:$R$431,2)</f>
        <v>0</v>
      </c>
      <c r="AO441" s="1010" cm="1">
        <f t="array" ref="AO441">INDEX($H441:$K441,0,MATCH(AO$434,$H$434:$K$434,0))*HLOOKUP(AO$433,$J$430:$R$431,2)</f>
        <v>0</v>
      </c>
      <c r="AP441" s="1010" cm="1">
        <f t="array" ref="AP441">INDEX($H441:$K441,0,MATCH(AP$434,$H$434:$K$434,0))*HLOOKUP(AP$433,$J$430:$R$431,2)</f>
        <v>0</v>
      </c>
      <c r="AQ441" s="1010" cm="1">
        <f t="array" ref="AQ441">INDEX($H441:$K441,0,MATCH(AQ$434,$H$434:$K$434,0))*HLOOKUP(AQ$433,$J$430:$R$431,2)</f>
        <v>0</v>
      </c>
      <c r="AR441" s="1010" cm="1">
        <f t="array" ref="AR441">INDEX($H441:$K441,0,MATCH(AR$434,$H$434:$K$434,0))*HLOOKUP(AR$433,$J$430:$R$431,2)</f>
        <v>0</v>
      </c>
      <c r="AS441" s="1010" cm="1">
        <f t="array" ref="AS441">INDEX($H441:$K441,0,MATCH(AS$434,$H$434:$K$434,0))*HLOOKUP(AS$433,$J$430:$R$431,2)</f>
        <v>0</v>
      </c>
      <c r="AT441" s="1010" cm="1">
        <f t="array" ref="AT441">INDEX($H441:$K441,0,MATCH(AT$434,$H$434:$K$434,0))*HLOOKUP(AT$433,$J$430:$R$431,2)</f>
        <v>0</v>
      </c>
      <c r="AU441" s="1010" cm="1">
        <f t="array" ref="AU441">INDEX($H441:$K441,0,MATCH(AU$434,$H$434:$K$434,0))*HLOOKUP(AU$433,$J$430:$R$431,2)</f>
        <v>0</v>
      </c>
      <c r="AV441" s="304"/>
      <c r="AW441" s="304"/>
      <c r="AX441" s="694"/>
      <c r="AY441" s="689"/>
      <c r="AZ441" s="689"/>
      <c r="BA441" s="689"/>
    </row>
    <row r="442" spans="1:53" s="686" customFormat="1" ht="15" outlineLevel="1" x14ac:dyDescent="0.25">
      <c r="A442" s="690"/>
      <c r="B442" s="687"/>
      <c r="C442" s="699"/>
      <c r="D442" s="699"/>
      <c r="E442" s="699"/>
      <c r="F442" s="703"/>
      <c r="G442" s="703" t="str">
        <f t="shared" si="51"/>
        <v>GGGC1Ea2</v>
      </c>
      <c r="H442" s="349">
        <v>0</v>
      </c>
      <c r="I442" s="349">
        <v>0</v>
      </c>
      <c r="J442" s="349">
        <v>0</v>
      </c>
      <c r="K442" s="349">
        <v>0</v>
      </c>
      <c r="L442" s="1010" cm="1">
        <f t="array" ref="L442">INDEX($H442:$K442,0,MATCH(L$434,$H$434:$K$434,0))*HLOOKUP(L$433,$J$430:$R$431,2)</f>
        <v>0</v>
      </c>
      <c r="M442" s="1010" cm="1">
        <f t="array" ref="M442">INDEX($H442:$K442,0,MATCH(M$434,$H$434:$K$434,0))*HLOOKUP(M$433,$J$430:$R$431,2)</f>
        <v>0</v>
      </c>
      <c r="N442" s="1010" cm="1">
        <f t="array" ref="N442">INDEX($H442:$K442,0,MATCH(N$434,$H$434:$K$434,0))*HLOOKUP(N$433,$J$430:$R$431,2)</f>
        <v>0</v>
      </c>
      <c r="O442" s="1010" cm="1">
        <f t="array" ref="O442">INDEX($H442:$K442,0,MATCH(O$434,$H$434:$K$434,0))*HLOOKUP(O$433,$J$430:$R$431,2)</f>
        <v>0</v>
      </c>
      <c r="P442" s="1010" cm="1">
        <f t="array" ref="P442">INDEX($H442:$K442,0,MATCH(P$434,$H$434:$K$434,0))*HLOOKUP(P$433,$J$430:$R$431,2)</f>
        <v>0</v>
      </c>
      <c r="Q442" s="1010" cm="1">
        <f t="array" ref="Q442">INDEX($H442:$K442,0,MATCH(Q$434,$H$434:$K$434,0))*HLOOKUP(Q$433,$J$430:$R$431,2)</f>
        <v>0</v>
      </c>
      <c r="R442" s="1010" cm="1">
        <f t="array" ref="R442">INDEX($H442:$K442,0,MATCH(R$434,$H$434:$K$434,0))*HLOOKUP(R$433,$J$430:$R$431,2)</f>
        <v>0</v>
      </c>
      <c r="S442" s="1010" cm="1">
        <f t="array" ref="S442">INDEX($H442:$K442,0,MATCH(S$434,$H$434:$K$434,0))*HLOOKUP(S$433,$J$430:$R$431,2)</f>
        <v>0</v>
      </c>
      <c r="T442" s="1010" cm="1">
        <f t="array" ref="T442">INDEX($H442:$K442,0,MATCH(T$434,$H$434:$K$434,0))*HLOOKUP(T$433,$J$430:$R$431,2)</f>
        <v>0</v>
      </c>
      <c r="U442" s="1010" cm="1">
        <f t="array" ref="U442">INDEX($H442:$K442,0,MATCH(U$434,$H$434:$K$434,0))*HLOOKUP(U$433,$J$430:$R$431,2)</f>
        <v>0</v>
      </c>
      <c r="V442" s="1010" cm="1">
        <f t="array" ref="V442">INDEX($H442:$K442,0,MATCH(V$434,$H$434:$K$434,0))*HLOOKUP(V$433,$J$430:$R$431,2)</f>
        <v>0</v>
      </c>
      <c r="W442" s="1010" cm="1">
        <f t="array" ref="W442">INDEX($H442:$K442,0,MATCH(W$434,$H$434:$K$434,0))*HLOOKUP(W$433,$J$430:$R$431,2)</f>
        <v>0</v>
      </c>
      <c r="X442" s="1010" cm="1">
        <f t="array" ref="X442">INDEX($H442:$K442,0,MATCH(X$434,$H$434:$K$434,0))*HLOOKUP(X$433,$J$430:$R$431,2)</f>
        <v>0</v>
      </c>
      <c r="Y442" s="1010" cm="1">
        <f t="array" ref="Y442">INDEX($H442:$K442,0,MATCH(Y$434,$H$434:$K$434,0))*HLOOKUP(Y$433,$J$430:$R$431,2)</f>
        <v>0</v>
      </c>
      <c r="Z442" s="1010" cm="1">
        <f t="array" ref="Z442">INDEX($H442:$K442,0,MATCH(Z$434,$H$434:$K$434,0))*HLOOKUP(Z$433,$J$430:$R$431,2)</f>
        <v>0</v>
      </c>
      <c r="AA442" s="1010" cm="1">
        <f t="array" ref="AA442">INDEX($H442:$K442,0,MATCH(AA$434,$H$434:$K$434,0))*HLOOKUP(AA$433,$J$430:$R$431,2)</f>
        <v>0</v>
      </c>
      <c r="AB442" s="1010" cm="1">
        <f t="array" ref="AB442">INDEX($H442:$K442,0,MATCH(AB$434,$H$434:$K$434,0))*HLOOKUP(AB$433,$J$430:$R$431,2)</f>
        <v>0</v>
      </c>
      <c r="AC442" s="1010" cm="1">
        <f t="array" ref="AC442">INDEX($H442:$K442,0,MATCH(AC$434,$H$434:$K$434,0))*HLOOKUP(AC$433,$J$430:$R$431,2)</f>
        <v>0</v>
      </c>
      <c r="AD442" s="1010" cm="1">
        <f t="array" ref="AD442">INDEX($H442:$K442,0,MATCH(AD$434,$H$434:$K$434,0))*HLOOKUP(AD$433,$J$430:$R$431,2)</f>
        <v>0</v>
      </c>
      <c r="AE442" s="1010" cm="1">
        <f t="array" ref="AE442">INDEX($H442:$K442,0,MATCH(AE$434,$H$434:$K$434,0))*HLOOKUP(AE$433,$J$430:$R$431,2)</f>
        <v>0</v>
      </c>
      <c r="AF442" s="1010" cm="1">
        <f t="array" ref="AF442">INDEX($H442:$K442,0,MATCH(AF$434,$H$434:$K$434,0))*HLOOKUP(AF$433,$J$430:$R$431,2)</f>
        <v>0</v>
      </c>
      <c r="AG442" s="1010" cm="1">
        <f t="array" ref="AG442">INDEX($H442:$K442,0,MATCH(AG$434,$H$434:$K$434,0))*HLOOKUP(AG$433,$J$430:$R$431,2)</f>
        <v>0</v>
      </c>
      <c r="AH442" s="1010" cm="1">
        <f t="array" ref="AH442">INDEX($H442:$K442,0,MATCH(AH$434,$H$434:$K$434,0))*HLOOKUP(AH$433,$J$430:$R$431,2)</f>
        <v>0</v>
      </c>
      <c r="AI442" s="1010" cm="1">
        <f t="array" ref="AI442">INDEX($H442:$K442,0,MATCH(AI$434,$H$434:$K$434,0))*HLOOKUP(AI$433,$J$430:$R$431,2)</f>
        <v>0</v>
      </c>
      <c r="AJ442" s="1010" cm="1">
        <f t="array" ref="AJ442">INDEX($H442:$K442,0,MATCH(AJ$434,$H$434:$K$434,0))*HLOOKUP(AJ$433,$J$430:$R$431,2)</f>
        <v>0</v>
      </c>
      <c r="AK442" s="1010" cm="1">
        <f t="array" ref="AK442">INDEX($H442:$K442,0,MATCH(AK$434,$H$434:$K$434,0))*HLOOKUP(AK$433,$J$430:$R$431,2)</f>
        <v>0</v>
      </c>
      <c r="AL442" s="1010" cm="1">
        <f t="array" ref="AL442">INDEX($H442:$K442,0,MATCH(AL$434,$H$434:$K$434,0))*HLOOKUP(AL$433,$J$430:$R$431,2)</f>
        <v>0</v>
      </c>
      <c r="AM442" s="1010" cm="1">
        <f t="array" ref="AM442">INDEX($H442:$K442,0,MATCH(AM$434,$H$434:$K$434,0))*HLOOKUP(AM$433,$J$430:$R$431,2)</f>
        <v>0</v>
      </c>
      <c r="AN442" s="1010" cm="1">
        <f t="array" ref="AN442">INDEX($H442:$K442,0,MATCH(AN$434,$H$434:$K$434,0))*HLOOKUP(AN$433,$J$430:$R$431,2)</f>
        <v>0</v>
      </c>
      <c r="AO442" s="1010" cm="1">
        <f t="array" ref="AO442">INDEX($H442:$K442,0,MATCH(AO$434,$H$434:$K$434,0))*HLOOKUP(AO$433,$J$430:$R$431,2)</f>
        <v>0</v>
      </c>
      <c r="AP442" s="1010" cm="1">
        <f t="array" ref="AP442">INDEX($H442:$K442,0,MATCH(AP$434,$H$434:$K$434,0))*HLOOKUP(AP$433,$J$430:$R$431,2)</f>
        <v>0</v>
      </c>
      <c r="AQ442" s="1010" cm="1">
        <f t="array" ref="AQ442">INDEX($H442:$K442,0,MATCH(AQ$434,$H$434:$K$434,0))*HLOOKUP(AQ$433,$J$430:$R$431,2)</f>
        <v>0</v>
      </c>
      <c r="AR442" s="1010" cm="1">
        <f t="array" ref="AR442">INDEX($H442:$K442,0,MATCH(AR$434,$H$434:$K$434,0))*HLOOKUP(AR$433,$J$430:$R$431,2)</f>
        <v>0</v>
      </c>
      <c r="AS442" s="1010" cm="1">
        <f t="array" ref="AS442">INDEX($H442:$K442,0,MATCH(AS$434,$H$434:$K$434,0))*HLOOKUP(AS$433,$J$430:$R$431,2)</f>
        <v>0</v>
      </c>
      <c r="AT442" s="1010" cm="1">
        <f t="array" ref="AT442">INDEX($H442:$K442,0,MATCH(AT$434,$H$434:$K$434,0))*HLOOKUP(AT$433,$J$430:$R$431,2)</f>
        <v>0</v>
      </c>
      <c r="AU442" s="1010" cm="1">
        <f t="array" ref="AU442">INDEX($H442:$K442,0,MATCH(AU$434,$H$434:$K$434,0))*HLOOKUP(AU$433,$J$430:$R$431,2)</f>
        <v>0</v>
      </c>
      <c r="AV442" s="304"/>
      <c r="AW442" s="304"/>
      <c r="AX442" s="694"/>
      <c r="AY442" s="689"/>
      <c r="AZ442" s="689"/>
      <c r="BA442" s="689"/>
    </row>
    <row r="443" spans="1:53" s="686" customFormat="1" ht="15" outlineLevel="1" x14ac:dyDescent="0.25">
      <c r="A443" s="690"/>
      <c r="B443" s="687"/>
      <c r="C443" s="699"/>
      <c r="D443" s="699"/>
      <c r="E443" s="699"/>
      <c r="F443" s="703"/>
      <c r="G443" s="703" t="str">
        <f t="shared" si="51"/>
        <v>GGGC1Pa2</v>
      </c>
      <c r="H443" s="349">
        <v>0</v>
      </c>
      <c r="I443" s="349">
        <v>0</v>
      </c>
      <c r="J443" s="349">
        <v>0</v>
      </c>
      <c r="K443" s="349">
        <v>0</v>
      </c>
      <c r="L443" s="1010" cm="1">
        <f t="array" ref="L443">INDEX($H443:$K443,0,MATCH(L$434,$H$434:$K$434,0))*HLOOKUP(L$433,$J$430:$R$431,2)</f>
        <v>0</v>
      </c>
      <c r="M443" s="1010" cm="1">
        <f t="array" ref="M443">INDEX($H443:$K443,0,MATCH(M$434,$H$434:$K$434,0))*HLOOKUP(M$433,$J$430:$R$431,2)</f>
        <v>0</v>
      </c>
      <c r="N443" s="1010" cm="1">
        <f t="array" ref="N443">INDEX($H443:$K443,0,MATCH(N$434,$H$434:$K$434,0))*HLOOKUP(N$433,$J$430:$R$431,2)</f>
        <v>0</v>
      </c>
      <c r="O443" s="1010" cm="1">
        <f t="array" ref="O443">INDEX($H443:$K443,0,MATCH(O$434,$H$434:$K$434,0))*HLOOKUP(O$433,$J$430:$R$431,2)</f>
        <v>0</v>
      </c>
      <c r="P443" s="1010" cm="1">
        <f t="array" ref="P443">INDEX($H443:$K443,0,MATCH(P$434,$H$434:$K$434,0))*HLOOKUP(P$433,$J$430:$R$431,2)</f>
        <v>0</v>
      </c>
      <c r="Q443" s="1010" cm="1">
        <f t="array" ref="Q443">INDEX($H443:$K443,0,MATCH(Q$434,$H$434:$K$434,0))*HLOOKUP(Q$433,$J$430:$R$431,2)</f>
        <v>0</v>
      </c>
      <c r="R443" s="1010" cm="1">
        <f t="array" ref="R443">INDEX($H443:$K443,0,MATCH(R$434,$H$434:$K$434,0))*HLOOKUP(R$433,$J$430:$R$431,2)</f>
        <v>0</v>
      </c>
      <c r="S443" s="1010" cm="1">
        <f t="array" ref="S443">INDEX($H443:$K443,0,MATCH(S$434,$H$434:$K$434,0))*HLOOKUP(S$433,$J$430:$R$431,2)</f>
        <v>0</v>
      </c>
      <c r="T443" s="1010" cm="1">
        <f t="array" ref="T443">INDEX($H443:$K443,0,MATCH(T$434,$H$434:$K$434,0))*HLOOKUP(T$433,$J$430:$R$431,2)</f>
        <v>0</v>
      </c>
      <c r="U443" s="1010" cm="1">
        <f t="array" ref="U443">INDEX($H443:$K443,0,MATCH(U$434,$H$434:$K$434,0))*HLOOKUP(U$433,$J$430:$R$431,2)</f>
        <v>0</v>
      </c>
      <c r="V443" s="1010" cm="1">
        <f t="array" ref="V443">INDEX($H443:$K443,0,MATCH(V$434,$H$434:$K$434,0))*HLOOKUP(V$433,$J$430:$R$431,2)</f>
        <v>0</v>
      </c>
      <c r="W443" s="1010" cm="1">
        <f t="array" ref="W443">INDEX($H443:$K443,0,MATCH(W$434,$H$434:$K$434,0))*HLOOKUP(W$433,$J$430:$R$431,2)</f>
        <v>0</v>
      </c>
      <c r="X443" s="1010" cm="1">
        <f t="array" ref="X443">INDEX($H443:$K443,0,MATCH(X$434,$H$434:$K$434,0))*HLOOKUP(X$433,$J$430:$R$431,2)</f>
        <v>0</v>
      </c>
      <c r="Y443" s="1010" cm="1">
        <f t="array" ref="Y443">INDEX($H443:$K443,0,MATCH(Y$434,$H$434:$K$434,0))*HLOOKUP(Y$433,$J$430:$R$431,2)</f>
        <v>0</v>
      </c>
      <c r="Z443" s="1010" cm="1">
        <f t="array" ref="Z443">INDEX($H443:$K443,0,MATCH(Z$434,$H$434:$K$434,0))*HLOOKUP(Z$433,$J$430:$R$431,2)</f>
        <v>0</v>
      </c>
      <c r="AA443" s="1010" cm="1">
        <f t="array" ref="AA443">INDEX($H443:$K443,0,MATCH(AA$434,$H$434:$K$434,0))*HLOOKUP(AA$433,$J$430:$R$431,2)</f>
        <v>0</v>
      </c>
      <c r="AB443" s="1010" cm="1">
        <f t="array" ref="AB443">INDEX($H443:$K443,0,MATCH(AB$434,$H$434:$K$434,0))*HLOOKUP(AB$433,$J$430:$R$431,2)</f>
        <v>0</v>
      </c>
      <c r="AC443" s="1010" cm="1">
        <f t="array" ref="AC443">INDEX($H443:$K443,0,MATCH(AC$434,$H$434:$K$434,0))*HLOOKUP(AC$433,$J$430:$R$431,2)</f>
        <v>0</v>
      </c>
      <c r="AD443" s="1010" cm="1">
        <f t="array" ref="AD443">INDEX($H443:$K443,0,MATCH(AD$434,$H$434:$K$434,0))*HLOOKUP(AD$433,$J$430:$R$431,2)</f>
        <v>0</v>
      </c>
      <c r="AE443" s="1010" cm="1">
        <f t="array" ref="AE443">INDEX($H443:$K443,0,MATCH(AE$434,$H$434:$K$434,0))*HLOOKUP(AE$433,$J$430:$R$431,2)</f>
        <v>0</v>
      </c>
      <c r="AF443" s="1010" cm="1">
        <f t="array" ref="AF443">INDEX($H443:$K443,0,MATCH(AF$434,$H$434:$K$434,0))*HLOOKUP(AF$433,$J$430:$R$431,2)</f>
        <v>0</v>
      </c>
      <c r="AG443" s="1010" cm="1">
        <f t="array" ref="AG443">INDEX($H443:$K443,0,MATCH(AG$434,$H$434:$K$434,0))*HLOOKUP(AG$433,$J$430:$R$431,2)</f>
        <v>0</v>
      </c>
      <c r="AH443" s="1010" cm="1">
        <f t="array" ref="AH443">INDEX($H443:$K443,0,MATCH(AH$434,$H$434:$K$434,0))*HLOOKUP(AH$433,$J$430:$R$431,2)</f>
        <v>0</v>
      </c>
      <c r="AI443" s="1010" cm="1">
        <f t="array" ref="AI443">INDEX($H443:$K443,0,MATCH(AI$434,$H$434:$K$434,0))*HLOOKUP(AI$433,$J$430:$R$431,2)</f>
        <v>0</v>
      </c>
      <c r="AJ443" s="1010" cm="1">
        <f t="array" ref="AJ443">INDEX($H443:$K443,0,MATCH(AJ$434,$H$434:$K$434,0))*HLOOKUP(AJ$433,$J$430:$R$431,2)</f>
        <v>0</v>
      </c>
      <c r="AK443" s="1010" cm="1">
        <f t="array" ref="AK443">INDEX($H443:$K443,0,MATCH(AK$434,$H$434:$K$434,0))*HLOOKUP(AK$433,$J$430:$R$431,2)</f>
        <v>0</v>
      </c>
      <c r="AL443" s="1010" cm="1">
        <f t="array" ref="AL443">INDEX($H443:$K443,0,MATCH(AL$434,$H$434:$K$434,0))*HLOOKUP(AL$433,$J$430:$R$431,2)</f>
        <v>0</v>
      </c>
      <c r="AM443" s="1010" cm="1">
        <f t="array" ref="AM443">INDEX($H443:$K443,0,MATCH(AM$434,$H$434:$K$434,0))*HLOOKUP(AM$433,$J$430:$R$431,2)</f>
        <v>0</v>
      </c>
      <c r="AN443" s="1010" cm="1">
        <f t="array" ref="AN443">INDEX($H443:$K443,0,MATCH(AN$434,$H$434:$K$434,0))*HLOOKUP(AN$433,$J$430:$R$431,2)</f>
        <v>0</v>
      </c>
      <c r="AO443" s="1010" cm="1">
        <f t="array" ref="AO443">INDEX($H443:$K443,0,MATCH(AO$434,$H$434:$K$434,0))*HLOOKUP(AO$433,$J$430:$R$431,2)</f>
        <v>0</v>
      </c>
      <c r="AP443" s="1010" cm="1">
        <f t="array" ref="AP443">INDEX($H443:$K443,0,MATCH(AP$434,$H$434:$K$434,0))*HLOOKUP(AP$433,$J$430:$R$431,2)</f>
        <v>0</v>
      </c>
      <c r="AQ443" s="1010" cm="1">
        <f t="array" ref="AQ443">INDEX($H443:$K443,0,MATCH(AQ$434,$H$434:$K$434,0))*HLOOKUP(AQ$433,$J$430:$R$431,2)</f>
        <v>0</v>
      </c>
      <c r="AR443" s="1010" cm="1">
        <f t="array" ref="AR443">INDEX($H443:$K443,0,MATCH(AR$434,$H$434:$K$434,0))*HLOOKUP(AR$433,$J$430:$R$431,2)</f>
        <v>0</v>
      </c>
      <c r="AS443" s="1010" cm="1">
        <f t="array" ref="AS443">INDEX($H443:$K443,0,MATCH(AS$434,$H$434:$K$434,0))*HLOOKUP(AS$433,$J$430:$R$431,2)</f>
        <v>0</v>
      </c>
      <c r="AT443" s="1010" cm="1">
        <f t="array" ref="AT443">INDEX($H443:$K443,0,MATCH(AT$434,$H$434:$K$434,0))*HLOOKUP(AT$433,$J$430:$R$431,2)</f>
        <v>0</v>
      </c>
      <c r="AU443" s="1010" cm="1">
        <f t="array" ref="AU443">INDEX($H443:$K443,0,MATCH(AU$434,$H$434:$K$434,0))*HLOOKUP(AU$433,$J$430:$R$431,2)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1"/>
        <v>GGGC1OFa2</v>
      </c>
      <c r="H444" s="349">
        <v>0</v>
      </c>
      <c r="I444" s="349">
        <v>0</v>
      </c>
      <c r="J444" s="349">
        <v>0</v>
      </c>
      <c r="K444" s="349">
        <v>0</v>
      </c>
      <c r="L444" s="1010" cm="1">
        <f t="array" ref="L444">INDEX($H444:$K444,0,MATCH(L$434,$H$434:$K$434,0))*HLOOKUP(L$433,$J$430:$R$431,2)</f>
        <v>0</v>
      </c>
      <c r="M444" s="1010" cm="1">
        <f t="array" ref="M444">INDEX($H444:$K444,0,MATCH(M$434,$H$434:$K$434,0))*HLOOKUP(M$433,$J$430:$R$431,2)</f>
        <v>0</v>
      </c>
      <c r="N444" s="1010" cm="1">
        <f t="array" ref="N444">INDEX($H444:$K444,0,MATCH(N$434,$H$434:$K$434,0))*HLOOKUP(N$433,$J$430:$R$431,2)</f>
        <v>0</v>
      </c>
      <c r="O444" s="1010" cm="1">
        <f t="array" ref="O444">INDEX($H444:$K444,0,MATCH(O$434,$H$434:$K$434,0))*HLOOKUP(O$433,$J$430:$R$431,2)</f>
        <v>0</v>
      </c>
      <c r="P444" s="1010" cm="1">
        <f t="array" ref="P444">INDEX($H444:$K444,0,MATCH(P$434,$H$434:$K$434,0))*HLOOKUP(P$433,$J$430:$R$431,2)</f>
        <v>0</v>
      </c>
      <c r="Q444" s="1010" cm="1">
        <f t="array" ref="Q444">INDEX($H444:$K444,0,MATCH(Q$434,$H$434:$K$434,0))*HLOOKUP(Q$433,$J$430:$R$431,2)</f>
        <v>0</v>
      </c>
      <c r="R444" s="1010" cm="1">
        <f t="array" ref="R444">INDEX($H444:$K444,0,MATCH(R$434,$H$434:$K$434,0))*HLOOKUP(R$433,$J$430:$R$431,2)</f>
        <v>0</v>
      </c>
      <c r="S444" s="1010" cm="1">
        <f t="array" ref="S444">INDEX($H444:$K444,0,MATCH(S$434,$H$434:$K$434,0))*HLOOKUP(S$433,$J$430:$R$431,2)</f>
        <v>0</v>
      </c>
      <c r="T444" s="1010" cm="1">
        <f t="array" ref="T444">INDEX($H444:$K444,0,MATCH(T$434,$H$434:$K$434,0))*HLOOKUP(T$433,$J$430:$R$431,2)</f>
        <v>0</v>
      </c>
      <c r="U444" s="1010" cm="1">
        <f t="array" ref="U444">INDEX($H444:$K444,0,MATCH(U$434,$H$434:$K$434,0))*HLOOKUP(U$433,$J$430:$R$431,2)</f>
        <v>0</v>
      </c>
      <c r="V444" s="1010" cm="1">
        <f t="array" ref="V444">INDEX($H444:$K444,0,MATCH(V$434,$H$434:$K$434,0))*HLOOKUP(V$433,$J$430:$R$431,2)</f>
        <v>0</v>
      </c>
      <c r="W444" s="1010" cm="1">
        <f t="array" ref="W444">INDEX($H444:$K444,0,MATCH(W$434,$H$434:$K$434,0))*HLOOKUP(W$433,$J$430:$R$431,2)</f>
        <v>0</v>
      </c>
      <c r="X444" s="1010" cm="1">
        <f t="array" ref="X444">INDEX($H444:$K444,0,MATCH(X$434,$H$434:$K$434,0))*HLOOKUP(X$433,$J$430:$R$431,2)</f>
        <v>0</v>
      </c>
      <c r="Y444" s="1010" cm="1">
        <f t="array" ref="Y444">INDEX($H444:$K444,0,MATCH(Y$434,$H$434:$K$434,0))*HLOOKUP(Y$433,$J$430:$R$431,2)</f>
        <v>0</v>
      </c>
      <c r="Z444" s="1010" cm="1">
        <f t="array" ref="Z444">INDEX($H444:$K444,0,MATCH(Z$434,$H$434:$K$434,0))*HLOOKUP(Z$433,$J$430:$R$431,2)</f>
        <v>0</v>
      </c>
      <c r="AA444" s="1010" cm="1">
        <f t="array" ref="AA444">INDEX($H444:$K444,0,MATCH(AA$434,$H$434:$K$434,0))*HLOOKUP(AA$433,$J$430:$R$431,2)</f>
        <v>0</v>
      </c>
      <c r="AB444" s="1010" cm="1">
        <f t="array" ref="AB444">INDEX($H444:$K444,0,MATCH(AB$434,$H$434:$K$434,0))*HLOOKUP(AB$433,$J$430:$R$431,2)</f>
        <v>0</v>
      </c>
      <c r="AC444" s="1010" cm="1">
        <f t="array" ref="AC444">INDEX($H444:$K444,0,MATCH(AC$434,$H$434:$K$434,0))*HLOOKUP(AC$433,$J$430:$R$431,2)</f>
        <v>0</v>
      </c>
      <c r="AD444" s="1010" cm="1">
        <f t="array" ref="AD444">INDEX($H444:$K444,0,MATCH(AD$434,$H$434:$K$434,0))*HLOOKUP(AD$433,$J$430:$R$431,2)</f>
        <v>0</v>
      </c>
      <c r="AE444" s="1010" cm="1">
        <f t="array" ref="AE444">INDEX($H444:$K444,0,MATCH(AE$434,$H$434:$K$434,0))*HLOOKUP(AE$433,$J$430:$R$431,2)</f>
        <v>0</v>
      </c>
      <c r="AF444" s="1010" cm="1">
        <f t="array" ref="AF444">INDEX($H444:$K444,0,MATCH(AF$434,$H$434:$K$434,0))*HLOOKUP(AF$433,$J$430:$R$431,2)</f>
        <v>0</v>
      </c>
      <c r="AG444" s="1010" cm="1">
        <f t="array" ref="AG444">INDEX($H444:$K444,0,MATCH(AG$434,$H$434:$K$434,0))*HLOOKUP(AG$433,$J$430:$R$431,2)</f>
        <v>0</v>
      </c>
      <c r="AH444" s="1010" cm="1">
        <f t="array" ref="AH444">INDEX($H444:$K444,0,MATCH(AH$434,$H$434:$K$434,0))*HLOOKUP(AH$433,$J$430:$R$431,2)</f>
        <v>0</v>
      </c>
      <c r="AI444" s="1010" cm="1">
        <f t="array" ref="AI444">INDEX($H444:$K444,0,MATCH(AI$434,$H$434:$K$434,0))*HLOOKUP(AI$433,$J$430:$R$431,2)</f>
        <v>0</v>
      </c>
      <c r="AJ444" s="1010" cm="1">
        <f t="array" ref="AJ444">INDEX($H444:$K444,0,MATCH(AJ$434,$H$434:$K$434,0))*HLOOKUP(AJ$433,$J$430:$R$431,2)</f>
        <v>0</v>
      </c>
      <c r="AK444" s="1010" cm="1">
        <f t="array" ref="AK444">INDEX($H444:$K444,0,MATCH(AK$434,$H$434:$K$434,0))*HLOOKUP(AK$433,$J$430:$R$431,2)</f>
        <v>0</v>
      </c>
      <c r="AL444" s="1010" cm="1">
        <f t="array" ref="AL444">INDEX($H444:$K444,0,MATCH(AL$434,$H$434:$K$434,0))*HLOOKUP(AL$433,$J$430:$R$431,2)</f>
        <v>0</v>
      </c>
      <c r="AM444" s="1010" cm="1">
        <f t="array" ref="AM444">INDEX($H444:$K444,0,MATCH(AM$434,$H$434:$K$434,0))*HLOOKUP(AM$433,$J$430:$R$431,2)</f>
        <v>0</v>
      </c>
      <c r="AN444" s="1010" cm="1">
        <f t="array" ref="AN444">INDEX($H444:$K444,0,MATCH(AN$434,$H$434:$K$434,0))*HLOOKUP(AN$433,$J$430:$R$431,2)</f>
        <v>0</v>
      </c>
      <c r="AO444" s="1010" cm="1">
        <f t="array" ref="AO444">INDEX($H444:$K444,0,MATCH(AO$434,$H$434:$K$434,0))*HLOOKUP(AO$433,$J$430:$R$431,2)</f>
        <v>0</v>
      </c>
      <c r="AP444" s="1010" cm="1">
        <f t="array" ref="AP444">INDEX($H444:$K444,0,MATCH(AP$434,$H$434:$K$434,0))*HLOOKUP(AP$433,$J$430:$R$431,2)</f>
        <v>0</v>
      </c>
      <c r="AQ444" s="1010" cm="1">
        <f t="array" ref="AQ444">INDEX($H444:$K444,0,MATCH(AQ$434,$H$434:$K$434,0))*HLOOKUP(AQ$433,$J$430:$R$431,2)</f>
        <v>0</v>
      </c>
      <c r="AR444" s="1010" cm="1">
        <f t="array" ref="AR444">INDEX($H444:$K444,0,MATCH(AR$434,$H$434:$K$434,0))*HLOOKUP(AR$433,$J$430:$R$431,2)</f>
        <v>0</v>
      </c>
      <c r="AS444" s="1010" cm="1">
        <f t="array" ref="AS444">INDEX($H444:$K444,0,MATCH(AS$434,$H$434:$K$434,0))*HLOOKUP(AS$433,$J$430:$R$431,2)</f>
        <v>0</v>
      </c>
      <c r="AT444" s="1010" cm="1">
        <f t="array" ref="AT444">INDEX($H444:$K444,0,MATCH(AT$434,$H$434:$K$434,0))*HLOOKUP(AT$433,$J$430:$R$431,2)</f>
        <v>0</v>
      </c>
      <c r="AU444" s="1010" cm="1">
        <f t="array" ref="AU444">INDEX($H444:$K444,0,MATCH(AU$434,$H$434:$K$434,0))*HLOOKUP(AU$433,$J$430:$R$431,2)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1"/>
        <v>SPSPSPSPSPsp</v>
      </c>
      <c r="H445" s="349">
        <v>0</v>
      </c>
      <c r="I445" s="349">
        <v>0</v>
      </c>
      <c r="J445" s="349">
        <v>0</v>
      </c>
      <c r="K445" s="349">
        <v>0</v>
      </c>
      <c r="L445" s="1010" cm="1">
        <f t="array" ref="L445">INDEX($H445:$K445,0,MATCH(L$434,$H$434:$K$434,0))*HLOOKUP(L$433,$J$430:$R$431,2)</f>
        <v>0</v>
      </c>
      <c r="M445" s="1010" cm="1">
        <f t="array" ref="M445">INDEX($H445:$K445,0,MATCH(M$434,$H$434:$K$434,0))*HLOOKUP(M$433,$J$430:$R$431,2)</f>
        <v>0</v>
      </c>
      <c r="N445" s="1010" cm="1">
        <f t="array" ref="N445">INDEX($H445:$K445,0,MATCH(N$434,$H$434:$K$434,0))*HLOOKUP(N$433,$J$430:$R$431,2)</f>
        <v>0</v>
      </c>
      <c r="O445" s="1010" cm="1">
        <f t="array" ref="O445">INDEX($H445:$K445,0,MATCH(O$434,$H$434:$K$434,0))*HLOOKUP(O$433,$J$430:$R$431,2)</f>
        <v>0</v>
      </c>
      <c r="P445" s="1010" cm="1">
        <f t="array" ref="P445">INDEX($H445:$K445,0,MATCH(P$434,$H$434:$K$434,0))*HLOOKUP(P$433,$J$430:$R$431,2)</f>
        <v>0</v>
      </c>
      <c r="Q445" s="1010" cm="1">
        <f t="array" ref="Q445">INDEX($H445:$K445,0,MATCH(Q$434,$H$434:$K$434,0))*HLOOKUP(Q$433,$J$430:$R$431,2)</f>
        <v>0</v>
      </c>
      <c r="R445" s="1010" cm="1">
        <f t="array" ref="R445">INDEX($H445:$K445,0,MATCH(R$434,$H$434:$K$434,0))*HLOOKUP(R$433,$J$430:$R$431,2)</f>
        <v>0</v>
      </c>
      <c r="S445" s="1010" cm="1">
        <f t="array" ref="S445">INDEX($H445:$K445,0,MATCH(S$434,$H$434:$K$434,0))*HLOOKUP(S$433,$J$430:$R$431,2)</f>
        <v>0</v>
      </c>
      <c r="T445" s="1010" cm="1">
        <f t="array" ref="T445">INDEX($H445:$K445,0,MATCH(T$434,$H$434:$K$434,0))*HLOOKUP(T$433,$J$430:$R$431,2)</f>
        <v>0</v>
      </c>
      <c r="U445" s="1010" cm="1">
        <f t="array" ref="U445">INDEX($H445:$K445,0,MATCH(U$434,$H$434:$K$434,0))*HLOOKUP(U$433,$J$430:$R$431,2)</f>
        <v>0</v>
      </c>
      <c r="V445" s="1010" cm="1">
        <f t="array" ref="V445">INDEX($H445:$K445,0,MATCH(V$434,$H$434:$K$434,0))*HLOOKUP(V$433,$J$430:$R$431,2)</f>
        <v>0</v>
      </c>
      <c r="W445" s="1010" cm="1">
        <f t="array" ref="W445">INDEX($H445:$K445,0,MATCH(W$434,$H$434:$K$434,0))*HLOOKUP(W$433,$J$430:$R$431,2)</f>
        <v>0</v>
      </c>
      <c r="X445" s="1010" cm="1">
        <f t="array" ref="X445">INDEX($H445:$K445,0,MATCH(X$434,$H$434:$K$434,0))*HLOOKUP(X$433,$J$430:$R$431,2)</f>
        <v>0</v>
      </c>
      <c r="Y445" s="1010" cm="1">
        <f t="array" ref="Y445">INDEX($H445:$K445,0,MATCH(Y$434,$H$434:$K$434,0))*HLOOKUP(Y$433,$J$430:$R$431,2)</f>
        <v>0</v>
      </c>
      <c r="Z445" s="1010" cm="1">
        <f t="array" ref="Z445">INDEX($H445:$K445,0,MATCH(Z$434,$H$434:$K$434,0))*HLOOKUP(Z$433,$J$430:$R$431,2)</f>
        <v>0</v>
      </c>
      <c r="AA445" s="1010" cm="1">
        <f t="array" ref="AA445">INDEX($H445:$K445,0,MATCH(AA$434,$H$434:$K$434,0))*HLOOKUP(AA$433,$J$430:$R$431,2)</f>
        <v>0</v>
      </c>
      <c r="AB445" s="1010" cm="1">
        <f t="array" ref="AB445">INDEX($H445:$K445,0,MATCH(AB$434,$H$434:$K$434,0))*HLOOKUP(AB$433,$J$430:$R$431,2)</f>
        <v>0</v>
      </c>
      <c r="AC445" s="1010" cm="1">
        <f t="array" ref="AC445">INDEX($H445:$K445,0,MATCH(AC$434,$H$434:$K$434,0))*HLOOKUP(AC$433,$J$430:$R$431,2)</f>
        <v>0</v>
      </c>
      <c r="AD445" s="1010" cm="1">
        <f t="array" ref="AD445">INDEX($H445:$K445,0,MATCH(AD$434,$H$434:$K$434,0))*HLOOKUP(AD$433,$J$430:$R$431,2)</f>
        <v>0</v>
      </c>
      <c r="AE445" s="1010" cm="1">
        <f t="array" ref="AE445">INDEX($H445:$K445,0,MATCH(AE$434,$H$434:$K$434,0))*HLOOKUP(AE$433,$J$430:$R$431,2)</f>
        <v>0</v>
      </c>
      <c r="AF445" s="1010" cm="1">
        <f t="array" ref="AF445">INDEX($H445:$K445,0,MATCH(AF$434,$H$434:$K$434,0))*HLOOKUP(AF$433,$J$430:$R$431,2)</f>
        <v>0</v>
      </c>
      <c r="AG445" s="1010" cm="1">
        <f t="array" ref="AG445">INDEX($H445:$K445,0,MATCH(AG$434,$H$434:$K$434,0))*HLOOKUP(AG$433,$J$430:$R$431,2)</f>
        <v>0</v>
      </c>
      <c r="AH445" s="1010" cm="1">
        <f t="array" ref="AH445">INDEX($H445:$K445,0,MATCH(AH$434,$H$434:$K$434,0))*HLOOKUP(AH$433,$J$430:$R$431,2)</f>
        <v>0</v>
      </c>
      <c r="AI445" s="1010" cm="1">
        <f t="array" ref="AI445">INDEX($H445:$K445,0,MATCH(AI$434,$H$434:$K$434,0))*HLOOKUP(AI$433,$J$430:$R$431,2)</f>
        <v>0</v>
      </c>
      <c r="AJ445" s="1010" cm="1">
        <f t="array" ref="AJ445">INDEX($H445:$K445,0,MATCH(AJ$434,$H$434:$K$434,0))*HLOOKUP(AJ$433,$J$430:$R$431,2)</f>
        <v>0</v>
      </c>
      <c r="AK445" s="1010" cm="1">
        <f t="array" ref="AK445">INDEX($H445:$K445,0,MATCH(AK$434,$H$434:$K$434,0))*HLOOKUP(AK$433,$J$430:$R$431,2)</f>
        <v>0</v>
      </c>
      <c r="AL445" s="1010" cm="1">
        <f t="array" ref="AL445">INDEX($H445:$K445,0,MATCH(AL$434,$H$434:$K$434,0))*HLOOKUP(AL$433,$J$430:$R$431,2)</f>
        <v>0</v>
      </c>
      <c r="AM445" s="1010" cm="1">
        <f t="array" ref="AM445">INDEX($H445:$K445,0,MATCH(AM$434,$H$434:$K$434,0))*HLOOKUP(AM$433,$J$430:$R$431,2)</f>
        <v>0</v>
      </c>
      <c r="AN445" s="1010" cm="1">
        <f t="array" ref="AN445">INDEX($H445:$K445,0,MATCH(AN$434,$H$434:$K$434,0))*HLOOKUP(AN$433,$J$430:$R$431,2)</f>
        <v>0</v>
      </c>
      <c r="AO445" s="1010" cm="1">
        <f t="array" ref="AO445">INDEX($H445:$K445,0,MATCH(AO$434,$H$434:$K$434,0))*HLOOKUP(AO$433,$J$430:$R$431,2)</f>
        <v>0</v>
      </c>
      <c r="AP445" s="1010" cm="1">
        <f t="array" ref="AP445">INDEX($H445:$K445,0,MATCH(AP$434,$H$434:$K$434,0))*HLOOKUP(AP$433,$J$430:$R$431,2)</f>
        <v>0</v>
      </c>
      <c r="AQ445" s="1010" cm="1">
        <f t="array" ref="AQ445">INDEX($H445:$K445,0,MATCH(AQ$434,$H$434:$K$434,0))*HLOOKUP(AQ$433,$J$430:$R$431,2)</f>
        <v>0</v>
      </c>
      <c r="AR445" s="1010" cm="1">
        <f t="array" ref="AR445">INDEX($H445:$K445,0,MATCH(AR$434,$H$434:$K$434,0))*HLOOKUP(AR$433,$J$430:$R$431,2)</f>
        <v>0</v>
      </c>
      <c r="AS445" s="1010" cm="1">
        <f t="array" ref="AS445">INDEX($H445:$K445,0,MATCH(AS$434,$H$434:$K$434,0))*HLOOKUP(AS$433,$J$430:$R$431,2)</f>
        <v>0</v>
      </c>
      <c r="AT445" s="1010" cm="1">
        <f t="array" ref="AT445">INDEX($H445:$K445,0,MATCH(AT$434,$H$434:$K$434,0))*HLOOKUP(AT$433,$J$430:$R$431,2)</f>
        <v>0</v>
      </c>
      <c r="AU445" s="1010" cm="1">
        <f t="array" ref="AU445">INDEX($H445:$K445,0,MATCH(AU$434,$H$434:$K$434,0))*HLOOKUP(AU$433,$J$430:$R$431,2)</f>
        <v>0</v>
      </c>
      <c r="AV445" s="304"/>
      <c r="AW445" s="304"/>
      <c r="AX445" s="694"/>
      <c r="AY445" s="689"/>
      <c r="AZ445" s="689"/>
      <c r="BA445" s="689"/>
    </row>
    <row r="446" spans="1:53" s="76" customFormat="1" ht="15" outlineLevel="1" x14ac:dyDescent="0.25">
      <c r="A446" s="226"/>
      <c r="B446" s="227"/>
      <c r="C446" s="237"/>
      <c r="D446" s="237"/>
      <c r="E446" s="237"/>
      <c r="F446" s="245"/>
      <c r="G446" s="703" t="str">
        <f t="shared" si="51"/>
        <v>YABA2Ba</v>
      </c>
      <c r="H446" s="406">
        <v>0</v>
      </c>
      <c r="I446" s="406">
        <v>0</v>
      </c>
      <c r="J446" s="406">
        <v>0</v>
      </c>
      <c r="K446" s="406">
        <v>0</v>
      </c>
      <c r="L446" s="1010" cm="1">
        <f t="array" ref="L446">INDEX($H446:$K446,0,MATCH(L$434,$H$434:$K$434,0))*HLOOKUP(L$433,$J$430:$R$431,2)</f>
        <v>0</v>
      </c>
      <c r="M446" s="1010" cm="1">
        <f t="array" ref="M446">INDEX($H446:$K446,0,MATCH(M$434,$H$434:$K$434,0))*HLOOKUP(M$433,$J$430:$R$431,2)</f>
        <v>0</v>
      </c>
      <c r="N446" s="1010" cm="1">
        <f t="array" ref="N446">INDEX($H446:$K446,0,MATCH(N$434,$H$434:$K$434,0))*HLOOKUP(N$433,$J$430:$R$431,2)</f>
        <v>0</v>
      </c>
      <c r="O446" s="1010" cm="1">
        <f t="array" ref="O446">INDEX($H446:$K446,0,MATCH(O$434,$H$434:$K$434,0))*HLOOKUP(O$433,$J$430:$R$431,2)</f>
        <v>0</v>
      </c>
      <c r="P446" s="1010" cm="1">
        <f t="array" ref="P446">INDEX($H446:$K446,0,MATCH(P$434,$H$434:$K$434,0))*HLOOKUP(P$433,$J$430:$R$431,2)</f>
        <v>0</v>
      </c>
      <c r="Q446" s="1010" cm="1">
        <f t="array" ref="Q446">INDEX($H446:$K446,0,MATCH(Q$434,$H$434:$K$434,0))*HLOOKUP(Q$433,$J$430:$R$431,2)</f>
        <v>0</v>
      </c>
      <c r="R446" s="1010" cm="1">
        <f t="array" ref="R446">INDEX($H446:$K446,0,MATCH(R$434,$H$434:$K$434,0))*HLOOKUP(R$433,$J$430:$R$431,2)</f>
        <v>0</v>
      </c>
      <c r="S446" s="1010" cm="1">
        <f t="array" ref="S446">INDEX($H446:$K446,0,MATCH(S$434,$H$434:$K$434,0))*HLOOKUP(S$433,$J$430:$R$431,2)</f>
        <v>0</v>
      </c>
      <c r="T446" s="1010" cm="1">
        <f t="array" ref="T446">INDEX($H446:$K446,0,MATCH(T$434,$H$434:$K$434,0))*HLOOKUP(T$433,$J$430:$R$431,2)</f>
        <v>0</v>
      </c>
      <c r="U446" s="1010" cm="1">
        <f t="array" ref="U446">INDEX($H446:$K446,0,MATCH(U$434,$H$434:$K$434,0))*HLOOKUP(U$433,$J$430:$R$431,2)</f>
        <v>0</v>
      </c>
      <c r="V446" s="1010" cm="1">
        <f t="array" ref="V446">INDEX($H446:$K446,0,MATCH(V$434,$H$434:$K$434,0))*HLOOKUP(V$433,$J$430:$R$431,2)</f>
        <v>0</v>
      </c>
      <c r="W446" s="1010" cm="1">
        <f t="array" ref="W446">INDEX($H446:$K446,0,MATCH(W$434,$H$434:$K$434,0))*HLOOKUP(W$433,$J$430:$R$431,2)</f>
        <v>0</v>
      </c>
      <c r="X446" s="1010" cm="1">
        <f t="array" ref="X446">INDEX($H446:$K446,0,MATCH(X$434,$H$434:$K$434,0))*HLOOKUP(X$433,$J$430:$R$431,2)</f>
        <v>0</v>
      </c>
      <c r="Y446" s="1010" cm="1">
        <f t="array" ref="Y446">INDEX($H446:$K446,0,MATCH(Y$434,$H$434:$K$434,0))*HLOOKUP(Y$433,$J$430:$R$431,2)</f>
        <v>0</v>
      </c>
      <c r="Z446" s="1010" cm="1">
        <f t="array" ref="Z446">INDEX($H446:$K446,0,MATCH(Z$434,$H$434:$K$434,0))*HLOOKUP(Z$433,$J$430:$R$431,2)</f>
        <v>0</v>
      </c>
      <c r="AA446" s="1010" cm="1">
        <f t="array" ref="AA446">INDEX($H446:$K446,0,MATCH(AA$434,$H$434:$K$434,0))*HLOOKUP(AA$433,$J$430:$R$431,2)</f>
        <v>0</v>
      </c>
      <c r="AB446" s="1010" cm="1">
        <f t="array" ref="AB446">INDEX($H446:$K446,0,MATCH(AB$434,$H$434:$K$434,0))*HLOOKUP(AB$433,$J$430:$R$431,2)</f>
        <v>0</v>
      </c>
      <c r="AC446" s="1010" cm="1">
        <f t="array" ref="AC446">INDEX($H446:$K446,0,MATCH(AC$434,$H$434:$K$434,0))*HLOOKUP(AC$433,$J$430:$R$431,2)</f>
        <v>0</v>
      </c>
      <c r="AD446" s="1010" cm="1">
        <f t="array" ref="AD446">INDEX($H446:$K446,0,MATCH(AD$434,$H$434:$K$434,0))*HLOOKUP(AD$433,$J$430:$R$431,2)</f>
        <v>0</v>
      </c>
      <c r="AE446" s="1010" cm="1">
        <f t="array" ref="AE446">INDEX($H446:$K446,0,MATCH(AE$434,$H$434:$K$434,0))*HLOOKUP(AE$433,$J$430:$R$431,2)</f>
        <v>0</v>
      </c>
      <c r="AF446" s="1010" cm="1">
        <f t="array" ref="AF446">INDEX($H446:$K446,0,MATCH(AF$434,$H$434:$K$434,0))*HLOOKUP(AF$433,$J$430:$R$431,2)</f>
        <v>0</v>
      </c>
      <c r="AG446" s="1010" cm="1">
        <f t="array" ref="AG446">INDEX($H446:$K446,0,MATCH(AG$434,$H$434:$K$434,0))*HLOOKUP(AG$433,$J$430:$R$431,2)</f>
        <v>0</v>
      </c>
      <c r="AH446" s="1010" cm="1">
        <f t="array" ref="AH446">INDEX($H446:$K446,0,MATCH(AH$434,$H$434:$K$434,0))*HLOOKUP(AH$433,$J$430:$R$431,2)</f>
        <v>0</v>
      </c>
      <c r="AI446" s="1010" cm="1">
        <f t="array" ref="AI446">INDEX($H446:$K446,0,MATCH(AI$434,$H$434:$K$434,0))*HLOOKUP(AI$433,$J$430:$R$431,2)</f>
        <v>0</v>
      </c>
      <c r="AJ446" s="1010" cm="1">
        <f t="array" ref="AJ446">INDEX($H446:$K446,0,MATCH(AJ$434,$H$434:$K$434,0))*HLOOKUP(AJ$433,$J$430:$R$431,2)</f>
        <v>0</v>
      </c>
      <c r="AK446" s="1010" cm="1">
        <f t="array" ref="AK446">INDEX($H446:$K446,0,MATCH(AK$434,$H$434:$K$434,0))*HLOOKUP(AK$433,$J$430:$R$431,2)</f>
        <v>0</v>
      </c>
      <c r="AL446" s="1010" cm="1">
        <f t="array" ref="AL446">INDEX($H446:$K446,0,MATCH(AL$434,$H$434:$K$434,0))*HLOOKUP(AL$433,$J$430:$R$431,2)</f>
        <v>0</v>
      </c>
      <c r="AM446" s="1010" cm="1">
        <f t="array" ref="AM446">INDEX($H446:$K446,0,MATCH(AM$434,$H$434:$K$434,0))*HLOOKUP(AM$433,$J$430:$R$431,2)</f>
        <v>0</v>
      </c>
      <c r="AN446" s="1010" cm="1">
        <f t="array" ref="AN446">INDEX($H446:$K446,0,MATCH(AN$434,$H$434:$K$434,0))*HLOOKUP(AN$433,$J$430:$R$431,2)</f>
        <v>0</v>
      </c>
      <c r="AO446" s="1010" cm="1">
        <f t="array" ref="AO446">INDEX($H446:$K446,0,MATCH(AO$434,$H$434:$K$434,0))*HLOOKUP(AO$433,$J$430:$R$431,2)</f>
        <v>0</v>
      </c>
      <c r="AP446" s="1010" cm="1">
        <f t="array" ref="AP446">INDEX($H446:$K446,0,MATCH(AP$434,$H$434:$K$434,0))*HLOOKUP(AP$433,$J$430:$R$431,2)</f>
        <v>0</v>
      </c>
      <c r="AQ446" s="1010" cm="1">
        <f t="array" ref="AQ446">INDEX($H446:$K446,0,MATCH(AQ$434,$H$434:$K$434,0))*HLOOKUP(AQ$433,$J$430:$R$431,2)</f>
        <v>0</v>
      </c>
      <c r="AR446" s="1010" cm="1">
        <f t="array" ref="AR446">INDEX($H446:$K446,0,MATCH(AR$434,$H$434:$K$434,0))*HLOOKUP(AR$433,$J$430:$R$431,2)</f>
        <v>0</v>
      </c>
      <c r="AS446" s="1010" cm="1">
        <f t="array" ref="AS446">INDEX($H446:$K446,0,MATCH(AS$434,$H$434:$K$434,0))*HLOOKUP(AS$433,$J$430:$R$431,2)</f>
        <v>0</v>
      </c>
      <c r="AT446" s="1010" cm="1">
        <f t="array" ref="AT446">INDEX($H446:$K446,0,MATCH(AT$434,$H$434:$K$434,0))*HLOOKUP(AT$433,$J$430:$R$431,2)</f>
        <v>0</v>
      </c>
      <c r="AU446" s="1010" cm="1">
        <f t="array" ref="AU446">INDEX($H446:$K446,0,MATCH(AU$434,$H$434:$K$434,0))*HLOOKUP(AU$433,$J$430:$R$431,2)</f>
        <v>0</v>
      </c>
      <c r="AV446" s="304"/>
      <c r="AW446" s="304"/>
      <c r="AX446" s="236"/>
      <c r="AY446" s="228"/>
      <c r="AZ446" s="228"/>
      <c r="BA446" s="228"/>
    </row>
    <row r="447" spans="1:53" s="76" customFormat="1" ht="15" outlineLevel="1" x14ac:dyDescent="0.25">
      <c r="A447" s="226"/>
      <c r="B447" s="227"/>
      <c r="C447" s="237"/>
      <c r="D447" s="237"/>
      <c r="E447" s="237"/>
      <c r="F447" s="245"/>
      <c r="G447" s="703" t="str">
        <f t="shared" si="51"/>
        <v>AYABA1b</v>
      </c>
      <c r="H447" s="406">
        <v>0</v>
      </c>
      <c r="I447" s="406">
        <v>0</v>
      </c>
      <c r="J447" s="406">
        <v>0</v>
      </c>
      <c r="K447" s="406">
        <v>0</v>
      </c>
      <c r="L447" s="1010" cm="1">
        <f t="array" ref="L447">INDEX($H447:$K447,0,MATCH(L$434,$H$434:$K$434,0))*HLOOKUP(L$433,$J$430:$R$431,2)</f>
        <v>0</v>
      </c>
      <c r="M447" s="1010" cm="1">
        <f t="array" ref="M447">INDEX($H447:$K447,0,MATCH(M$434,$H$434:$K$434,0))*HLOOKUP(M$433,$J$430:$R$431,2)</f>
        <v>0</v>
      </c>
      <c r="N447" s="1010" cm="1">
        <f t="array" ref="N447">INDEX($H447:$K447,0,MATCH(N$434,$H$434:$K$434,0))*HLOOKUP(N$433,$J$430:$R$431,2)</f>
        <v>0</v>
      </c>
      <c r="O447" s="1010" cm="1">
        <f t="array" ref="O447">INDEX($H447:$K447,0,MATCH(O$434,$H$434:$K$434,0))*HLOOKUP(O$433,$J$430:$R$431,2)</f>
        <v>0</v>
      </c>
      <c r="P447" s="1010" cm="1">
        <f t="array" ref="P447">INDEX($H447:$K447,0,MATCH(P$434,$H$434:$K$434,0))*HLOOKUP(P$433,$J$430:$R$431,2)</f>
        <v>0</v>
      </c>
      <c r="Q447" s="1010" cm="1">
        <f t="array" ref="Q447">INDEX($H447:$K447,0,MATCH(Q$434,$H$434:$K$434,0))*HLOOKUP(Q$433,$J$430:$R$431,2)</f>
        <v>0</v>
      </c>
      <c r="R447" s="1010" cm="1">
        <f t="array" ref="R447">INDEX($H447:$K447,0,MATCH(R$434,$H$434:$K$434,0))*HLOOKUP(R$433,$J$430:$R$431,2)</f>
        <v>0</v>
      </c>
      <c r="S447" s="1010" cm="1">
        <f t="array" ref="S447">INDEX($H447:$K447,0,MATCH(S$434,$H$434:$K$434,0))*HLOOKUP(S$433,$J$430:$R$431,2)</f>
        <v>0</v>
      </c>
      <c r="T447" s="1010" cm="1">
        <f t="array" ref="T447">INDEX($H447:$K447,0,MATCH(T$434,$H$434:$K$434,0))*HLOOKUP(T$433,$J$430:$R$431,2)</f>
        <v>0</v>
      </c>
      <c r="U447" s="1010" cm="1">
        <f t="array" ref="U447">INDEX($H447:$K447,0,MATCH(U$434,$H$434:$K$434,0))*HLOOKUP(U$433,$J$430:$R$431,2)</f>
        <v>0</v>
      </c>
      <c r="V447" s="1010" cm="1">
        <f t="array" ref="V447">INDEX($H447:$K447,0,MATCH(V$434,$H$434:$K$434,0))*HLOOKUP(V$433,$J$430:$R$431,2)</f>
        <v>0</v>
      </c>
      <c r="W447" s="1010" cm="1">
        <f t="array" ref="W447">INDEX($H447:$K447,0,MATCH(W$434,$H$434:$K$434,0))*HLOOKUP(W$433,$J$430:$R$431,2)</f>
        <v>0</v>
      </c>
      <c r="X447" s="1010" cm="1">
        <f t="array" ref="X447">INDEX($H447:$K447,0,MATCH(X$434,$H$434:$K$434,0))*HLOOKUP(X$433,$J$430:$R$431,2)</f>
        <v>0</v>
      </c>
      <c r="Y447" s="1010" cm="1">
        <f t="array" ref="Y447">INDEX($H447:$K447,0,MATCH(Y$434,$H$434:$K$434,0))*HLOOKUP(Y$433,$J$430:$R$431,2)</f>
        <v>0</v>
      </c>
      <c r="Z447" s="1010" cm="1">
        <f t="array" ref="Z447">INDEX($H447:$K447,0,MATCH(Z$434,$H$434:$K$434,0))*HLOOKUP(Z$433,$J$430:$R$431,2)</f>
        <v>0</v>
      </c>
      <c r="AA447" s="1010" cm="1">
        <f t="array" ref="AA447">INDEX($H447:$K447,0,MATCH(AA$434,$H$434:$K$434,0))*HLOOKUP(AA$433,$J$430:$R$431,2)</f>
        <v>0</v>
      </c>
      <c r="AB447" s="1010" cm="1">
        <f t="array" ref="AB447">INDEX($H447:$K447,0,MATCH(AB$434,$H$434:$K$434,0))*HLOOKUP(AB$433,$J$430:$R$431,2)</f>
        <v>0</v>
      </c>
      <c r="AC447" s="1010" cm="1">
        <f t="array" ref="AC447">INDEX($H447:$K447,0,MATCH(AC$434,$H$434:$K$434,0))*HLOOKUP(AC$433,$J$430:$R$431,2)</f>
        <v>0</v>
      </c>
      <c r="AD447" s="1010" cm="1">
        <f t="array" ref="AD447">INDEX($H447:$K447,0,MATCH(AD$434,$H$434:$K$434,0))*HLOOKUP(AD$433,$J$430:$R$431,2)</f>
        <v>0</v>
      </c>
      <c r="AE447" s="1010" cm="1">
        <f t="array" ref="AE447">INDEX($H447:$K447,0,MATCH(AE$434,$H$434:$K$434,0))*HLOOKUP(AE$433,$J$430:$R$431,2)</f>
        <v>0</v>
      </c>
      <c r="AF447" s="1010" cm="1">
        <f t="array" ref="AF447">INDEX($H447:$K447,0,MATCH(AF$434,$H$434:$K$434,0))*HLOOKUP(AF$433,$J$430:$R$431,2)</f>
        <v>0</v>
      </c>
      <c r="AG447" s="1010" cm="1">
        <f t="array" ref="AG447">INDEX($H447:$K447,0,MATCH(AG$434,$H$434:$K$434,0))*HLOOKUP(AG$433,$J$430:$R$431,2)</f>
        <v>0</v>
      </c>
      <c r="AH447" s="1010" cm="1">
        <f t="array" ref="AH447">INDEX($H447:$K447,0,MATCH(AH$434,$H$434:$K$434,0))*HLOOKUP(AH$433,$J$430:$R$431,2)</f>
        <v>0</v>
      </c>
      <c r="AI447" s="1010" cm="1">
        <f t="array" ref="AI447">INDEX($H447:$K447,0,MATCH(AI$434,$H$434:$K$434,0))*HLOOKUP(AI$433,$J$430:$R$431,2)</f>
        <v>0</v>
      </c>
      <c r="AJ447" s="1010" cm="1">
        <f t="array" ref="AJ447">INDEX($H447:$K447,0,MATCH(AJ$434,$H$434:$K$434,0))*HLOOKUP(AJ$433,$J$430:$R$431,2)</f>
        <v>0</v>
      </c>
      <c r="AK447" s="1010" cm="1">
        <f t="array" ref="AK447">INDEX($H447:$K447,0,MATCH(AK$434,$H$434:$K$434,0))*HLOOKUP(AK$433,$J$430:$R$431,2)</f>
        <v>0</v>
      </c>
      <c r="AL447" s="1010" cm="1">
        <f t="array" ref="AL447">INDEX($H447:$K447,0,MATCH(AL$434,$H$434:$K$434,0))*HLOOKUP(AL$433,$J$430:$R$431,2)</f>
        <v>0</v>
      </c>
      <c r="AM447" s="1010" cm="1">
        <f t="array" ref="AM447">INDEX($H447:$K447,0,MATCH(AM$434,$H$434:$K$434,0))*HLOOKUP(AM$433,$J$430:$R$431,2)</f>
        <v>0</v>
      </c>
      <c r="AN447" s="1010" cm="1">
        <f t="array" ref="AN447">INDEX($H447:$K447,0,MATCH(AN$434,$H$434:$K$434,0))*HLOOKUP(AN$433,$J$430:$R$431,2)</f>
        <v>0</v>
      </c>
      <c r="AO447" s="1010" cm="1">
        <f t="array" ref="AO447">INDEX($H447:$K447,0,MATCH(AO$434,$H$434:$K$434,0))*HLOOKUP(AO$433,$J$430:$R$431,2)</f>
        <v>0</v>
      </c>
      <c r="AP447" s="1010" cm="1">
        <f t="array" ref="AP447">INDEX($H447:$K447,0,MATCH(AP$434,$H$434:$K$434,0))*HLOOKUP(AP$433,$J$430:$R$431,2)</f>
        <v>0</v>
      </c>
      <c r="AQ447" s="1010" cm="1">
        <f t="array" ref="AQ447">INDEX($H447:$K447,0,MATCH(AQ$434,$H$434:$K$434,0))*HLOOKUP(AQ$433,$J$430:$R$431,2)</f>
        <v>0</v>
      </c>
      <c r="AR447" s="1010" cm="1">
        <f t="array" ref="AR447">INDEX($H447:$K447,0,MATCH(AR$434,$H$434:$K$434,0))*HLOOKUP(AR$433,$J$430:$R$431,2)</f>
        <v>0</v>
      </c>
      <c r="AS447" s="1010" cm="1">
        <f t="array" ref="AS447">INDEX($H447:$K447,0,MATCH(AS$434,$H$434:$K$434,0))*HLOOKUP(AS$433,$J$430:$R$431,2)</f>
        <v>0</v>
      </c>
      <c r="AT447" s="1010" cm="1">
        <f t="array" ref="AT447">INDEX($H447:$K447,0,MATCH(AT$434,$H$434:$K$434,0))*HLOOKUP(AT$433,$J$430:$R$431,2)</f>
        <v>0</v>
      </c>
      <c r="AU447" s="1010" cm="1">
        <f t="array" ref="AU447">INDEX($H447:$K447,0,MATCH(AU$434,$H$434:$K$434,0))*HLOOKUP(AU$433,$J$430:$R$431,2)</f>
        <v>0</v>
      </c>
      <c r="AV447" s="304"/>
      <c r="AW447" s="304"/>
      <c r="AX447" s="236"/>
      <c r="AY447" s="228"/>
      <c r="AZ447" s="228"/>
      <c r="BA447" s="228"/>
    </row>
    <row r="448" spans="1:53" s="686" customFormat="1" ht="15" outlineLevel="1" x14ac:dyDescent="0.25">
      <c r="A448" s="690"/>
      <c r="B448" s="687"/>
      <c r="C448" s="699"/>
      <c r="D448" s="699"/>
      <c r="E448" s="699"/>
      <c r="F448" s="703"/>
      <c r="G448" s="703" t="str">
        <f t="shared" si="51"/>
        <v>AYABA1bd</v>
      </c>
      <c r="H448" s="406">
        <v>0</v>
      </c>
      <c r="I448" s="406">
        <v>0</v>
      </c>
      <c r="J448" s="406">
        <v>0</v>
      </c>
      <c r="K448" s="406">
        <v>0</v>
      </c>
      <c r="L448" s="1010" cm="1">
        <f t="array" ref="L448">INDEX($H448:$K448,0,MATCH(L$434,$H$434:$K$434,0))*HLOOKUP(L$433,$J$430:$R$431,2)</f>
        <v>0</v>
      </c>
      <c r="M448" s="1010" cm="1">
        <f t="array" ref="M448">INDEX($H448:$K448,0,MATCH(M$434,$H$434:$K$434,0))*HLOOKUP(M$433,$J$430:$R$431,2)</f>
        <v>0</v>
      </c>
      <c r="N448" s="1010" cm="1">
        <f t="array" ref="N448">INDEX($H448:$K448,0,MATCH(N$434,$H$434:$K$434,0))*HLOOKUP(N$433,$J$430:$R$431,2)</f>
        <v>0</v>
      </c>
      <c r="O448" s="1010" cm="1">
        <f t="array" ref="O448">INDEX($H448:$K448,0,MATCH(O$434,$H$434:$K$434,0))*HLOOKUP(O$433,$J$430:$R$431,2)</f>
        <v>0</v>
      </c>
      <c r="P448" s="1010" cm="1">
        <f t="array" ref="P448">INDEX($H448:$K448,0,MATCH(P$434,$H$434:$K$434,0))*HLOOKUP(P$433,$J$430:$R$431,2)</f>
        <v>0</v>
      </c>
      <c r="Q448" s="1010" cm="1">
        <f t="array" ref="Q448">INDEX($H448:$K448,0,MATCH(Q$434,$H$434:$K$434,0))*HLOOKUP(Q$433,$J$430:$R$431,2)</f>
        <v>0</v>
      </c>
      <c r="R448" s="1010" cm="1">
        <f t="array" ref="R448">INDEX($H448:$K448,0,MATCH(R$434,$H$434:$K$434,0))*HLOOKUP(R$433,$J$430:$R$431,2)</f>
        <v>0</v>
      </c>
      <c r="S448" s="1010" cm="1">
        <f t="array" ref="S448">INDEX($H448:$K448,0,MATCH(S$434,$H$434:$K$434,0))*HLOOKUP(S$433,$J$430:$R$431,2)</f>
        <v>0</v>
      </c>
      <c r="T448" s="1010" cm="1">
        <f t="array" ref="T448">INDEX($H448:$K448,0,MATCH(T$434,$H$434:$K$434,0))*HLOOKUP(T$433,$J$430:$R$431,2)</f>
        <v>0</v>
      </c>
      <c r="U448" s="1010" cm="1">
        <f t="array" ref="U448">INDEX($H448:$K448,0,MATCH(U$434,$H$434:$K$434,0))*HLOOKUP(U$433,$J$430:$R$431,2)</f>
        <v>0</v>
      </c>
      <c r="V448" s="1010" cm="1">
        <f t="array" ref="V448">INDEX($H448:$K448,0,MATCH(V$434,$H$434:$K$434,0))*HLOOKUP(V$433,$J$430:$R$431,2)</f>
        <v>0</v>
      </c>
      <c r="W448" s="1010" cm="1">
        <f t="array" ref="W448">INDEX($H448:$K448,0,MATCH(W$434,$H$434:$K$434,0))*HLOOKUP(W$433,$J$430:$R$431,2)</f>
        <v>0</v>
      </c>
      <c r="X448" s="1010" cm="1">
        <f t="array" ref="X448">INDEX($H448:$K448,0,MATCH(X$434,$H$434:$K$434,0))*HLOOKUP(X$433,$J$430:$R$431,2)</f>
        <v>0</v>
      </c>
      <c r="Y448" s="1010" cm="1">
        <f t="array" ref="Y448">INDEX($H448:$K448,0,MATCH(Y$434,$H$434:$K$434,0))*HLOOKUP(Y$433,$J$430:$R$431,2)</f>
        <v>0</v>
      </c>
      <c r="Z448" s="1010" cm="1">
        <f t="array" ref="Z448">INDEX($H448:$K448,0,MATCH(Z$434,$H$434:$K$434,0))*HLOOKUP(Z$433,$J$430:$R$431,2)</f>
        <v>0</v>
      </c>
      <c r="AA448" s="1010" cm="1">
        <f t="array" ref="AA448">INDEX($H448:$K448,0,MATCH(AA$434,$H$434:$K$434,0))*HLOOKUP(AA$433,$J$430:$R$431,2)</f>
        <v>0</v>
      </c>
      <c r="AB448" s="1010" cm="1">
        <f t="array" ref="AB448">INDEX($H448:$K448,0,MATCH(AB$434,$H$434:$K$434,0))*HLOOKUP(AB$433,$J$430:$R$431,2)</f>
        <v>0</v>
      </c>
      <c r="AC448" s="1010" cm="1">
        <f t="array" ref="AC448">INDEX($H448:$K448,0,MATCH(AC$434,$H$434:$K$434,0))*HLOOKUP(AC$433,$J$430:$R$431,2)</f>
        <v>0</v>
      </c>
      <c r="AD448" s="1010" cm="1">
        <f t="array" ref="AD448">INDEX($H448:$K448,0,MATCH(AD$434,$H$434:$K$434,0))*HLOOKUP(AD$433,$J$430:$R$431,2)</f>
        <v>0</v>
      </c>
      <c r="AE448" s="1010" cm="1">
        <f t="array" ref="AE448">INDEX($H448:$K448,0,MATCH(AE$434,$H$434:$K$434,0))*HLOOKUP(AE$433,$J$430:$R$431,2)</f>
        <v>0</v>
      </c>
      <c r="AF448" s="1010" cm="1">
        <f t="array" ref="AF448">INDEX($H448:$K448,0,MATCH(AF$434,$H$434:$K$434,0))*HLOOKUP(AF$433,$J$430:$R$431,2)</f>
        <v>0</v>
      </c>
      <c r="AG448" s="1010" cm="1">
        <f t="array" ref="AG448">INDEX($H448:$K448,0,MATCH(AG$434,$H$434:$K$434,0))*HLOOKUP(AG$433,$J$430:$R$431,2)</f>
        <v>0</v>
      </c>
      <c r="AH448" s="1010" cm="1">
        <f t="array" ref="AH448">INDEX($H448:$K448,0,MATCH(AH$434,$H$434:$K$434,0))*HLOOKUP(AH$433,$J$430:$R$431,2)</f>
        <v>0</v>
      </c>
      <c r="AI448" s="1010" cm="1">
        <f t="array" ref="AI448">INDEX($H448:$K448,0,MATCH(AI$434,$H$434:$K$434,0))*HLOOKUP(AI$433,$J$430:$R$431,2)</f>
        <v>0</v>
      </c>
      <c r="AJ448" s="1010" cm="1">
        <f t="array" ref="AJ448">INDEX($H448:$K448,0,MATCH(AJ$434,$H$434:$K$434,0))*HLOOKUP(AJ$433,$J$430:$R$431,2)</f>
        <v>0</v>
      </c>
      <c r="AK448" s="1010" cm="1">
        <f t="array" ref="AK448">INDEX($H448:$K448,0,MATCH(AK$434,$H$434:$K$434,0))*HLOOKUP(AK$433,$J$430:$R$431,2)</f>
        <v>0</v>
      </c>
      <c r="AL448" s="1010" cm="1">
        <f t="array" ref="AL448">INDEX($H448:$K448,0,MATCH(AL$434,$H$434:$K$434,0))*HLOOKUP(AL$433,$J$430:$R$431,2)</f>
        <v>0</v>
      </c>
      <c r="AM448" s="1010" cm="1">
        <f t="array" ref="AM448">INDEX($H448:$K448,0,MATCH(AM$434,$H$434:$K$434,0))*HLOOKUP(AM$433,$J$430:$R$431,2)</f>
        <v>0</v>
      </c>
      <c r="AN448" s="1010" cm="1">
        <f t="array" ref="AN448">INDEX($H448:$K448,0,MATCH(AN$434,$H$434:$K$434,0))*HLOOKUP(AN$433,$J$430:$R$431,2)</f>
        <v>0</v>
      </c>
      <c r="AO448" s="1010" cm="1">
        <f t="array" ref="AO448">INDEX($H448:$K448,0,MATCH(AO$434,$H$434:$K$434,0))*HLOOKUP(AO$433,$J$430:$R$431,2)</f>
        <v>0</v>
      </c>
      <c r="AP448" s="1010" cm="1">
        <f t="array" ref="AP448">INDEX($H448:$K448,0,MATCH(AP$434,$H$434:$K$434,0))*HLOOKUP(AP$433,$J$430:$R$431,2)</f>
        <v>0</v>
      </c>
      <c r="AQ448" s="1010" cm="1">
        <f t="array" ref="AQ448">INDEX($H448:$K448,0,MATCH(AQ$434,$H$434:$K$434,0))*HLOOKUP(AQ$433,$J$430:$R$431,2)</f>
        <v>0</v>
      </c>
      <c r="AR448" s="1010" cm="1">
        <f t="array" ref="AR448">INDEX($H448:$K448,0,MATCH(AR$434,$H$434:$K$434,0))*HLOOKUP(AR$433,$J$430:$R$431,2)</f>
        <v>0</v>
      </c>
      <c r="AS448" s="1010" cm="1">
        <f t="array" ref="AS448">INDEX($H448:$K448,0,MATCH(AS$434,$H$434:$K$434,0))*HLOOKUP(AS$433,$J$430:$R$431,2)</f>
        <v>0</v>
      </c>
      <c r="AT448" s="1010" cm="1">
        <f t="array" ref="AT448">INDEX($H448:$K448,0,MATCH(AT$434,$H$434:$K$434,0))*HLOOKUP(AT$433,$J$430:$R$431,2)</f>
        <v>0</v>
      </c>
      <c r="AU448" s="1010" cm="1">
        <f t="array" ref="AU448">INDEX($H448:$K448,0,MATCH(AU$434,$H$434:$K$434,0))*HLOOKUP(AU$433,$J$430:$R$431,2)</f>
        <v>0</v>
      </c>
      <c r="AV448" s="304"/>
      <c r="AW448" s="304"/>
      <c r="AX448" s="694"/>
      <c r="AY448" s="689"/>
      <c r="AZ448" s="689"/>
      <c r="BA448" s="689"/>
    </row>
    <row r="449" spans="1:53" s="686" customFormat="1" ht="15" outlineLevel="1" x14ac:dyDescent="0.25">
      <c r="A449" s="690"/>
      <c r="B449" s="687"/>
      <c r="C449" s="699"/>
      <c r="D449" s="699"/>
      <c r="E449" s="699"/>
      <c r="F449" s="703"/>
      <c r="G449" s="703" t="str">
        <f t="shared" si="51"/>
        <v>YAOA2OFa</v>
      </c>
      <c r="H449" s="406">
        <v>0</v>
      </c>
      <c r="I449" s="406">
        <v>0</v>
      </c>
      <c r="J449" s="406">
        <v>0</v>
      </c>
      <c r="K449" s="406">
        <v>0</v>
      </c>
      <c r="L449" s="1010" cm="1">
        <f t="array" ref="L449">INDEX($H449:$K449,0,MATCH(L$434,$H$434:$K$434,0))*HLOOKUP(L$433,$J$430:$R$431,2)</f>
        <v>0</v>
      </c>
      <c r="M449" s="1010" cm="1">
        <f t="array" ref="M449">INDEX($H449:$K449,0,MATCH(M$434,$H$434:$K$434,0))*HLOOKUP(M$433,$J$430:$R$431,2)</f>
        <v>0</v>
      </c>
      <c r="N449" s="1010" cm="1">
        <f t="array" ref="N449">INDEX($H449:$K449,0,MATCH(N$434,$H$434:$K$434,0))*HLOOKUP(N$433,$J$430:$R$431,2)</f>
        <v>0</v>
      </c>
      <c r="O449" s="1010" cm="1">
        <f t="array" ref="O449">INDEX($H449:$K449,0,MATCH(O$434,$H$434:$K$434,0))*HLOOKUP(O$433,$J$430:$R$431,2)</f>
        <v>0</v>
      </c>
      <c r="P449" s="1010" cm="1">
        <f t="array" ref="P449">INDEX($H449:$K449,0,MATCH(P$434,$H$434:$K$434,0))*HLOOKUP(P$433,$J$430:$R$431,2)</f>
        <v>0</v>
      </c>
      <c r="Q449" s="1010" cm="1">
        <f t="array" ref="Q449">INDEX($H449:$K449,0,MATCH(Q$434,$H$434:$K$434,0))*HLOOKUP(Q$433,$J$430:$R$431,2)</f>
        <v>0</v>
      </c>
      <c r="R449" s="1010" cm="1">
        <f t="array" ref="R449">INDEX($H449:$K449,0,MATCH(R$434,$H$434:$K$434,0))*HLOOKUP(R$433,$J$430:$R$431,2)</f>
        <v>0</v>
      </c>
      <c r="S449" s="1010" cm="1">
        <f t="array" ref="S449">INDEX($H449:$K449,0,MATCH(S$434,$H$434:$K$434,0))*HLOOKUP(S$433,$J$430:$R$431,2)</f>
        <v>0</v>
      </c>
      <c r="T449" s="1010" cm="1">
        <f t="array" ref="T449">INDEX($H449:$K449,0,MATCH(T$434,$H$434:$K$434,0))*HLOOKUP(T$433,$J$430:$R$431,2)</f>
        <v>0</v>
      </c>
      <c r="U449" s="1010" cm="1">
        <f t="array" ref="U449">INDEX($H449:$K449,0,MATCH(U$434,$H$434:$K$434,0))*HLOOKUP(U$433,$J$430:$R$431,2)</f>
        <v>0</v>
      </c>
      <c r="V449" s="1010" cm="1">
        <f t="array" ref="V449">INDEX($H449:$K449,0,MATCH(V$434,$H$434:$K$434,0))*HLOOKUP(V$433,$J$430:$R$431,2)</f>
        <v>0</v>
      </c>
      <c r="W449" s="1010" cm="1">
        <f t="array" ref="W449">INDEX($H449:$K449,0,MATCH(W$434,$H$434:$K$434,0))*HLOOKUP(W$433,$J$430:$R$431,2)</f>
        <v>0</v>
      </c>
      <c r="X449" s="1010" cm="1">
        <f t="array" ref="X449">INDEX($H449:$K449,0,MATCH(X$434,$H$434:$K$434,0))*HLOOKUP(X$433,$J$430:$R$431,2)</f>
        <v>0</v>
      </c>
      <c r="Y449" s="1010" cm="1">
        <f t="array" ref="Y449">INDEX($H449:$K449,0,MATCH(Y$434,$H$434:$K$434,0))*HLOOKUP(Y$433,$J$430:$R$431,2)</f>
        <v>0</v>
      </c>
      <c r="Z449" s="1010" cm="1">
        <f t="array" ref="Z449">INDEX($H449:$K449,0,MATCH(Z$434,$H$434:$K$434,0))*HLOOKUP(Z$433,$J$430:$R$431,2)</f>
        <v>0</v>
      </c>
      <c r="AA449" s="1010" cm="1">
        <f t="array" ref="AA449">INDEX($H449:$K449,0,MATCH(AA$434,$H$434:$K$434,0))*HLOOKUP(AA$433,$J$430:$R$431,2)</f>
        <v>0</v>
      </c>
      <c r="AB449" s="1010" cm="1">
        <f t="array" ref="AB449">INDEX($H449:$K449,0,MATCH(AB$434,$H$434:$K$434,0))*HLOOKUP(AB$433,$J$430:$R$431,2)</f>
        <v>0</v>
      </c>
      <c r="AC449" s="1010" cm="1">
        <f t="array" ref="AC449">INDEX($H449:$K449,0,MATCH(AC$434,$H$434:$K$434,0))*HLOOKUP(AC$433,$J$430:$R$431,2)</f>
        <v>0</v>
      </c>
      <c r="AD449" s="1010" cm="1">
        <f t="array" ref="AD449">INDEX($H449:$K449,0,MATCH(AD$434,$H$434:$K$434,0))*HLOOKUP(AD$433,$J$430:$R$431,2)</f>
        <v>0</v>
      </c>
      <c r="AE449" s="1010" cm="1">
        <f t="array" ref="AE449">INDEX($H449:$K449,0,MATCH(AE$434,$H$434:$K$434,0))*HLOOKUP(AE$433,$J$430:$R$431,2)</f>
        <v>0</v>
      </c>
      <c r="AF449" s="1010" cm="1">
        <f t="array" ref="AF449">INDEX($H449:$K449,0,MATCH(AF$434,$H$434:$K$434,0))*HLOOKUP(AF$433,$J$430:$R$431,2)</f>
        <v>0</v>
      </c>
      <c r="AG449" s="1010" cm="1">
        <f t="array" ref="AG449">INDEX($H449:$K449,0,MATCH(AG$434,$H$434:$K$434,0))*HLOOKUP(AG$433,$J$430:$R$431,2)</f>
        <v>0</v>
      </c>
      <c r="AH449" s="1010" cm="1">
        <f t="array" ref="AH449">INDEX($H449:$K449,0,MATCH(AH$434,$H$434:$K$434,0))*HLOOKUP(AH$433,$J$430:$R$431,2)</f>
        <v>0</v>
      </c>
      <c r="AI449" s="1010" cm="1">
        <f t="array" ref="AI449">INDEX($H449:$K449,0,MATCH(AI$434,$H$434:$K$434,0))*HLOOKUP(AI$433,$J$430:$R$431,2)</f>
        <v>0</v>
      </c>
      <c r="AJ449" s="1010" cm="1">
        <f t="array" ref="AJ449">INDEX($H449:$K449,0,MATCH(AJ$434,$H$434:$K$434,0))*HLOOKUP(AJ$433,$J$430:$R$431,2)</f>
        <v>0</v>
      </c>
      <c r="AK449" s="1010" cm="1">
        <f t="array" ref="AK449">INDEX($H449:$K449,0,MATCH(AK$434,$H$434:$K$434,0))*HLOOKUP(AK$433,$J$430:$R$431,2)</f>
        <v>0</v>
      </c>
      <c r="AL449" s="1010" cm="1">
        <f t="array" ref="AL449">INDEX($H449:$K449,0,MATCH(AL$434,$H$434:$K$434,0))*HLOOKUP(AL$433,$J$430:$R$431,2)</f>
        <v>0</v>
      </c>
      <c r="AM449" s="1010" cm="1">
        <f t="array" ref="AM449">INDEX($H449:$K449,0,MATCH(AM$434,$H$434:$K$434,0))*HLOOKUP(AM$433,$J$430:$R$431,2)</f>
        <v>0</v>
      </c>
      <c r="AN449" s="1010" cm="1">
        <f t="array" ref="AN449">INDEX($H449:$K449,0,MATCH(AN$434,$H$434:$K$434,0))*HLOOKUP(AN$433,$J$430:$R$431,2)</f>
        <v>0</v>
      </c>
      <c r="AO449" s="1010" cm="1">
        <f t="array" ref="AO449">INDEX($H449:$K449,0,MATCH(AO$434,$H$434:$K$434,0))*HLOOKUP(AO$433,$J$430:$R$431,2)</f>
        <v>0</v>
      </c>
      <c r="AP449" s="1010" cm="1">
        <f t="array" ref="AP449">INDEX($H449:$K449,0,MATCH(AP$434,$H$434:$K$434,0))*HLOOKUP(AP$433,$J$430:$R$431,2)</f>
        <v>0</v>
      </c>
      <c r="AQ449" s="1010" cm="1">
        <f t="array" ref="AQ449">INDEX($H449:$K449,0,MATCH(AQ$434,$H$434:$K$434,0))*HLOOKUP(AQ$433,$J$430:$R$431,2)</f>
        <v>0</v>
      </c>
      <c r="AR449" s="1010" cm="1">
        <f t="array" ref="AR449">INDEX($H449:$K449,0,MATCH(AR$434,$H$434:$K$434,0))*HLOOKUP(AR$433,$J$430:$R$431,2)</f>
        <v>0</v>
      </c>
      <c r="AS449" s="1010" cm="1">
        <f t="array" ref="AS449">INDEX($H449:$K449,0,MATCH(AS$434,$H$434:$K$434,0))*HLOOKUP(AS$433,$J$430:$R$431,2)</f>
        <v>0</v>
      </c>
      <c r="AT449" s="1010" cm="1">
        <f t="array" ref="AT449">INDEX($H449:$K449,0,MATCH(AT$434,$H$434:$K$434,0))*HLOOKUP(AT$433,$J$430:$R$431,2)</f>
        <v>0</v>
      </c>
      <c r="AU449" s="1010" cm="1">
        <f t="array" ref="AU449">INDEX($H449:$K449,0,MATCH(AU$434,$H$434:$K$434,0))*HLOOKUP(AU$433,$J$430:$R$431,2)</f>
        <v>0</v>
      </c>
      <c r="AV449" s="304"/>
      <c r="AW449" s="304"/>
      <c r="AX449" s="694"/>
      <c r="AY449" s="689"/>
      <c r="AZ449" s="689"/>
      <c r="BA449" s="689"/>
    </row>
    <row r="450" spans="1:53" s="686" customFormat="1" ht="15" outlineLevel="1" x14ac:dyDescent="0.25">
      <c r="A450" s="690"/>
      <c r="B450" s="687"/>
      <c r="C450" s="699"/>
      <c r="D450" s="699"/>
      <c r="E450" s="699"/>
      <c r="F450" s="703"/>
      <c r="G450" s="703" t="str">
        <f t="shared" si="51"/>
        <v>AYAOA1of</v>
      </c>
      <c r="H450" s="406">
        <v>0</v>
      </c>
      <c r="I450" s="406">
        <v>0</v>
      </c>
      <c r="J450" s="406">
        <v>0</v>
      </c>
      <c r="K450" s="406">
        <v>0</v>
      </c>
      <c r="L450" s="1010" cm="1">
        <f t="array" ref="L450">INDEX($H450:$K450,0,MATCH(L$434,$H$434:$K$434,0))*HLOOKUP(L$433,$J$430:$R$431,2)</f>
        <v>0</v>
      </c>
      <c r="M450" s="1010" cm="1">
        <f t="array" ref="M450">INDEX($H450:$K450,0,MATCH(M$434,$H$434:$K$434,0))*HLOOKUP(M$433,$J$430:$R$431,2)</f>
        <v>0</v>
      </c>
      <c r="N450" s="1010" cm="1">
        <f t="array" ref="N450">INDEX($H450:$K450,0,MATCH(N$434,$H$434:$K$434,0))*HLOOKUP(N$433,$J$430:$R$431,2)</f>
        <v>0</v>
      </c>
      <c r="O450" s="1010" cm="1">
        <f t="array" ref="O450">INDEX($H450:$K450,0,MATCH(O$434,$H$434:$K$434,0))*HLOOKUP(O$433,$J$430:$R$431,2)</f>
        <v>0</v>
      </c>
      <c r="P450" s="1010" cm="1">
        <f t="array" ref="P450">INDEX($H450:$K450,0,MATCH(P$434,$H$434:$K$434,0))*HLOOKUP(P$433,$J$430:$R$431,2)</f>
        <v>0</v>
      </c>
      <c r="Q450" s="1010" cm="1">
        <f t="array" ref="Q450">INDEX($H450:$K450,0,MATCH(Q$434,$H$434:$K$434,0))*HLOOKUP(Q$433,$J$430:$R$431,2)</f>
        <v>0</v>
      </c>
      <c r="R450" s="1010" cm="1">
        <f t="array" ref="R450">INDEX($H450:$K450,0,MATCH(R$434,$H$434:$K$434,0))*HLOOKUP(R$433,$J$430:$R$431,2)</f>
        <v>0</v>
      </c>
      <c r="S450" s="1010" cm="1">
        <f t="array" ref="S450">INDEX($H450:$K450,0,MATCH(S$434,$H$434:$K$434,0))*HLOOKUP(S$433,$J$430:$R$431,2)</f>
        <v>0</v>
      </c>
      <c r="T450" s="1010" cm="1">
        <f t="array" ref="T450">INDEX($H450:$K450,0,MATCH(T$434,$H$434:$K$434,0))*HLOOKUP(T$433,$J$430:$R$431,2)</f>
        <v>0</v>
      </c>
      <c r="U450" s="1010" cm="1">
        <f t="array" ref="U450">INDEX($H450:$K450,0,MATCH(U$434,$H$434:$K$434,0))*HLOOKUP(U$433,$J$430:$R$431,2)</f>
        <v>0</v>
      </c>
      <c r="V450" s="1010" cm="1">
        <f t="array" ref="V450">INDEX($H450:$K450,0,MATCH(V$434,$H$434:$K$434,0))*HLOOKUP(V$433,$J$430:$R$431,2)</f>
        <v>0</v>
      </c>
      <c r="W450" s="1010" cm="1">
        <f t="array" ref="W450">INDEX($H450:$K450,0,MATCH(W$434,$H$434:$K$434,0))*HLOOKUP(W$433,$J$430:$R$431,2)</f>
        <v>0</v>
      </c>
      <c r="X450" s="1010" cm="1">
        <f t="array" ref="X450">INDEX($H450:$K450,0,MATCH(X$434,$H$434:$K$434,0))*HLOOKUP(X$433,$J$430:$R$431,2)</f>
        <v>0</v>
      </c>
      <c r="Y450" s="1010" cm="1">
        <f t="array" ref="Y450">INDEX($H450:$K450,0,MATCH(Y$434,$H$434:$K$434,0))*HLOOKUP(Y$433,$J$430:$R$431,2)</f>
        <v>0</v>
      </c>
      <c r="Z450" s="1010" cm="1">
        <f t="array" ref="Z450">INDEX($H450:$K450,0,MATCH(Z$434,$H$434:$K$434,0))*HLOOKUP(Z$433,$J$430:$R$431,2)</f>
        <v>0</v>
      </c>
      <c r="AA450" s="1010" cm="1">
        <f t="array" ref="AA450">INDEX($H450:$K450,0,MATCH(AA$434,$H$434:$K$434,0))*HLOOKUP(AA$433,$J$430:$R$431,2)</f>
        <v>0</v>
      </c>
      <c r="AB450" s="1010" cm="1">
        <f t="array" ref="AB450">INDEX($H450:$K450,0,MATCH(AB$434,$H$434:$K$434,0))*HLOOKUP(AB$433,$J$430:$R$431,2)</f>
        <v>0</v>
      </c>
      <c r="AC450" s="1010" cm="1">
        <f t="array" ref="AC450">INDEX($H450:$K450,0,MATCH(AC$434,$H$434:$K$434,0))*HLOOKUP(AC$433,$J$430:$R$431,2)</f>
        <v>0</v>
      </c>
      <c r="AD450" s="1010" cm="1">
        <f t="array" ref="AD450">INDEX($H450:$K450,0,MATCH(AD$434,$H$434:$K$434,0))*HLOOKUP(AD$433,$J$430:$R$431,2)</f>
        <v>0</v>
      </c>
      <c r="AE450" s="1010" cm="1">
        <f t="array" ref="AE450">INDEX($H450:$K450,0,MATCH(AE$434,$H$434:$K$434,0))*HLOOKUP(AE$433,$J$430:$R$431,2)</f>
        <v>0</v>
      </c>
      <c r="AF450" s="1010" cm="1">
        <f t="array" ref="AF450">INDEX($H450:$K450,0,MATCH(AF$434,$H$434:$K$434,0))*HLOOKUP(AF$433,$J$430:$R$431,2)</f>
        <v>0</v>
      </c>
      <c r="AG450" s="1010" cm="1">
        <f t="array" ref="AG450">INDEX($H450:$K450,0,MATCH(AG$434,$H$434:$K$434,0))*HLOOKUP(AG$433,$J$430:$R$431,2)</f>
        <v>0</v>
      </c>
      <c r="AH450" s="1010" cm="1">
        <f t="array" ref="AH450">INDEX($H450:$K450,0,MATCH(AH$434,$H$434:$K$434,0))*HLOOKUP(AH$433,$J$430:$R$431,2)</f>
        <v>0</v>
      </c>
      <c r="AI450" s="1010" cm="1">
        <f t="array" ref="AI450">INDEX($H450:$K450,0,MATCH(AI$434,$H$434:$K$434,0))*HLOOKUP(AI$433,$J$430:$R$431,2)</f>
        <v>0</v>
      </c>
      <c r="AJ450" s="1010" cm="1">
        <f t="array" ref="AJ450">INDEX($H450:$K450,0,MATCH(AJ$434,$H$434:$K$434,0))*HLOOKUP(AJ$433,$J$430:$R$431,2)</f>
        <v>0</v>
      </c>
      <c r="AK450" s="1010" cm="1">
        <f t="array" ref="AK450">INDEX($H450:$K450,0,MATCH(AK$434,$H$434:$K$434,0))*HLOOKUP(AK$433,$J$430:$R$431,2)</f>
        <v>0</v>
      </c>
      <c r="AL450" s="1010" cm="1">
        <f t="array" ref="AL450">INDEX($H450:$K450,0,MATCH(AL$434,$H$434:$K$434,0))*HLOOKUP(AL$433,$J$430:$R$431,2)</f>
        <v>0</v>
      </c>
      <c r="AM450" s="1010" cm="1">
        <f t="array" ref="AM450">INDEX($H450:$K450,0,MATCH(AM$434,$H$434:$K$434,0))*HLOOKUP(AM$433,$J$430:$R$431,2)</f>
        <v>0</v>
      </c>
      <c r="AN450" s="1010" cm="1">
        <f t="array" ref="AN450">INDEX($H450:$K450,0,MATCH(AN$434,$H$434:$K$434,0))*HLOOKUP(AN$433,$J$430:$R$431,2)</f>
        <v>0</v>
      </c>
      <c r="AO450" s="1010" cm="1">
        <f t="array" ref="AO450">INDEX($H450:$K450,0,MATCH(AO$434,$H$434:$K$434,0))*HLOOKUP(AO$433,$J$430:$R$431,2)</f>
        <v>0</v>
      </c>
      <c r="AP450" s="1010" cm="1">
        <f t="array" ref="AP450">INDEX($H450:$K450,0,MATCH(AP$434,$H$434:$K$434,0))*HLOOKUP(AP$433,$J$430:$R$431,2)</f>
        <v>0</v>
      </c>
      <c r="AQ450" s="1010" cm="1">
        <f t="array" ref="AQ450">INDEX($H450:$K450,0,MATCH(AQ$434,$H$434:$K$434,0))*HLOOKUP(AQ$433,$J$430:$R$431,2)</f>
        <v>0</v>
      </c>
      <c r="AR450" s="1010" cm="1">
        <f t="array" ref="AR450">INDEX($H450:$K450,0,MATCH(AR$434,$H$434:$K$434,0))*HLOOKUP(AR$433,$J$430:$R$431,2)</f>
        <v>0</v>
      </c>
      <c r="AS450" s="1010" cm="1">
        <f t="array" ref="AS450">INDEX($H450:$K450,0,MATCH(AS$434,$H$434:$K$434,0))*HLOOKUP(AS$433,$J$430:$R$431,2)</f>
        <v>0</v>
      </c>
      <c r="AT450" s="1010" cm="1">
        <f t="array" ref="AT450">INDEX($H450:$K450,0,MATCH(AT$434,$H$434:$K$434,0))*HLOOKUP(AT$433,$J$430:$R$431,2)</f>
        <v>0</v>
      </c>
      <c r="AU450" s="1010" cm="1">
        <f t="array" ref="AU450">INDEX($H450:$K450,0,MATCH(AU$434,$H$434:$K$434,0))*HLOOKUP(AU$433,$J$430:$R$431,2)</f>
        <v>0</v>
      </c>
      <c r="AV450" s="304"/>
      <c r="AW450" s="304"/>
      <c r="AX450" s="694"/>
      <c r="AY450" s="689"/>
      <c r="AZ450" s="689"/>
      <c r="BA450" s="689"/>
    </row>
    <row r="451" spans="1:53" s="76" customFormat="1" ht="15" outlineLevel="1" x14ac:dyDescent="0.25">
      <c r="A451" s="226"/>
      <c r="B451" s="227"/>
      <c r="C451" s="237"/>
      <c r="D451" s="237"/>
      <c r="E451" s="237"/>
      <c r="F451" s="245"/>
      <c r="G451" s="703" t="str">
        <f t="shared" si="51"/>
        <v>YYNBNb</v>
      </c>
      <c r="H451" s="406">
        <v>0</v>
      </c>
      <c r="I451" s="406">
        <v>0</v>
      </c>
      <c r="J451" s="406">
        <v>0</v>
      </c>
      <c r="K451" s="406">
        <v>0</v>
      </c>
      <c r="L451" s="1010" cm="1">
        <f t="array" ref="L451">INDEX($H451:$K451,0,MATCH(L$434,$H$434:$K$434,0))*HLOOKUP(L$433,$J$430:$R$431,2)</f>
        <v>0</v>
      </c>
      <c r="M451" s="1010" cm="1">
        <f t="array" ref="M451">INDEX($H451:$K451,0,MATCH(M$434,$H$434:$K$434,0))*HLOOKUP(M$433,$J$430:$R$431,2)</f>
        <v>0</v>
      </c>
      <c r="N451" s="1010" cm="1">
        <f t="array" ref="N451">INDEX($H451:$K451,0,MATCH(N$434,$H$434:$K$434,0))*HLOOKUP(N$433,$J$430:$R$431,2)</f>
        <v>0</v>
      </c>
      <c r="O451" s="1010" cm="1">
        <f t="array" ref="O451">INDEX($H451:$K451,0,MATCH(O$434,$H$434:$K$434,0))*HLOOKUP(O$433,$J$430:$R$431,2)</f>
        <v>0</v>
      </c>
      <c r="P451" s="1010" cm="1">
        <f t="array" ref="P451">INDEX($H451:$K451,0,MATCH(P$434,$H$434:$K$434,0))*HLOOKUP(P$433,$J$430:$R$431,2)</f>
        <v>0</v>
      </c>
      <c r="Q451" s="1010" cm="1">
        <f t="array" ref="Q451">INDEX($H451:$K451,0,MATCH(Q$434,$H$434:$K$434,0))*HLOOKUP(Q$433,$J$430:$R$431,2)</f>
        <v>0</v>
      </c>
      <c r="R451" s="1010" cm="1">
        <f t="array" ref="R451">INDEX($H451:$K451,0,MATCH(R$434,$H$434:$K$434,0))*HLOOKUP(R$433,$J$430:$R$431,2)</f>
        <v>0</v>
      </c>
      <c r="S451" s="1010" cm="1">
        <f t="array" ref="S451">INDEX($H451:$K451,0,MATCH(S$434,$H$434:$K$434,0))*HLOOKUP(S$433,$J$430:$R$431,2)</f>
        <v>0</v>
      </c>
      <c r="T451" s="1010" cm="1">
        <f t="array" ref="T451">INDEX($H451:$K451,0,MATCH(T$434,$H$434:$K$434,0))*HLOOKUP(T$433,$J$430:$R$431,2)</f>
        <v>0</v>
      </c>
      <c r="U451" s="1010" cm="1">
        <f t="array" ref="U451">INDEX($H451:$K451,0,MATCH(U$434,$H$434:$K$434,0))*HLOOKUP(U$433,$J$430:$R$431,2)</f>
        <v>0</v>
      </c>
      <c r="V451" s="1010" cm="1">
        <f t="array" ref="V451">INDEX($H451:$K451,0,MATCH(V$434,$H$434:$K$434,0))*HLOOKUP(V$433,$J$430:$R$431,2)</f>
        <v>0</v>
      </c>
      <c r="W451" s="1010" cm="1">
        <f t="array" ref="W451">INDEX($H451:$K451,0,MATCH(W$434,$H$434:$K$434,0))*HLOOKUP(W$433,$J$430:$R$431,2)</f>
        <v>0</v>
      </c>
      <c r="X451" s="1010" cm="1">
        <f t="array" ref="X451">INDEX($H451:$K451,0,MATCH(X$434,$H$434:$K$434,0))*HLOOKUP(X$433,$J$430:$R$431,2)</f>
        <v>0</v>
      </c>
      <c r="Y451" s="1010" cm="1">
        <f t="array" ref="Y451">INDEX($H451:$K451,0,MATCH(Y$434,$H$434:$K$434,0))*HLOOKUP(Y$433,$J$430:$R$431,2)</f>
        <v>0</v>
      </c>
      <c r="Z451" s="1010" cm="1">
        <f t="array" ref="Z451">INDEX($H451:$K451,0,MATCH(Z$434,$H$434:$K$434,0))*HLOOKUP(Z$433,$J$430:$R$431,2)</f>
        <v>0</v>
      </c>
      <c r="AA451" s="1010" cm="1">
        <f t="array" ref="AA451">INDEX($H451:$K451,0,MATCH(AA$434,$H$434:$K$434,0))*HLOOKUP(AA$433,$J$430:$R$431,2)</f>
        <v>0</v>
      </c>
      <c r="AB451" s="1010" cm="1">
        <f t="array" ref="AB451">INDEX($H451:$K451,0,MATCH(AB$434,$H$434:$K$434,0))*HLOOKUP(AB$433,$J$430:$R$431,2)</f>
        <v>0</v>
      </c>
      <c r="AC451" s="1010" cm="1">
        <f t="array" ref="AC451">INDEX($H451:$K451,0,MATCH(AC$434,$H$434:$K$434,0))*HLOOKUP(AC$433,$J$430:$R$431,2)</f>
        <v>0</v>
      </c>
      <c r="AD451" s="1010" cm="1">
        <f t="array" ref="AD451">INDEX($H451:$K451,0,MATCH(AD$434,$H$434:$K$434,0))*HLOOKUP(AD$433,$J$430:$R$431,2)</f>
        <v>0</v>
      </c>
      <c r="AE451" s="1010" cm="1">
        <f t="array" ref="AE451">INDEX($H451:$K451,0,MATCH(AE$434,$H$434:$K$434,0))*HLOOKUP(AE$433,$J$430:$R$431,2)</f>
        <v>0</v>
      </c>
      <c r="AF451" s="1010" cm="1">
        <f t="array" ref="AF451">INDEX($H451:$K451,0,MATCH(AF$434,$H$434:$K$434,0))*HLOOKUP(AF$433,$J$430:$R$431,2)</f>
        <v>0</v>
      </c>
      <c r="AG451" s="1010" cm="1">
        <f t="array" ref="AG451">INDEX($H451:$K451,0,MATCH(AG$434,$H$434:$K$434,0))*HLOOKUP(AG$433,$J$430:$R$431,2)</f>
        <v>0</v>
      </c>
      <c r="AH451" s="1010" cm="1">
        <f t="array" ref="AH451">INDEX($H451:$K451,0,MATCH(AH$434,$H$434:$K$434,0))*HLOOKUP(AH$433,$J$430:$R$431,2)</f>
        <v>0</v>
      </c>
      <c r="AI451" s="1010" cm="1">
        <f t="array" ref="AI451">INDEX($H451:$K451,0,MATCH(AI$434,$H$434:$K$434,0))*HLOOKUP(AI$433,$J$430:$R$431,2)</f>
        <v>0</v>
      </c>
      <c r="AJ451" s="1010" cm="1">
        <f t="array" ref="AJ451">INDEX($H451:$K451,0,MATCH(AJ$434,$H$434:$K$434,0))*HLOOKUP(AJ$433,$J$430:$R$431,2)</f>
        <v>0</v>
      </c>
      <c r="AK451" s="1010" cm="1">
        <f t="array" ref="AK451">INDEX($H451:$K451,0,MATCH(AK$434,$H$434:$K$434,0))*HLOOKUP(AK$433,$J$430:$R$431,2)</f>
        <v>0</v>
      </c>
      <c r="AL451" s="1010" cm="1">
        <f t="array" ref="AL451">INDEX($H451:$K451,0,MATCH(AL$434,$H$434:$K$434,0))*HLOOKUP(AL$433,$J$430:$R$431,2)</f>
        <v>0</v>
      </c>
      <c r="AM451" s="1010" cm="1">
        <f t="array" ref="AM451">INDEX($H451:$K451,0,MATCH(AM$434,$H$434:$K$434,0))*HLOOKUP(AM$433,$J$430:$R$431,2)</f>
        <v>0</v>
      </c>
      <c r="AN451" s="1010" cm="1">
        <f t="array" ref="AN451">INDEX($H451:$K451,0,MATCH(AN$434,$H$434:$K$434,0))*HLOOKUP(AN$433,$J$430:$R$431,2)</f>
        <v>0</v>
      </c>
      <c r="AO451" s="1010" cm="1">
        <f t="array" ref="AO451">INDEX($H451:$K451,0,MATCH(AO$434,$H$434:$K$434,0))*HLOOKUP(AO$433,$J$430:$R$431,2)</f>
        <v>0</v>
      </c>
      <c r="AP451" s="1010" cm="1">
        <f t="array" ref="AP451">INDEX($H451:$K451,0,MATCH(AP$434,$H$434:$K$434,0))*HLOOKUP(AP$433,$J$430:$R$431,2)</f>
        <v>0</v>
      </c>
      <c r="AQ451" s="1010" cm="1">
        <f t="array" ref="AQ451">INDEX($H451:$K451,0,MATCH(AQ$434,$H$434:$K$434,0))*HLOOKUP(AQ$433,$J$430:$R$431,2)</f>
        <v>0</v>
      </c>
      <c r="AR451" s="1010" cm="1">
        <f t="array" ref="AR451">INDEX($H451:$K451,0,MATCH(AR$434,$H$434:$K$434,0))*HLOOKUP(AR$433,$J$430:$R$431,2)</f>
        <v>0</v>
      </c>
      <c r="AS451" s="1010" cm="1">
        <f t="array" ref="AS451">INDEX($H451:$K451,0,MATCH(AS$434,$H$434:$K$434,0))*HLOOKUP(AS$433,$J$430:$R$431,2)</f>
        <v>0</v>
      </c>
      <c r="AT451" s="1010" cm="1">
        <f t="array" ref="AT451">INDEX($H451:$K451,0,MATCH(AT$434,$H$434:$K$434,0))*HLOOKUP(AT$433,$J$430:$R$431,2)</f>
        <v>0</v>
      </c>
      <c r="AU451" s="1010" cm="1">
        <f t="array" ref="AU451">INDEX($H451:$K451,0,MATCH(AU$434,$H$434:$K$434,0))*HLOOKUP(AU$433,$J$430:$R$431,2)</f>
        <v>0</v>
      </c>
      <c r="AV451" s="304"/>
      <c r="AW451" s="304"/>
      <c r="AX451" s="236"/>
      <c r="AY451" s="228"/>
      <c r="AZ451" s="228"/>
      <c r="BA451" s="228"/>
    </row>
    <row r="452" spans="1:53" s="76" customFormat="1" ht="15" outlineLevel="1" x14ac:dyDescent="0.25">
      <c r="A452" s="226"/>
      <c r="B452" s="227"/>
      <c r="C452" s="237"/>
      <c r="D452" s="237"/>
      <c r="E452" s="237"/>
      <c r="F452" s="245"/>
      <c r="G452" s="703" t="str">
        <f t="shared" si="51"/>
        <v>YYBNBz</v>
      </c>
      <c r="H452" s="406">
        <v>0</v>
      </c>
      <c r="I452" s="406">
        <v>0</v>
      </c>
      <c r="J452" s="406">
        <v>0</v>
      </c>
      <c r="K452" s="406">
        <v>0</v>
      </c>
      <c r="L452" s="1010" cm="1">
        <f t="array" ref="L452">INDEX($H452:$K452,0,MATCH(L$434,$H$434:$K$434,0))*HLOOKUP(L$433,$J$430:$R$431,2)</f>
        <v>0</v>
      </c>
      <c r="M452" s="1010" cm="1">
        <f t="array" ref="M452">INDEX($H452:$K452,0,MATCH(M$434,$H$434:$K$434,0))*HLOOKUP(M$433,$J$430:$R$431,2)</f>
        <v>0</v>
      </c>
      <c r="N452" s="1010" cm="1">
        <f t="array" ref="N452">INDEX($H452:$K452,0,MATCH(N$434,$H$434:$K$434,0))*HLOOKUP(N$433,$J$430:$R$431,2)</f>
        <v>0</v>
      </c>
      <c r="O452" s="1010" cm="1">
        <f t="array" ref="O452">INDEX($H452:$K452,0,MATCH(O$434,$H$434:$K$434,0))*HLOOKUP(O$433,$J$430:$R$431,2)</f>
        <v>0</v>
      </c>
      <c r="P452" s="1010" cm="1">
        <f t="array" ref="P452">INDEX($H452:$K452,0,MATCH(P$434,$H$434:$K$434,0))*HLOOKUP(P$433,$J$430:$R$431,2)</f>
        <v>0</v>
      </c>
      <c r="Q452" s="1010" cm="1">
        <f t="array" ref="Q452">INDEX($H452:$K452,0,MATCH(Q$434,$H$434:$K$434,0))*HLOOKUP(Q$433,$J$430:$R$431,2)</f>
        <v>0</v>
      </c>
      <c r="R452" s="1010" cm="1">
        <f t="array" ref="R452">INDEX($H452:$K452,0,MATCH(R$434,$H$434:$K$434,0))*HLOOKUP(R$433,$J$430:$R$431,2)</f>
        <v>0</v>
      </c>
      <c r="S452" s="1010" cm="1">
        <f t="array" ref="S452">INDEX($H452:$K452,0,MATCH(S$434,$H$434:$K$434,0))*HLOOKUP(S$433,$J$430:$R$431,2)</f>
        <v>0</v>
      </c>
      <c r="T452" s="1010" cm="1">
        <f t="array" ref="T452">INDEX($H452:$K452,0,MATCH(T$434,$H$434:$K$434,0))*HLOOKUP(T$433,$J$430:$R$431,2)</f>
        <v>0</v>
      </c>
      <c r="U452" s="1010" cm="1">
        <f t="array" ref="U452">INDEX($H452:$K452,0,MATCH(U$434,$H$434:$K$434,0))*HLOOKUP(U$433,$J$430:$R$431,2)</f>
        <v>0</v>
      </c>
      <c r="V452" s="1010" cm="1">
        <f t="array" ref="V452">INDEX($H452:$K452,0,MATCH(V$434,$H$434:$K$434,0))*HLOOKUP(V$433,$J$430:$R$431,2)</f>
        <v>0</v>
      </c>
      <c r="W452" s="1010" cm="1">
        <f t="array" ref="W452">INDEX($H452:$K452,0,MATCH(W$434,$H$434:$K$434,0))*HLOOKUP(W$433,$J$430:$R$431,2)</f>
        <v>0</v>
      </c>
      <c r="X452" s="1010" cm="1">
        <f t="array" ref="X452">INDEX($H452:$K452,0,MATCH(X$434,$H$434:$K$434,0))*HLOOKUP(X$433,$J$430:$R$431,2)</f>
        <v>0</v>
      </c>
      <c r="Y452" s="1010" cm="1">
        <f t="array" ref="Y452">INDEX($H452:$K452,0,MATCH(Y$434,$H$434:$K$434,0))*HLOOKUP(Y$433,$J$430:$R$431,2)</f>
        <v>0</v>
      </c>
      <c r="Z452" s="1010" cm="1">
        <f t="array" ref="Z452">INDEX($H452:$K452,0,MATCH(Z$434,$H$434:$K$434,0))*HLOOKUP(Z$433,$J$430:$R$431,2)</f>
        <v>0</v>
      </c>
      <c r="AA452" s="1010" cm="1">
        <f t="array" ref="AA452">INDEX($H452:$K452,0,MATCH(AA$434,$H$434:$K$434,0))*HLOOKUP(AA$433,$J$430:$R$431,2)</f>
        <v>0</v>
      </c>
      <c r="AB452" s="1010" cm="1">
        <f t="array" ref="AB452">INDEX($H452:$K452,0,MATCH(AB$434,$H$434:$K$434,0))*HLOOKUP(AB$433,$J$430:$R$431,2)</f>
        <v>0</v>
      </c>
      <c r="AC452" s="1010" cm="1">
        <f t="array" ref="AC452">INDEX($H452:$K452,0,MATCH(AC$434,$H$434:$K$434,0))*HLOOKUP(AC$433,$J$430:$R$431,2)</f>
        <v>0</v>
      </c>
      <c r="AD452" s="1010" cm="1">
        <f t="array" ref="AD452">INDEX($H452:$K452,0,MATCH(AD$434,$H$434:$K$434,0))*HLOOKUP(AD$433,$J$430:$R$431,2)</f>
        <v>0</v>
      </c>
      <c r="AE452" s="1010" cm="1">
        <f t="array" ref="AE452">INDEX($H452:$K452,0,MATCH(AE$434,$H$434:$K$434,0))*HLOOKUP(AE$433,$J$430:$R$431,2)</f>
        <v>0</v>
      </c>
      <c r="AF452" s="1010" cm="1">
        <f t="array" ref="AF452">INDEX($H452:$K452,0,MATCH(AF$434,$H$434:$K$434,0))*HLOOKUP(AF$433,$J$430:$R$431,2)</f>
        <v>0</v>
      </c>
      <c r="AG452" s="1010" cm="1">
        <f t="array" ref="AG452">INDEX($H452:$K452,0,MATCH(AG$434,$H$434:$K$434,0))*HLOOKUP(AG$433,$J$430:$R$431,2)</f>
        <v>0</v>
      </c>
      <c r="AH452" s="1010" cm="1">
        <f t="array" ref="AH452">INDEX($H452:$K452,0,MATCH(AH$434,$H$434:$K$434,0))*HLOOKUP(AH$433,$J$430:$R$431,2)</f>
        <v>0</v>
      </c>
      <c r="AI452" s="1010" cm="1">
        <f t="array" ref="AI452">INDEX($H452:$K452,0,MATCH(AI$434,$H$434:$K$434,0))*HLOOKUP(AI$433,$J$430:$R$431,2)</f>
        <v>0</v>
      </c>
      <c r="AJ452" s="1010" cm="1">
        <f t="array" ref="AJ452">INDEX($H452:$K452,0,MATCH(AJ$434,$H$434:$K$434,0))*HLOOKUP(AJ$433,$J$430:$R$431,2)</f>
        <v>0</v>
      </c>
      <c r="AK452" s="1010" cm="1">
        <f t="array" ref="AK452">INDEX($H452:$K452,0,MATCH(AK$434,$H$434:$K$434,0))*HLOOKUP(AK$433,$J$430:$R$431,2)</f>
        <v>0</v>
      </c>
      <c r="AL452" s="1010" cm="1">
        <f t="array" ref="AL452">INDEX($H452:$K452,0,MATCH(AL$434,$H$434:$K$434,0))*HLOOKUP(AL$433,$J$430:$R$431,2)</f>
        <v>0</v>
      </c>
      <c r="AM452" s="1010" cm="1">
        <f t="array" ref="AM452">INDEX($H452:$K452,0,MATCH(AM$434,$H$434:$K$434,0))*HLOOKUP(AM$433,$J$430:$R$431,2)</f>
        <v>0</v>
      </c>
      <c r="AN452" s="1010" cm="1">
        <f t="array" ref="AN452">INDEX($H452:$K452,0,MATCH(AN$434,$H$434:$K$434,0))*HLOOKUP(AN$433,$J$430:$R$431,2)</f>
        <v>0</v>
      </c>
      <c r="AO452" s="1010" cm="1">
        <f t="array" ref="AO452">INDEX($H452:$K452,0,MATCH(AO$434,$H$434:$K$434,0))*HLOOKUP(AO$433,$J$430:$R$431,2)</f>
        <v>0</v>
      </c>
      <c r="AP452" s="1010" cm="1">
        <f t="array" ref="AP452">INDEX($H452:$K452,0,MATCH(AP$434,$H$434:$K$434,0))*HLOOKUP(AP$433,$J$430:$R$431,2)</f>
        <v>0</v>
      </c>
      <c r="AQ452" s="1010" cm="1">
        <f t="array" ref="AQ452">INDEX($H452:$K452,0,MATCH(AQ$434,$H$434:$K$434,0))*HLOOKUP(AQ$433,$J$430:$R$431,2)</f>
        <v>0</v>
      </c>
      <c r="AR452" s="1010" cm="1">
        <f t="array" ref="AR452">INDEX($H452:$K452,0,MATCH(AR$434,$H$434:$K$434,0))*HLOOKUP(AR$433,$J$430:$R$431,2)</f>
        <v>0</v>
      </c>
      <c r="AS452" s="1010" cm="1">
        <f t="array" ref="AS452">INDEX($H452:$K452,0,MATCH(AS$434,$H$434:$K$434,0))*HLOOKUP(AS$433,$J$430:$R$431,2)</f>
        <v>0</v>
      </c>
      <c r="AT452" s="1010" cm="1">
        <f t="array" ref="AT452">INDEX($H452:$K452,0,MATCH(AT$434,$H$434:$K$434,0))*HLOOKUP(AT$433,$J$430:$R$431,2)</f>
        <v>0</v>
      </c>
      <c r="AU452" s="1010" cm="1">
        <f t="array" ref="AU452">INDEX($H452:$K452,0,MATCH(AU$434,$H$434:$K$434,0))*HLOOKUP(AU$433,$J$430:$R$431,2)</f>
        <v>0</v>
      </c>
      <c r="AV452" s="304"/>
      <c r="AW452" s="304"/>
      <c r="AX452" s="236"/>
      <c r="AY452" s="228"/>
      <c r="AZ452" s="228"/>
      <c r="BA452" s="228"/>
    </row>
    <row r="453" spans="1:53" s="76" customFormat="1" ht="15" outlineLevel="1" x14ac:dyDescent="0.25">
      <c r="A453" s="226"/>
      <c r="B453" s="227"/>
      <c r="C453" s="237"/>
      <c r="D453" s="237"/>
      <c r="E453" s="237"/>
      <c r="F453" s="245"/>
      <c r="G453" s="703" t="str">
        <f t="shared" si="51"/>
        <v>YYBNBr</v>
      </c>
      <c r="H453" s="406">
        <v>0</v>
      </c>
      <c r="I453" s="406">
        <v>0</v>
      </c>
      <c r="J453" s="406">
        <v>0</v>
      </c>
      <c r="K453" s="406">
        <v>0</v>
      </c>
      <c r="L453" s="1010" cm="1">
        <f t="array" ref="L453">INDEX($H453:$K453,0,MATCH(L$434,$H$434:$K$434,0))*HLOOKUP(L$433,$J$430:$R$431,2)</f>
        <v>0</v>
      </c>
      <c r="M453" s="1010" cm="1">
        <f t="array" ref="M453">INDEX($H453:$K453,0,MATCH(M$434,$H$434:$K$434,0))*HLOOKUP(M$433,$J$430:$R$431,2)</f>
        <v>0</v>
      </c>
      <c r="N453" s="1010" cm="1">
        <f t="array" ref="N453">INDEX($H453:$K453,0,MATCH(N$434,$H$434:$K$434,0))*HLOOKUP(N$433,$J$430:$R$431,2)</f>
        <v>0</v>
      </c>
      <c r="O453" s="1010" cm="1">
        <f t="array" ref="O453">INDEX($H453:$K453,0,MATCH(O$434,$H$434:$K$434,0))*HLOOKUP(O$433,$J$430:$R$431,2)</f>
        <v>0</v>
      </c>
      <c r="P453" s="1010" cm="1">
        <f t="array" ref="P453">INDEX($H453:$K453,0,MATCH(P$434,$H$434:$K$434,0))*HLOOKUP(P$433,$J$430:$R$431,2)</f>
        <v>0</v>
      </c>
      <c r="Q453" s="1010" cm="1">
        <f t="array" ref="Q453">INDEX($H453:$K453,0,MATCH(Q$434,$H$434:$K$434,0))*HLOOKUP(Q$433,$J$430:$R$431,2)</f>
        <v>0</v>
      </c>
      <c r="R453" s="1010" cm="1">
        <f t="array" ref="R453">INDEX($H453:$K453,0,MATCH(R$434,$H$434:$K$434,0))*HLOOKUP(R$433,$J$430:$R$431,2)</f>
        <v>0</v>
      </c>
      <c r="S453" s="1010" cm="1">
        <f t="array" ref="S453">INDEX($H453:$K453,0,MATCH(S$434,$H$434:$K$434,0))*HLOOKUP(S$433,$J$430:$R$431,2)</f>
        <v>0</v>
      </c>
      <c r="T453" s="1010" cm="1">
        <f t="array" ref="T453">INDEX($H453:$K453,0,MATCH(T$434,$H$434:$K$434,0))*HLOOKUP(T$433,$J$430:$R$431,2)</f>
        <v>0</v>
      </c>
      <c r="U453" s="1010" cm="1">
        <f t="array" ref="U453">INDEX($H453:$K453,0,MATCH(U$434,$H$434:$K$434,0))*HLOOKUP(U$433,$J$430:$R$431,2)</f>
        <v>0</v>
      </c>
      <c r="V453" s="1010" cm="1">
        <f t="array" ref="V453">INDEX($H453:$K453,0,MATCH(V$434,$H$434:$K$434,0))*HLOOKUP(V$433,$J$430:$R$431,2)</f>
        <v>0</v>
      </c>
      <c r="W453" s="1010" cm="1">
        <f t="array" ref="W453">INDEX($H453:$K453,0,MATCH(W$434,$H$434:$K$434,0))*HLOOKUP(W$433,$J$430:$R$431,2)</f>
        <v>0</v>
      </c>
      <c r="X453" s="1010" cm="1">
        <f t="array" ref="X453">INDEX($H453:$K453,0,MATCH(X$434,$H$434:$K$434,0))*HLOOKUP(X$433,$J$430:$R$431,2)</f>
        <v>0</v>
      </c>
      <c r="Y453" s="1010" cm="1">
        <f t="array" ref="Y453">INDEX($H453:$K453,0,MATCH(Y$434,$H$434:$K$434,0))*HLOOKUP(Y$433,$J$430:$R$431,2)</f>
        <v>0</v>
      </c>
      <c r="Z453" s="1010" cm="1">
        <f t="array" ref="Z453">INDEX($H453:$K453,0,MATCH(Z$434,$H$434:$K$434,0))*HLOOKUP(Z$433,$J$430:$R$431,2)</f>
        <v>0</v>
      </c>
      <c r="AA453" s="1010" cm="1">
        <f t="array" ref="AA453">INDEX($H453:$K453,0,MATCH(AA$434,$H$434:$K$434,0))*HLOOKUP(AA$433,$J$430:$R$431,2)</f>
        <v>0</v>
      </c>
      <c r="AB453" s="1010" cm="1">
        <f t="array" ref="AB453">INDEX($H453:$K453,0,MATCH(AB$434,$H$434:$K$434,0))*HLOOKUP(AB$433,$J$430:$R$431,2)</f>
        <v>0</v>
      </c>
      <c r="AC453" s="1010" cm="1">
        <f t="array" ref="AC453">INDEX($H453:$K453,0,MATCH(AC$434,$H$434:$K$434,0))*HLOOKUP(AC$433,$J$430:$R$431,2)</f>
        <v>0</v>
      </c>
      <c r="AD453" s="1010" cm="1">
        <f t="array" ref="AD453">INDEX($H453:$K453,0,MATCH(AD$434,$H$434:$K$434,0))*HLOOKUP(AD$433,$J$430:$R$431,2)</f>
        <v>0</v>
      </c>
      <c r="AE453" s="1010" cm="1">
        <f t="array" ref="AE453">INDEX($H453:$K453,0,MATCH(AE$434,$H$434:$K$434,0))*HLOOKUP(AE$433,$J$430:$R$431,2)</f>
        <v>0</v>
      </c>
      <c r="AF453" s="1010" cm="1">
        <f t="array" ref="AF453">INDEX($H453:$K453,0,MATCH(AF$434,$H$434:$K$434,0))*HLOOKUP(AF$433,$J$430:$R$431,2)</f>
        <v>0</v>
      </c>
      <c r="AG453" s="1010" cm="1">
        <f t="array" ref="AG453">INDEX($H453:$K453,0,MATCH(AG$434,$H$434:$K$434,0))*HLOOKUP(AG$433,$J$430:$R$431,2)</f>
        <v>0</v>
      </c>
      <c r="AH453" s="1010" cm="1">
        <f t="array" ref="AH453">INDEX($H453:$K453,0,MATCH(AH$434,$H$434:$K$434,0))*HLOOKUP(AH$433,$J$430:$R$431,2)</f>
        <v>0</v>
      </c>
      <c r="AI453" s="1010" cm="1">
        <f t="array" ref="AI453">INDEX($H453:$K453,0,MATCH(AI$434,$H$434:$K$434,0))*HLOOKUP(AI$433,$J$430:$R$431,2)</f>
        <v>0</v>
      </c>
      <c r="AJ453" s="1010" cm="1">
        <f t="array" ref="AJ453">INDEX($H453:$K453,0,MATCH(AJ$434,$H$434:$K$434,0))*HLOOKUP(AJ$433,$J$430:$R$431,2)</f>
        <v>0</v>
      </c>
      <c r="AK453" s="1010" cm="1">
        <f t="array" ref="AK453">INDEX($H453:$K453,0,MATCH(AK$434,$H$434:$K$434,0))*HLOOKUP(AK$433,$J$430:$R$431,2)</f>
        <v>0</v>
      </c>
      <c r="AL453" s="1010" cm="1">
        <f t="array" ref="AL453">INDEX($H453:$K453,0,MATCH(AL$434,$H$434:$K$434,0))*HLOOKUP(AL$433,$J$430:$R$431,2)</f>
        <v>0</v>
      </c>
      <c r="AM453" s="1010" cm="1">
        <f t="array" ref="AM453">INDEX($H453:$K453,0,MATCH(AM$434,$H$434:$K$434,0))*HLOOKUP(AM$433,$J$430:$R$431,2)</f>
        <v>0</v>
      </c>
      <c r="AN453" s="1010" cm="1">
        <f t="array" ref="AN453">INDEX($H453:$K453,0,MATCH(AN$434,$H$434:$K$434,0))*HLOOKUP(AN$433,$J$430:$R$431,2)</f>
        <v>0</v>
      </c>
      <c r="AO453" s="1010" cm="1">
        <f t="array" ref="AO453">INDEX($H453:$K453,0,MATCH(AO$434,$H$434:$K$434,0))*HLOOKUP(AO$433,$J$430:$R$431,2)</f>
        <v>0</v>
      </c>
      <c r="AP453" s="1010" cm="1">
        <f t="array" ref="AP453">INDEX($H453:$K453,0,MATCH(AP$434,$H$434:$K$434,0))*HLOOKUP(AP$433,$J$430:$R$431,2)</f>
        <v>0</v>
      </c>
      <c r="AQ453" s="1010" cm="1">
        <f t="array" ref="AQ453">INDEX($H453:$K453,0,MATCH(AQ$434,$H$434:$K$434,0))*HLOOKUP(AQ$433,$J$430:$R$431,2)</f>
        <v>0</v>
      </c>
      <c r="AR453" s="1010" cm="1">
        <f t="array" ref="AR453">INDEX($H453:$K453,0,MATCH(AR$434,$H$434:$K$434,0))*HLOOKUP(AR$433,$J$430:$R$431,2)</f>
        <v>0</v>
      </c>
      <c r="AS453" s="1010" cm="1">
        <f t="array" ref="AS453">INDEX($H453:$K453,0,MATCH(AS$434,$H$434:$K$434,0))*HLOOKUP(AS$433,$J$430:$R$431,2)</f>
        <v>0</v>
      </c>
      <c r="AT453" s="1010" cm="1">
        <f t="array" ref="AT453">INDEX($H453:$K453,0,MATCH(AT$434,$H$434:$K$434,0))*HLOOKUP(AT$433,$J$430:$R$431,2)</f>
        <v>0</v>
      </c>
      <c r="AU453" s="1010" cm="1">
        <f t="array" ref="AU453">INDEX($H453:$K453,0,MATCH(AU$434,$H$434:$K$434,0))*HLOOKUP(AU$433,$J$430:$R$431,2)</f>
        <v>0</v>
      </c>
      <c r="AV453" s="304"/>
      <c r="AW453" s="304"/>
      <c r="AX453" s="236"/>
      <c r="AY453" s="228"/>
      <c r="AZ453" s="228"/>
      <c r="BA453" s="228"/>
    </row>
    <row r="454" spans="1:53" s="76" customFormat="1" ht="15" outlineLevel="1" x14ac:dyDescent="0.25">
      <c r="A454" s="226"/>
      <c r="B454" s="227"/>
      <c r="C454" s="237"/>
      <c r="D454" s="237"/>
      <c r="E454" s="237"/>
      <c r="F454" s="245"/>
      <c r="G454" s="703" t="str">
        <f t="shared" si="51"/>
        <v>YYNWBr</v>
      </c>
      <c r="H454" s="406">
        <v>0</v>
      </c>
      <c r="I454" s="406">
        <v>0</v>
      </c>
      <c r="J454" s="406">
        <v>0</v>
      </c>
      <c r="K454" s="406">
        <v>0</v>
      </c>
      <c r="L454" s="1010" cm="1">
        <f t="array" ref="L454">INDEX($H454:$K454,0,MATCH(L$434,$H$434:$K$434,0))*HLOOKUP(L$433,$J$430:$R$431,2)</f>
        <v>0</v>
      </c>
      <c r="M454" s="1010" cm="1">
        <f t="array" ref="M454">INDEX($H454:$K454,0,MATCH(M$434,$H$434:$K$434,0))*HLOOKUP(M$433,$J$430:$R$431,2)</f>
        <v>0</v>
      </c>
      <c r="N454" s="1010" cm="1">
        <f t="array" ref="N454">INDEX($H454:$K454,0,MATCH(N$434,$H$434:$K$434,0))*HLOOKUP(N$433,$J$430:$R$431,2)</f>
        <v>0</v>
      </c>
      <c r="O454" s="1010" cm="1">
        <f t="array" ref="O454">INDEX($H454:$K454,0,MATCH(O$434,$H$434:$K$434,0))*HLOOKUP(O$433,$J$430:$R$431,2)</f>
        <v>0</v>
      </c>
      <c r="P454" s="1010" cm="1">
        <f t="array" ref="P454">INDEX($H454:$K454,0,MATCH(P$434,$H$434:$K$434,0))*HLOOKUP(P$433,$J$430:$R$431,2)</f>
        <v>0</v>
      </c>
      <c r="Q454" s="1010" cm="1">
        <f t="array" ref="Q454">INDEX($H454:$K454,0,MATCH(Q$434,$H$434:$K$434,0))*HLOOKUP(Q$433,$J$430:$R$431,2)</f>
        <v>0</v>
      </c>
      <c r="R454" s="1010" cm="1">
        <f t="array" ref="R454">INDEX($H454:$K454,0,MATCH(R$434,$H$434:$K$434,0))*HLOOKUP(R$433,$J$430:$R$431,2)</f>
        <v>0</v>
      </c>
      <c r="S454" s="1010" cm="1">
        <f t="array" ref="S454">INDEX($H454:$K454,0,MATCH(S$434,$H$434:$K$434,0))*HLOOKUP(S$433,$J$430:$R$431,2)</f>
        <v>0</v>
      </c>
      <c r="T454" s="1010" cm="1">
        <f t="array" ref="T454">INDEX($H454:$K454,0,MATCH(T$434,$H$434:$K$434,0))*HLOOKUP(T$433,$J$430:$R$431,2)</f>
        <v>0</v>
      </c>
      <c r="U454" s="1010" cm="1">
        <f t="array" ref="U454">INDEX($H454:$K454,0,MATCH(U$434,$H$434:$K$434,0))*HLOOKUP(U$433,$J$430:$R$431,2)</f>
        <v>0</v>
      </c>
      <c r="V454" s="1010" cm="1">
        <f t="array" ref="V454">INDEX($H454:$K454,0,MATCH(V$434,$H$434:$K$434,0))*HLOOKUP(V$433,$J$430:$R$431,2)</f>
        <v>0</v>
      </c>
      <c r="W454" s="1010" cm="1">
        <f t="array" ref="W454">INDEX($H454:$K454,0,MATCH(W$434,$H$434:$K$434,0))*HLOOKUP(W$433,$J$430:$R$431,2)</f>
        <v>0</v>
      </c>
      <c r="X454" s="1010" cm="1">
        <f t="array" ref="X454">INDEX($H454:$K454,0,MATCH(X$434,$H$434:$K$434,0))*HLOOKUP(X$433,$J$430:$R$431,2)</f>
        <v>0</v>
      </c>
      <c r="Y454" s="1010" cm="1">
        <f t="array" ref="Y454">INDEX($H454:$K454,0,MATCH(Y$434,$H$434:$K$434,0))*HLOOKUP(Y$433,$J$430:$R$431,2)</f>
        <v>0</v>
      </c>
      <c r="Z454" s="1010" cm="1">
        <f t="array" ref="Z454">INDEX($H454:$K454,0,MATCH(Z$434,$H$434:$K$434,0))*HLOOKUP(Z$433,$J$430:$R$431,2)</f>
        <v>0</v>
      </c>
      <c r="AA454" s="1010" cm="1">
        <f t="array" ref="AA454">INDEX($H454:$K454,0,MATCH(AA$434,$H$434:$K$434,0))*HLOOKUP(AA$433,$J$430:$R$431,2)</f>
        <v>0</v>
      </c>
      <c r="AB454" s="1010" cm="1">
        <f t="array" ref="AB454">INDEX($H454:$K454,0,MATCH(AB$434,$H$434:$K$434,0))*HLOOKUP(AB$433,$J$430:$R$431,2)</f>
        <v>0</v>
      </c>
      <c r="AC454" s="1010" cm="1">
        <f t="array" ref="AC454">INDEX($H454:$K454,0,MATCH(AC$434,$H$434:$K$434,0))*HLOOKUP(AC$433,$J$430:$R$431,2)</f>
        <v>0</v>
      </c>
      <c r="AD454" s="1010" cm="1">
        <f t="array" ref="AD454">INDEX($H454:$K454,0,MATCH(AD$434,$H$434:$K$434,0))*HLOOKUP(AD$433,$J$430:$R$431,2)</f>
        <v>0</v>
      </c>
      <c r="AE454" s="1010" cm="1">
        <f t="array" ref="AE454">INDEX($H454:$K454,0,MATCH(AE$434,$H$434:$K$434,0))*HLOOKUP(AE$433,$J$430:$R$431,2)</f>
        <v>0</v>
      </c>
      <c r="AF454" s="1010" cm="1">
        <f t="array" ref="AF454">INDEX($H454:$K454,0,MATCH(AF$434,$H$434:$K$434,0))*HLOOKUP(AF$433,$J$430:$R$431,2)</f>
        <v>0</v>
      </c>
      <c r="AG454" s="1010" cm="1">
        <f t="array" ref="AG454">INDEX($H454:$K454,0,MATCH(AG$434,$H$434:$K$434,0))*HLOOKUP(AG$433,$J$430:$R$431,2)</f>
        <v>0</v>
      </c>
      <c r="AH454" s="1010" cm="1">
        <f t="array" ref="AH454">INDEX($H454:$K454,0,MATCH(AH$434,$H$434:$K$434,0))*HLOOKUP(AH$433,$J$430:$R$431,2)</f>
        <v>0</v>
      </c>
      <c r="AI454" s="1010" cm="1">
        <f t="array" ref="AI454">INDEX($H454:$K454,0,MATCH(AI$434,$H$434:$K$434,0))*HLOOKUP(AI$433,$J$430:$R$431,2)</f>
        <v>0</v>
      </c>
      <c r="AJ454" s="1010" cm="1">
        <f t="array" ref="AJ454">INDEX($H454:$K454,0,MATCH(AJ$434,$H$434:$K$434,0))*HLOOKUP(AJ$433,$J$430:$R$431,2)</f>
        <v>0</v>
      </c>
      <c r="AK454" s="1010" cm="1">
        <f t="array" ref="AK454">INDEX($H454:$K454,0,MATCH(AK$434,$H$434:$K$434,0))*HLOOKUP(AK$433,$J$430:$R$431,2)</f>
        <v>0</v>
      </c>
      <c r="AL454" s="1010" cm="1">
        <f t="array" ref="AL454">INDEX($H454:$K454,0,MATCH(AL$434,$H$434:$K$434,0))*HLOOKUP(AL$433,$J$430:$R$431,2)</f>
        <v>0</v>
      </c>
      <c r="AM454" s="1010" cm="1">
        <f t="array" ref="AM454">INDEX($H454:$K454,0,MATCH(AM$434,$H$434:$K$434,0))*HLOOKUP(AM$433,$J$430:$R$431,2)</f>
        <v>0</v>
      </c>
      <c r="AN454" s="1010" cm="1">
        <f t="array" ref="AN454">INDEX($H454:$K454,0,MATCH(AN$434,$H$434:$K$434,0))*HLOOKUP(AN$433,$J$430:$R$431,2)</f>
        <v>0</v>
      </c>
      <c r="AO454" s="1010" cm="1">
        <f t="array" ref="AO454">INDEX($H454:$K454,0,MATCH(AO$434,$H$434:$K$434,0))*HLOOKUP(AO$433,$J$430:$R$431,2)</f>
        <v>0</v>
      </c>
      <c r="AP454" s="1010" cm="1">
        <f t="array" ref="AP454">INDEX($H454:$K454,0,MATCH(AP$434,$H$434:$K$434,0))*HLOOKUP(AP$433,$J$430:$R$431,2)</f>
        <v>0</v>
      </c>
      <c r="AQ454" s="1010" cm="1">
        <f t="array" ref="AQ454">INDEX($H454:$K454,0,MATCH(AQ$434,$H$434:$K$434,0))*HLOOKUP(AQ$433,$J$430:$R$431,2)</f>
        <v>0</v>
      </c>
      <c r="AR454" s="1010" cm="1">
        <f t="array" ref="AR454">INDEX($H454:$K454,0,MATCH(AR$434,$H$434:$K$434,0))*HLOOKUP(AR$433,$J$430:$R$431,2)</f>
        <v>0</v>
      </c>
      <c r="AS454" s="1010" cm="1">
        <f t="array" ref="AS454">INDEX($H454:$K454,0,MATCH(AS$434,$H$434:$K$434,0))*HLOOKUP(AS$433,$J$430:$R$431,2)</f>
        <v>0</v>
      </c>
      <c r="AT454" s="1010" cm="1">
        <f t="array" ref="AT454">INDEX($H454:$K454,0,MATCH(AT$434,$H$434:$K$434,0))*HLOOKUP(AT$433,$J$430:$R$431,2)</f>
        <v>0</v>
      </c>
      <c r="AU454" s="1010" cm="1">
        <f t="array" ref="AU454">INDEX($H454:$K454,0,MATCH(AU$434,$H$434:$K$434,0))*HLOOKUP(AU$433,$J$430:$R$431,2)</f>
        <v>0</v>
      </c>
      <c r="AV454" s="304"/>
      <c r="AW454" s="304"/>
      <c r="AX454" s="236"/>
      <c r="AY454" s="228"/>
      <c r="AZ454" s="228"/>
      <c r="BA454" s="228"/>
    </row>
    <row r="455" spans="1:53" s="76" customFormat="1" ht="15" outlineLevel="1" x14ac:dyDescent="0.25">
      <c r="A455" s="226"/>
      <c r="B455" s="227"/>
      <c r="C455" s="237"/>
      <c r="D455" s="237"/>
      <c r="E455" s="237"/>
      <c r="F455" s="245"/>
      <c r="G455" s="703" t="str">
        <f t="shared" si="51"/>
        <v>YYWBNw</v>
      </c>
      <c r="H455" s="406">
        <v>0</v>
      </c>
      <c r="I455" s="406">
        <v>0</v>
      </c>
      <c r="J455" s="406">
        <v>0</v>
      </c>
      <c r="K455" s="406">
        <v>0</v>
      </c>
      <c r="L455" s="1010" cm="1">
        <f t="array" ref="L455">INDEX($H455:$K455,0,MATCH(L$434,$H$434:$K$434,0))*HLOOKUP(L$433,$J$430:$R$431,2)</f>
        <v>0</v>
      </c>
      <c r="M455" s="1010" cm="1">
        <f t="array" ref="M455">INDEX($H455:$K455,0,MATCH(M$434,$H$434:$K$434,0))*HLOOKUP(M$433,$J$430:$R$431,2)</f>
        <v>0</v>
      </c>
      <c r="N455" s="1010" cm="1">
        <f t="array" ref="N455">INDEX($H455:$K455,0,MATCH(N$434,$H$434:$K$434,0))*HLOOKUP(N$433,$J$430:$R$431,2)</f>
        <v>0</v>
      </c>
      <c r="O455" s="1010" cm="1">
        <f t="array" ref="O455">INDEX($H455:$K455,0,MATCH(O$434,$H$434:$K$434,0))*HLOOKUP(O$433,$J$430:$R$431,2)</f>
        <v>0</v>
      </c>
      <c r="P455" s="1010" cm="1">
        <f t="array" ref="P455">INDEX($H455:$K455,0,MATCH(P$434,$H$434:$K$434,0))*HLOOKUP(P$433,$J$430:$R$431,2)</f>
        <v>0</v>
      </c>
      <c r="Q455" s="1010" cm="1">
        <f t="array" ref="Q455">INDEX($H455:$K455,0,MATCH(Q$434,$H$434:$K$434,0))*HLOOKUP(Q$433,$J$430:$R$431,2)</f>
        <v>0</v>
      </c>
      <c r="R455" s="1010" cm="1">
        <f t="array" ref="R455">INDEX($H455:$K455,0,MATCH(R$434,$H$434:$K$434,0))*HLOOKUP(R$433,$J$430:$R$431,2)</f>
        <v>0</v>
      </c>
      <c r="S455" s="1010" cm="1">
        <f t="array" ref="S455">INDEX($H455:$K455,0,MATCH(S$434,$H$434:$K$434,0))*HLOOKUP(S$433,$J$430:$R$431,2)</f>
        <v>0</v>
      </c>
      <c r="T455" s="1010" cm="1">
        <f t="array" ref="T455">INDEX($H455:$K455,0,MATCH(T$434,$H$434:$K$434,0))*HLOOKUP(T$433,$J$430:$R$431,2)</f>
        <v>0</v>
      </c>
      <c r="U455" s="1010" cm="1">
        <f t="array" ref="U455">INDEX($H455:$K455,0,MATCH(U$434,$H$434:$K$434,0))*HLOOKUP(U$433,$J$430:$R$431,2)</f>
        <v>0</v>
      </c>
      <c r="V455" s="1010" cm="1">
        <f t="array" ref="V455">INDEX($H455:$K455,0,MATCH(V$434,$H$434:$K$434,0))*HLOOKUP(V$433,$J$430:$R$431,2)</f>
        <v>0</v>
      </c>
      <c r="W455" s="1010" cm="1">
        <f t="array" ref="W455">INDEX($H455:$K455,0,MATCH(W$434,$H$434:$K$434,0))*HLOOKUP(W$433,$J$430:$R$431,2)</f>
        <v>0</v>
      </c>
      <c r="X455" s="1010" cm="1">
        <f t="array" ref="X455">INDEX($H455:$K455,0,MATCH(X$434,$H$434:$K$434,0))*HLOOKUP(X$433,$J$430:$R$431,2)</f>
        <v>0</v>
      </c>
      <c r="Y455" s="1010" cm="1">
        <f t="array" ref="Y455">INDEX($H455:$K455,0,MATCH(Y$434,$H$434:$K$434,0))*HLOOKUP(Y$433,$J$430:$R$431,2)</f>
        <v>0</v>
      </c>
      <c r="Z455" s="1010" cm="1">
        <f t="array" ref="Z455">INDEX($H455:$K455,0,MATCH(Z$434,$H$434:$K$434,0))*HLOOKUP(Z$433,$J$430:$R$431,2)</f>
        <v>0</v>
      </c>
      <c r="AA455" s="1010" cm="1">
        <f t="array" ref="AA455">INDEX($H455:$K455,0,MATCH(AA$434,$H$434:$K$434,0))*HLOOKUP(AA$433,$J$430:$R$431,2)</f>
        <v>0</v>
      </c>
      <c r="AB455" s="1010" cm="1">
        <f t="array" ref="AB455">INDEX($H455:$K455,0,MATCH(AB$434,$H$434:$K$434,0))*HLOOKUP(AB$433,$J$430:$R$431,2)</f>
        <v>0</v>
      </c>
      <c r="AC455" s="1010" cm="1">
        <f t="array" ref="AC455">INDEX($H455:$K455,0,MATCH(AC$434,$H$434:$K$434,0))*HLOOKUP(AC$433,$J$430:$R$431,2)</f>
        <v>0</v>
      </c>
      <c r="AD455" s="1010" cm="1">
        <f t="array" ref="AD455">INDEX($H455:$K455,0,MATCH(AD$434,$H$434:$K$434,0))*HLOOKUP(AD$433,$J$430:$R$431,2)</f>
        <v>0</v>
      </c>
      <c r="AE455" s="1010" cm="1">
        <f t="array" ref="AE455">INDEX($H455:$K455,0,MATCH(AE$434,$H$434:$K$434,0))*HLOOKUP(AE$433,$J$430:$R$431,2)</f>
        <v>0</v>
      </c>
      <c r="AF455" s="1010" cm="1">
        <f t="array" ref="AF455">INDEX($H455:$K455,0,MATCH(AF$434,$H$434:$K$434,0))*HLOOKUP(AF$433,$J$430:$R$431,2)</f>
        <v>0</v>
      </c>
      <c r="AG455" s="1010" cm="1">
        <f t="array" ref="AG455">INDEX($H455:$K455,0,MATCH(AG$434,$H$434:$K$434,0))*HLOOKUP(AG$433,$J$430:$R$431,2)</f>
        <v>0</v>
      </c>
      <c r="AH455" s="1010" cm="1">
        <f t="array" ref="AH455">INDEX($H455:$K455,0,MATCH(AH$434,$H$434:$K$434,0))*HLOOKUP(AH$433,$J$430:$R$431,2)</f>
        <v>0</v>
      </c>
      <c r="AI455" s="1010" cm="1">
        <f t="array" ref="AI455">INDEX($H455:$K455,0,MATCH(AI$434,$H$434:$K$434,0))*HLOOKUP(AI$433,$J$430:$R$431,2)</f>
        <v>0</v>
      </c>
      <c r="AJ455" s="1010" cm="1">
        <f t="array" ref="AJ455">INDEX($H455:$K455,0,MATCH(AJ$434,$H$434:$K$434,0))*HLOOKUP(AJ$433,$J$430:$R$431,2)</f>
        <v>0</v>
      </c>
      <c r="AK455" s="1010" cm="1">
        <f t="array" ref="AK455">INDEX($H455:$K455,0,MATCH(AK$434,$H$434:$K$434,0))*HLOOKUP(AK$433,$J$430:$R$431,2)</f>
        <v>0</v>
      </c>
      <c r="AL455" s="1010" cm="1">
        <f t="array" ref="AL455">INDEX($H455:$K455,0,MATCH(AL$434,$H$434:$K$434,0))*HLOOKUP(AL$433,$J$430:$R$431,2)</f>
        <v>0</v>
      </c>
      <c r="AM455" s="1010" cm="1">
        <f t="array" ref="AM455">INDEX($H455:$K455,0,MATCH(AM$434,$H$434:$K$434,0))*HLOOKUP(AM$433,$J$430:$R$431,2)</f>
        <v>0</v>
      </c>
      <c r="AN455" s="1010" cm="1">
        <f t="array" ref="AN455">INDEX($H455:$K455,0,MATCH(AN$434,$H$434:$K$434,0))*HLOOKUP(AN$433,$J$430:$R$431,2)</f>
        <v>0</v>
      </c>
      <c r="AO455" s="1010" cm="1">
        <f t="array" ref="AO455">INDEX($H455:$K455,0,MATCH(AO$434,$H$434:$K$434,0))*HLOOKUP(AO$433,$J$430:$R$431,2)</f>
        <v>0</v>
      </c>
      <c r="AP455" s="1010" cm="1">
        <f t="array" ref="AP455">INDEX($H455:$K455,0,MATCH(AP$434,$H$434:$K$434,0))*HLOOKUP(AP$433,$J$430:$R$431,2)</f>
        <v>0</v>
      </c>
      <c r="AQ455" s="1010" cm="1">
        <f t="array" ref="AQ455">INDEX($H455:$K455,0,MATCH(AQ$434,$H$434:$K$434,0))*HLOOKUP(AQ$433,$J$430:$R$431,2)</f>
        <v>0</v>
      </c>
      <c r="AR455" s="1010" cm="1">
        <f t="array" ref="AR455">INDEX($H455:$K455,0,MATCH(AR$434,$H$434:$K$434,0))*HLOOKUP(AR$433,$J$430:$R$431,2)</f>
        <v>0</v>
      </c>
      <c r="AS455" s="1010" cm="1">
        <f t="array" ref="AS455">INDEX($H455:$K455,0,MATCH(AS$434,$H$434:$K$434,0))*HLOOKUP(AS$433,$J$430:$R$431,2)</f>
        <v>0</v>
      </c>
      <c r="AT455" s="1010" cm="1">
        <f t="array" ref="AT455">INDEX($H455:$K455,0,MATCH(AT$434,$H$434:$K$434,0))*HLOOKUP(AT$433,$J$430:$R$431,2)</f>
        <v>0</v>
      </c>
      <c r="AU455" s="1010" cm="1">
        <f t="array" ref="AU455">INDEX($H455:$K455,0,MATCH(AU$434,$H$434:$K$434,0))*HLOOKUP(AU$433,$J$430:$R$431,2)</f>
        <v>0</v>
      </c>
      <c r="AV455" s="304"/>
      <c r="AW455" s="304"/>
      <c r="AX455" s="236"/>
      <c r="AY455" s="228"/>
      <c r="AZ455" s="228"/>
      <c r="BA455" s="228"/>
    </row>
    <row r="456" spans="1:53" s="76" customFormat="1" ht="15" outlineLevel="1" x14ac:dyDescent="0.25">
      <c r="A456" s="226"/>
      <c r="B456" s="227"/>
      <c r="C456" s="237"/>
      <c r="D456" s="237"/>
      <c r="E456" s="237"/>
      <c r="F456" s="245"/>
      <c r="G456" s="703" t="str">
        <f t="shared" si="51"/>
        <v>YYBNWb</v>
      </c>
      <c r="H456" s="406">
        <v>0</v>
      </c>
      <c r="I456" s="406">
        <v>0</v>
      </c>
      <c r="J456" s="406">
        <v>0</v>
      </c>
      <c r="K456" s="406">
        <v>0</v>
      </c>
      <c r="L456" s="1010" cm="1">
        <f t="array" ref="L456">INDEX($H456:$K456,0,MATCH(L$434,$H$434:$K$434,0))*HLOOKUP(L$433,$J$430:$R$431,2)</f>
        <v>0</v>
      </c>
      <c r="M456" s="1010" cm="1">
        <f t="array" ref="M456">INDEX($H456:$K456,0,MATCH(M$434,$H$434:$K$434,0))*HLOOKUP(M$433,$J$430:$R$431,2)</f>
        <v>0</v>
      </c>
      <c r="N456" s="1010" cm="1">
        <f t="array" ref="N456">INDEX($H456:$K456,0,MATCH(N$434,$H$434:$K$434,0))*HLOOKUP(N$433,$J$430:$R$431,2)</f>
        <v>0</v>
      </c>
      <c r="O456" s="1010" cm="1">
        <f t="array" ref="O456">INDEX($H456:$K456,0,MATCH(O$434,$H$434:$K$434,0))*HLOOKUP(O$433,$J$430:$R$431,2)</f>
        <v>0</v>
      </c>
      <c r="P456" s="1010" cm="1">
        <f t="array" ref="P456">INDEX($H456:$K456,0,MATCH(P$434,$H$434:$K$434,0))*HLOOKUP(P$433,$J$430:$R$431,2)</f>
        <v>0</v>
      </c>
      <c r="Q456" s="1010" cm="1">
        <f t="array" ref="Q456">INDEX($H456:$K456,0,MATCH(Q$434,$H$434:$K$434,0))*HLOOKUP(Q$433,$J$430:$R$431,2)</f>
        <v>0</v>
      </c>
      <c r="R456" s="1010" cm="1">
        <f t="array" ref="R456">INDEX($H456:$K456,0,MATCH(R$434,$H$434:$K$434,0))*HLOOKUP(R$433,$J$430:$R$431,2)</f>
        <v>0</v>
      </c>
      <c r="S456" s="1010" cm="1">
        <f t="array" ref="S456">INDEX($H456:$K456,0,MATCH(S$434,$H$434:$K$434,0))*HLOOKUP(S$433,$J$430:$R$431,2)</f>
        <v>0</v>
      </c>
      <c r="T456" s="1010" cm="1">
        <f t="array" ref="T456">INDEX($H456:$K456,0,MATCH(T$434,$H$434:$K$434,0))*HLOOKUP(T$433,$J$430:$R$431,2)</f>
        <v>0</v>
      </c>
      <c r="U456" s="1010" cm="1">
        <f t="array" ref="U456">INDEX($H456:$K456,0,MATCH(U$434,$H$434:$K$434,0))*HLOOKUP(U$433,$J$430:$R$431,2)</f>
        <v>0</v>
      </c>
      <c r="V456" s="1010" cm="1">
        <f t="array" ref="V456">INDEX($H456:$K456,0,MATCH(V$434,$H$434:$K$434,0))*HLOOKUP(V$433,$J$430:$R$431,2)</f>
        <v>0</v>
      </c>
      <c r="W456" s="1010" cm="1">
        <f t="array" ref="W456">INDEX($H456:$K456,0,MATCH(W$434,$H$434:$K$434,0))*HLOOKUP(W$433,$J$430:$R$431,2)</f>
        <v>0</v>
      </c>
      <c r="X456" s="1010" cm="1">
        <f t="array" ref="X456">INDEX($H456:$K456,0,MATCH(X$434,$H$434:$K$434,0))*HLOOKUP(X$433,$J$430:$R$431,2)</f>
        <v>0</v>
      </c>
      <c r="Y456" s="1010" cm="1">
        <f t="array" ref="Y456">INDEX($H456:$K456,0,MATCH(Y$434,$H$434:$K$434,0))*HLOOKUP(Y$433,$J$430:$R$431,2)</f>
        <v>0</v>
      </c>
      <c r="Z456" s="1010" cm="1">
        <f t="array" ref="Z456">INDEX($H456:$K456,0,MATCH(Z$434,$H$434:$K$434,0))*HLOOKUP(Z$433,$J$430:$R$431,2)</f>
        <v>0</v>
      </c>
      <c r="AA456" s="1010" cm="1">
        <f t="array" ref="AA456">INDEX($H456:$K456,0,MATCH(AA$434,$H$434:$K$434,0))*HLOOKUP(AA$433,$J$430:$R$431,2)</f>
        <v>0</v>
      </c>
      <c r="AB456" s="1010" cm="1">
        <f t="array" ref="AB456">INDEX($H456:$K456,0,MATCH(AB$434,$H$434:$K$434,0))*HLOOKUP(AB$433,$J$430:$R$431,2)</f>
        <v>0</v>
      </c>
      <c r="AC456" s="1010" cm="1">
        <f t="array" ref="AC456">INDEX($H456:$K456,0,MATCH(AC$434,$H$434:$K$434,0))*HLOOKUP(AC$433,$J$430:$R$431,2)</f>
        <v>0</v>
      </c>
      <c r="AD456" s="1010" cm="1">
        <f t="array" ref="AD456">INDEX($H456:$K456,0,MATCH(AD$434,$H$434:$K$434,0))*HLOOKUP(AD$433,$J$430:$R$431,2)</f>
        <v>0</v>
      </c>
      <c r="AE456" s="1010" cm="1">
        <f t="array" ref="AE456">INDEX($H456:$K456,0,MATCH(AE$434,$H$434:$K$434,0))*HLOOKUP(AE$433,$J$430:$R$431,2)</f>
        <v>0</v>
      </c>
      <c r="AF456" s="1010" cm="1">
        <f t="array" ref="AF456">INDEX($H456:$K456,0,MATCH(AF$434,$H$434:$K$434,0))*HLOOKUP(AF$433,$J$430:$R$431,2)</f>
        <v>0</v>
      </c>
      <c r="AG456" s="1010" cm="1">
        <f t="array" ref="AG456">INDEX($H456:$K456,0,MATCH(AG$434,$H$434:$K$434,0))*HLOOKUP(AG$433,$J$430:$R$431,2)</f>
        <v>0</v>
      </c>
      <c r="AH456" s="1010" cm="1">
        <f t="array" ref="AH456">INDEX($H456:$K456,0,MATCH(AH$434,$H$434:$K$434,0))*HLOOKUP(AH$433,$J$430:$R$431,2)</f>
        <v>0</v>
      </c>
      <c r="AI456" s="1010" cm="1">
        <f t="array" ref="AI456">INDEX($H456:$K456,0,MATCH(AI$434,$H$434:$K$434,0))*HLOOKUP(AI$433,$J$430:$R$431,2)</f>
        <v>0</v>
      </c>
      <c r="AJ456" s="1010" cm="1">
        <f t="array" ref="AJ456">INDEX($H456:$K456,0,MATCH(AJ$434,$H$434:$K$434,0))*HLOOKUP(AJ$433,$J$430:$R$431,2)</f>
        <v>0</v>
      </c>
      <c r="AK456" s="1010" cm="1">
        <f t="array" ref="AK456">INDEX($H456:$K456,0,MATCH(AK$434,$H$434:$K$434,0))*HLOOKUP(AK$433,$J$430:$R$431,2)</f>
        <v>0</v>
      </c>
      <c r="AL456" s="1010" cm="1">
        <f t="array" ref="AL456">INDEX($H456:$K456,0,MATCH(AL$434,$H$434:$K$434,0))*HLOOKUP(AL$433,$J$430:$R$431,2)</f>
        <v>0</v>
      </c>
      <c r="AM456" s="1010" cm="1">
        <f t="array" ref="AM456">INDEX($H456:$K456,0,MATCH(AM$434,$H$434:$K$434,0))*HLOOKUP(AM$433,$J$430:$R$431,2)</f>
        <v>0</v>
      </c>
      <c r="AN456" s="1010" cm="1">
        <f t="array" ref="AN456">INDEX($H456:$K456,0,MATCH(AN$434,$H$434:$K$434,0))*HLOOKUP(AN$433,$J$430:$R$431,2)</f>
        <v>0</v>
      </c>
      <c r="AO456" s="1010" cm="1">
        <f t="array" ref="AO456">INDEX($H456:$K456,0,MATCH(AO$434,$H$434:$K$434,0))*HLOOKUP(AO$433,$J$430:$R$431,2)</f>
        <v>0</v>
      </c>
      <c r="AP456" s="1010" cm="1">
        <f t="array" ref="AP456">INDEX($H456:$K456,0,MATCH(AP$434,$H$434:$K$434,0))*HLOOKUP(AP$433,$J$430:$R$431,2)</f>
        <v>0</v>
      </c>
      <c r="AQ456" s="1010" cm="1">
        <f t="array" ref="AQ456">INDEX($H456:$K456,0,MATCH(AQ$434,$H$434:$K$434,0))*HLOOKUP(AQ$433,$J$430:$R$431,2)</f>
        <v>0</v>
      </c>
      <c r="AR456" s="1010" cm="1">
        <f t="array" ref="AR456">INDEX($H456:$K456,0,MATCH(AR$434,$H$434:$K$434,0))*HLOOKUP(AR$433,$J$430:$R$431,2)</f>
        <v>0</v>
      </c>
      <c r="AS456" s="1010" cm="1">
        <f t="array" ref="AS456">INDEX($H456:$K456,0,MATCH(AS$434,$H$434:$K$434,0))*HLOOKUP(AS$433,$J$430:$R$431,2)</f>
        <v>0</v>
      </c>
      <c r="AT456" s="1010" cm="1">
        <f t="array" ref="AT456">INDEX($H456:$K456,0,MATCH(AT$434,$H$434:$K$434,0))*HLOOKUP(AT$433,$J$430:$R$431,2)</f>
        <v>0</v>
      </c>
      <c r="AU456" s="1010" cm="1">
        <f t="array" ref="AU456">INDEX($H456:$K456,0,MATCH(AU$434,$H$434:$K$434,0))*HLOOKUP(AU$433,$J$430:$R$431,2)</f>
        <v>0</v>
      </c>
      <c r="AV456" s="304"/>
      <c r="AW456" s="304"/>
      <c r="AX456" s="236"/>
      <c r="AY456" s="228"/>
      <c r="AZ456" s="228"/>
      <c r="BA456" s="228"/>
    </row>
    <row r="457" spans="1:53" s="76" customFormat="1" ht="15" outlineLevel="1" x14ac:dyDescent="0.25">
      <c r="A457" s="226"/>
      <c r="B457" s="227"/>
      <c r="C457" s="237"/>
      <c r="D457" s="237"/>
      <c r="E457" s="237"/>
      <c r="F457" s="245"/>
      <c r="G457" s="703" t="str">
        <f t="shared" si="51"/>
        <v>AAAA2A1z</v>
      </c>
      <c r="H457" s="406">
        <v>0</v>
      </c>
      <c r="I457" s="406">
        <v>0</v>
      </c>
      <c r="J457" s="406">
        <v>0</v>
      </c>
      <c r="K457" s="406">
        <v>0</v>
      </c>
      <c r="L457" s="1010" cm="1">
        <f t="array" ref="L457">INDEX($H457:$K457,0,MATCH(L$434,$H$434:$K$434,0))*HLOOKUP(L$433,$J$430:$R$431,2)</f>
        <v>0</v>
      </c>
      <c r="M457" s="1010" cm="1">
        <f t="array" ref="M457">INDEX($H457:$K457,0,MATCH(M$434,$H$434:$K$434,0))*HLOOKUP(M$433,$J$430:$R$431,2)</f>
        <v>0</v>
      </c>
      <c r="N457" s="1010" cm="1">
        <f t="array" ref="N457">INDEX($H457:$K457,0,MATCH(N$434,$H$434:$K$434,0))*HLOOKUP(N$433,$J$430:$R$431,2)</f>
        <v>0</v>
      </c>
      <c r="O457" s="1010" cm="1">
        <f t="array" ref="O457">INDEX($H457:$K457,0,MATCH(O$434,$H$434:$K$434,0))*HLOOKUP(O$433,$J$430:$R$431,2)</f>
        <v>0</v>
      </c>
      <c r="P457" s="1010" cm="1">
        <f t="array" ref="P457">INDEX($H457:$K457,0,MATCH(P$434,$H$434:$K$434,0))*HLOOKUP(P$433,$J$430:$R$431,2)</f>
        <v>0</v>
      </c>
      <c r="Q457" s="1010" cm="1">
        <f t="array" ref="Q457">INDEX($H457:$K457,0,MATCH(Q$434,$H$434:$K$434,0))*HLOOKUP(Q$433,$J$430:$R$431,2)</f>
        <v>0</v>
      </c>
      <c r="R457" s="1010" cm="1">
        <f t="array" ref="R457">INDEX($H457:$K457,0,MATCH(R$434,$H$434:$K$434,0))*HLOOKUP(R$433,$J$430:$R$431,2)</f>
        <v>0</v>
      </c>
      <c r="S457" s="1010" cm="1">
        <f t="array" ref="S457">INDEX($H457:$K457,0,MATCH(S$434,$H$434:$K$434,0))*HLOOKUP(S$433,$J$430:$R$431,2)</f>
        <v>0</v>
      </c>
      <c r="T457" s="1010" cm="1">
        <f t="array" ref="T457">INDEX($H457:$K457,0,MATCH(T$434,$H$434:$K$434,0))*HLOOKUP(T$433,$J$430:$R$431,2)</f>
        <v>0</v>
      </c>
      <c r="U457" s="1010" cm="1">
        <f t="array" ref="U457">INDEX($H457:$K457,0,MATCH(U$434,$H$434:$K$434,0))*HLOOKUP(U$433,$J$430:$R$431,2)</f>
        <v>0</v>
      </c>
      <c r="V457" s="1010" cm="1">
        <f t="array" ref="V457">INDEX($H457:$K457,0,MATCH(V$434,$H$434:$K$434,0))*HLOOKUP(V$433,$J$430:$R$431,2)</f>
        <v>0</v>
      </c>
      <c r="W457" s="1010" cm="1">
        <f t="array" ref="W457">INDEX($H457:$K457,0,MATCH(W$434,$H$434:$K$434,0))*HLOOKUP(W$433,$J$430:$R$431,2)</f>
        <v>0</v>
      </c>
      <c r="X457" s="1010" cm="1">
        <f t="array" ref="X457">INDEX($H457:$K457,0,MATCH(X$434,$H$434:$K$434,0))*HLOOKUP(X$433,$J$430:$R$431,2)</f>
        <v>0</v>
      </c>
      <c r="Y457" s="1010" cm="1">
        <f t="array" ref="Y457">INDEX($H457:$K457,0,MATCH(Y$434,$H$434:$K$434,0))*HLOOKUP(Y$433,$J$430:$R$431,2)</f>
        <v>0</v>
      </c>
      <c r="Z457" s="1010" cm="1">
        <f t="array" ref="Z457">INDEX($H457:$K457,0,MATCH(Z$434,$H$434:$K$434,0))*HLOOKUP(Z$433,$J$430:$R$431,2)</f>
        <v>0</v>
      </c>
      <c r="AA457" s="1010" cm="1">
        <f t="array" ref="AA457">INDEX($H457:$K457,0,MATCH(AA$434,$H$434:$K$434,0))*HLOOKUP(AA$433,$J$430:$R$431,2)</f>
        <v>0</v>
      </c>
      <c r="AB457" s="1010" cm="1">
        <f t="array" ref="AB457">INDEX($H457:$K457,0,MATCH(AB$434,$H$434:$K$434,0))*HLOOKUP(AB$433,$J$430:$R$431,2)</f>
        <v>0</v>
      </c>
      <c r="AC457" s="1010" cm="1">
        <f t="array" ref="AC457">INDEX($H457:$K457,0,MATCH(AC$434,$H$434:$K$434,0))*HLOOKUP(AC$433,$J$430:$R$431,2)</f>
        <v>0</v>
      </c>
      <c r="AD457" s="1010" cm="1">
        <f t="array" ref="AD457">INDEX($H457:$K457,0,MATCH(AD$434,$H$434:$K$434,0))*HLOOKUP(AD$433,$J$430:$R$431,2)</f>
        <v>0</v>
      </c>
      <c r="AE457" s="1010" cm="1">
        <f t="array" ref="AE457">INDEX($H457:$K457,0,MATCH(AE$434,$H$434:$K$434,0))*HLOOKUP(AE$433,$J$430:$R$431,2)</f>
        <v>0</v>
      </c>
      <c r="AF457" s="1010" cm="1">
        <f t="array" ref="AF457">INDEX($H457:$K457,0,MATCH(AF$434,$H$434:$K$434,0))*HLOOKUP(AF$433,$J$430:$R$431,2)</f>
        <v>0</v>
      </c>
      <c r="AG457" s="1010" cm="1">
        <f t="array" ref="AG457">INDEX($H457:$K457,0,MATCH(AG$434,$H$434:$K$434,0))*HLOOKUP(AG$433,$J$430:$R$431,2)</f>
        <v>0</v>
      </c>
      <c r="AH457" s="1010" cm="1">
        <f t="array" ref="AH457">INDEX($H457:$K457,0,MATCH(AH$434,$H$434:$K$434,0))*HLOOKUP(AH$433,$J$430:$R$431,2)</f>
        <v>0</v>
      </c>
      <c r="AI457" s="1010" cm="1">
        <f t="array" ref="AI457">INDEX($H457:$K457,0,MATCH(AI$434,$H$434:$K$434,0))*HLOOKUP(AI$433,$J$430:$R$431,2)</f>
        <v>0</v>
      </c>
      <c r="AJ457" s="1010" cm="1">
        <f t="array" ref="AJ457">INDEX($H457:$K457,0,MATCH(AJ$434,$H$434:$K$434,0))*HLOOKUP(AJ$433,$J$430:$R$431,2)</f>
        <v>0</v>
      </c>
      <c r="AK457" s="1010" cm="1">
        <f t="array" ref="AK457">INDEX($H457:$K457,0,MATCH(AK$434,$H$434:$K$434,0))*HLOOKUP(AK$433,$J$430:$R$431,2)</f>
        <v>0</v>
      </c>
      <c r="AL457" s="1010" cm="1">
        <f t="array" ref="AL457">INDEX($H457:$K457,0,MATCH(AL$434,$H$434:$K$434,0))*HLOOKUP(AL$433,$J$430:$R$431,2)</f>
        <v>0</v>
      </c>
      <c r="AM457" s="1010" cm="1">
        <f t="array" ref="AM457">INDEX($H457:$K457,0,MATCH(AM$434,$H$434:$K$434,0))*HLOOKUP(AM$433,$J$430:$R$431,2)</f>
        <v>0</v>
      </c>
      <c r="AN457" s="1010" cm="1">
        <f t="array" ref="AN457">INDEX($H457:$K457,0,MATCH(AN$434,$H$434:$K$434,0))*HLOOKUP(AN$433,$J$430:$R$431,2)</f>
        <v>0</v>
      </c>
      <c r="AO457" s="1010" cm="1">
        <f t="array" ref="AO457">INDEX($H457:$K457,0,MATCH(AO$434,$H$434:$K$434,0))*HLOOKUP(AO$433,$J$430:$R$431,2)</f>
        <v>0</v>
      </c>
      <c r="AP457" s="1010" cm="1">
        <f t="array" ref="AP457">INDEX($H457:$K457,0,MATCH(AP$434,$H$434:$K$434,0))*HLOOKUP(AP$433,$J$430:$R$431,2)</f>
        <v>0</v>
      </c>
      <c r="AQ457" s="1010" cm="1">
        <f t="array" ref="AQ457">INDEX($H457:$K457,0,MATCH(AQ$434,$H$434:$K$434,0))*HLOOKUP(AQ$433,$J$430:$R$431,2)</f>
        <v>0</v>
      </c>
      <c r="AR457" s="1010" cm="1">
        <f t="array" ref="AR457">INDEX($H457:$K457,0,MATCH(AR$434,$H$434:$K$434,0))*HLOOKUP(AR$433,$J$430:$R$431,2)</f>
        <v>0</v>
      </c>
      <c r="AS457" s="1010" cm="1">
        <f t="array" ref="AS457">INDEX($H457:$K457,0,MATCH(AS$434,$H$434:$K$434,0))*HLOOKUP(AS$433,$J$430:$R$431,2)</f>
        <v>0</v>
      </c>
      <c r="AT457" s="1010" cm="1">
        <f t="array" ref="AT457">INDEX($H457:$K457,0,MATCH(AT$434,$H$434:$K$434,0))*HLOOKUP(AT$433,$J$430:$R$431,2)</f>
        <v>0</v>
      </c>
      <c r="AU457" s="1010" cm="1">
        <f t="array" ref="AU457">INDEX($H457:$K457,0,MATCH(AU$434,$H$434:$K$434,0))*HLOOKUP(AU$433,$J$430:$R$431,2)</f>
        <v>0</v>
      </c>
      <c r="AV457" s="304"/>
      <c r="AW457" s="304"/>
      <c r="AX457" s="236"/>
      <c r="AY457" s="228"/>
      <c r="AZ457" s="228"/>
      <c r="BA457" s="228"/>
    </row>
    <row r="458" spans="1:53" s="76" customFormat="1" ht="15" outlineLevel="1" x14ac:dyDescent="0.25">
      <c r="A458" s="226"/>
      <c r="B458" s="227"/>
      <c r="C458" s="237"/>
      <c r="D458" s="237"/>
      <c r="E458" s="237"/>
      <c r="F458" s="245"/>
      <c r="G458" s="703" t="str">
        <f t="shared" si="51"/>
        <v>AAAA2Nw</v>
      </c>
      <c r="H458" s="406">
        <v>0</v>
      </c>
      <c r="I458" s="406">
        <v>0</v>
      </c>
      <c r="J458" s="406">
        <v>0</v>
      </c>
      <c r="K458" s="406">
        <v>0</v>
      </c>
      <c r="L458" s="1010" cm="1">
        <f t="array" ref="L458">INDEX($H458:$K458,0,MATCH(L$434,$H$434:$K$434,0))*HLOOKUP(L$433,$J$430:$R$431,2)</f>
        <v>0</v>
      </c>
      <c r="M458" s="1010" cm="1">
        <f t="array" ref="M458">INDEX($H458:$K458,0,MATCH(M$434,$H$434:$K$434,0))*HLOOKUP(M$433,$J$430:$R$431,2)</f>
        <v>0</v>
      </c>
      <c r="N458" s="1010" cm="1">
        <f t="array" ref="N458">INDEX($H458:$K458,0,MATCH(N$434,$H$434:$K$434,0))*HLOOKUP(N$433,$J$430:$R$431,2)</f>
        <v>0</v>
      </c>
      <c r="O458" s="1010" cm="1">
        <f t="array" ref="O458">INDEX($H458:$K458,0,MATCH(O$434,$H$434:$K$434,0))*HLOOKUP(O$433,$J$430:$R$431,2)</f>
        <v>0</v>
      </c>
      <c r="P458" s="1010" cm="1">
        <f t="array" ref="P458">INDEX($H458:$K458,0,MATCH(P$434,$H$434:$K$434,0))*HLOOKUP(P$433,$J$430:$R$431,2)</f>
        <v>0</v>
      </c>
      <c r="Q458" s="1010" cm="1">
        <f t="array" ref="Q458">INDEX($H458:$K458,0,MATCH(Q$434,$H$434:$K$434,0))*HLOOKUP(Q$433,$J$430:$R$431,2)</f>
        <v>0</v>
      </c>
      <c r="R458" s="1010" cm="1">
        <f t="array" ref="R458">INDEX($H458:$K458,0,MATCH(R$434,$H$434:$K$434,0))*HLOOKUP(R$433,$J$430:$R$431,2)</f>
        <v>0</v>
      </c>
      <c r="S458" s="1010" cm="1">
        <f t="array" ref="S458">INDEX($H458:$K458,0,MATCH(S$434,$H$434:$K$434,0))*HLOOKUP(S$433,$J$430:$R$431,2)</f>
        <v>0</v>
      </c>
      <c r="T458" s="1010" cm="1">
        <f t="array" ref="T458">INDEX($H458:$K458,0,MATCH(T$434,$H$434:$K$434,0))*HLOOKUP(T$433,$J$430:$R$431,2)</f>
        <v>0</v>
      </c>
      <c r="U458" s="1010" cm="1">
        <f t="array" ref="U458">INDEX($H458:$K458,0,MATCH(U$434,$H$434:$K$434,0))*HLOOKUP(U$433,$J$430:$R$431,2)</f>
        <v>0</v>
      </c>
      <c r="V458" s="1010" cm="1">
        <f t="array" ref="V458">INDEX($H458:$K458,0,MATCH(V$434,$H$434:$K$434,0))*HLOOKUP(V$433,$J$430:$R$431,2)</f>
        <v>0</v>
      </c>
      <c r="W458" s="1010" cm="1">
        <f t="array" ref="W458">INDEX($H458:$K458,0,MATCH(W$434,$H$434:$K$434,0))*HLOOKUP(W$433,$J$430:$R$431,2)</f>
        <v>0</v>
      </c>
      <c r="X458" s="1010" cm="1">
        <f t="array" ref="X458">INDEX($H458:$K458,0,MATCH(X$434,$H$434:$K$434,0))*HLOOKUP(X$433,$J$430:$R$431,2)</f>
        <v>0</v>
      </c>
      <c r="Y458" s="1010" cm="1">
        <f t="array" ref="Y458">INDEX($H458:$K458,0,MATCH(Y$434,$H$434:$K$434,0))*HLOOKUP(Y$433,$J$430:$R$431,2)</f>
        <v>0</v>
      </c>
      <c r="Z458" s="1010" cm="1">
        <f t="array" ref="Z458">INDEX($H458:$K458,0,MATCH(Z$434,$H$434:$K$434,0))*HLOOKUP(Z$433,$J$430:$R$431,2)</f>
        <v>0</v>
      </c>
      <c r="AA458" s="1010" cm="1">
        <f t="array" ref="AA458">INDEX($H458:$K458,0,MATCH(AA$434,$H$434:$K$434,0))*HLOOKUP(AA$433,$J$430:$R$431,2)</f>
        <v>0</v>
      </c>
      <c r="AB458" s="1010" cm="1">
        <f t="array" ref="AB458">INDEX($H458:$K458,0,MATCH(AB$434,$H$434:$K$434,0))*HLOOKUP(AB$433,$J$430:$R$431,2)</f>
        <v>0</v>
      </c>
      <c r="AC458" s="1010" cm="1">
        <f t="array" ref="AC458">INDEX($H458:$K458,0,MATCH(AC$434,$H$434:$K$434,0))*HLOOKUP(AC$433,$J$430:$R$431,2)</f>
        <v>0</v>
      </c>
      <c r="AD458" s="1010" cm="1">
        <f t="array" ref="AD458">INDEX($H458:$K458,0,MATCH(AD$434,$H$434:$K$434,0))*HLOOKUP(AD$433,$J$430:$R$431,2)</f>
        <v>0</v>
      </c>
      <c r="AE458" s="1010" cm="1">
        <f t="array" ref="AE458">INDEX($H458:$K458,0,MATCH(AE$434,$H$434:$K$434,0))*HLOOKUP(AE$433,$J$430:$R$431,2)</f>
        <v>0</v>
      </c>
      <c r="AF458" s="1010" cm="1">
        <f t="array" ref="AF458">INDEX($H458:$K458,0,MATCH(AF$434,$H$434:$K$434,0))*HLOOKUP(AF$433,$J$430:$R$431,2)</f>
        <v>0</v>
      </c>
      <c r="AG458" s="1010" cm="1">
        <f t="array" ref="AG458">INDEX($H458:$K458,0,MATCH(AG$434,$H$434:$K$434,0))*HLOOKUP(AG$433,$J$430:$R$431,2)</f>
        <v>0</v>
      </c>
      <c r="AH458" s="1010" cm="1">
        <f t="array" ref="AH458">INDEX($H458:$K458,0,MATCH(AH$434,$H$434:$K$434,0))*HLOOKUP(AH$433,$J$430:$R$431,2)</f>
        <v>0</v>
      </c>
      <c r="AI458" s="1010" cm="1">
        <f t="array" ref="AI458">INDEX($H458:$K458,0,MATCH(AI$434,$H$434:$K$434,0))*HLOOKUP(AI$433,$J$430:$R$431,2)</f>
        <v>0</v>
      </c>
      <c r="AJ458" s="1010" cm="1">
        <f t="array" ref="AJ458">INDEX($H458:$K458,0,MATCH(AJ$434,$H$434:$K$434,0))*HLOOKUP(AJ$433,$J$430:$R$431,2)</f>
        <v>0</v>
      </c>
      <c r="AK458" s="1010" cm="1">
        <f t="array" ref="AK458">INDEX($H458:$K458,0,MATCH(AK$434,$H$434:$K$434,0))*HLOOKUP(AK$433,$J$430:$R$431,2)</f>
        <v>0</v>
      </c>
      <c r="AL458" s="1010" cm="1">
        <f t="array" ref="AL458">INDEX($H458:$K458,0,MATCH(AL$434,$H$434:$K$434,0))*HLOOKUP(AL$433,$J$430:$R$431,2)</f>
        <v>0</v>
      </c>
      <c r="AM458" s="1010" cm="1">
        <f t="array" ref="AM458">INDEX($H458:$K458,0,MATCH(AM$434,$H$434:$K$434,0))*HLOOKUP(AM$433,$J$430:$R$431,2)</f>
        <v>0</v>
      </c>
      <c r="AN458" s="1010" cm="1">
        <f t="array" ref="AN458">INDEX($H458:$K458,0,MATCH(AN$434,$H$434:$K$434,0))*HLOOKUP(AN$433,$J$430:$R$431,2)</f>
        <v>0</v>
      </c>
      <c r="AO458" s="1010" cm="1">
        <f t="array" ref="AO458">INDEX($H458:$K458,0,MATCH(AO$434,$H$434:$K$434,0))*HLOOKUP(AO$433,$J$430:$R$431,2)</f>
        <v>0</v>
      </c>
      <c r="AP458" s="1010" cm="1">
        <f t="array" ref="AP458">INDEX($H458:$K458,0,MATCH(AP$434,$H$434:$K$434,0))*HLOOKUP(AP$433,$J$430:$R$431,2)</f>
        <v>0</v>
      </c>
      <c r="AQ458" s="1010" cm="1">
        <f t="array" ref="AQ458">INDEX($H458:$K458,0,MATCH(AQ$434,$H$434:$K$434,0))*HLOOKUP(AQ$433,$J$430:$R$431,2)</f>
        <v>0</v>
      </c>
      <c r="AR458" s="1010" cm="1">
        <f t="array" ref="AR458">INDEX($H458:$K458,0,MATCH(AR$434,$H$434:$K$434,0))*HLOOKUP(AR$433,$J$430:$R$431,2)</f>
        <v>0</v>
      </c>
      <c r="AS458" s="1010" cm="1">
        <f t="array" ref="AS458">INDEX($H458:$K458,0,MATCH(AS$434,$H$434:$K$434,0))*HLOOKUP(AS$433,$J$430:$R$431,2)</f>
        <v>0</v>
      </c>
      <c r="AT458" s="1010" cm="1">
        <f t="array" ref="AT458">INDEX($H458:$K458,0,MATCH(AT$434,$H$434:$K$434,0))*HLOOKUP(AT$433,$J$430:$R$431,2)</f>
        <v>0</v>
      </c>
      <c r="AU458" s="1010" cm="1">
        <f t="array" ref="AU458">INDEX($H458:$K458,0,MATCH(AU$434,$H$434:$K$434,0))*HLOOKUP(AU$433,$J$430:$R$431,2)</f>
        <v>0</v>
      </c>
      <c r="AV458" s="304"/>
      <c r="AW458" s="304"/>
      <c r="AX458" s="236"/>
      <c r="AY458" s="228"/>
      <c r="AZ458" s="228"/>
      <c r="BA458" s="228"/>
    </row>
    <row r="459" spans="1:53" s="76" customFormat="1" ht="15" outlineLevel="1" x14ac:dyDescent="0.25">
      <c r="A459" s="226"/>
      <c r="B459" s="227"/>
      <c r="C459" s="237"/>
      <c r="D459" s="237"/>
      <c r="E459" s="237"/>
      <c r="F459" s="245"/>
      <c r="G459" s="703" t="str">
        <f t="shared" si="51"/>
        <v>AAANWb</v>
      </c>
      <c r="H459" s="406">
        <v>0</v>
      </c>
      <c r="I459" s="406">
        <v>0</v>
      </c>
      <c r="J459" s="406">
        <v>0</v>
      </c>
      <c r="K459" s="406">
        <v>0</v>
      </c>
      <c r="L459" s="1010" cm="1">
        <f t="array" ref="L459">INDEX($H459:$K459,0,MATCH(L$434,$H$434:$K$434,0))*HLOOKUP(L$433,$J$430:$R$431,2)</f>
        <v>0</v>
      </c>
      <c r="M459" s="1010" cm="1">
        <f t="array" ref="M459">INDEX($H459:$K459,0,MATCH(M$434,$H$434:$K$434,0))*HLOOKUP(M$433,$J$430:$R$431,2)</f>
        <v>0</v>
      </c>
      <c r="N459" s="1010" cm="1">
        <f t="array" ref="N459">INDEX($H459:$K459,0,MATCH(N$434,$H$434:$K$434,0))*HLOOKUP(N$433,$J$430:$R$431,2)</f>
        <v>0</v>
      </c>
      <c r="O459" s="1010" cm="1">
        <f t="array" ref="O459">INDEX($H459:$K459,0,MATCH(O$434,$H$434:$K$434,0))*HLOOKUP(O$433,$J$430:$R$431,2)</f>
        <v>0</v>
      </c>
      <c r="P459" s="1010" cm="1">
        <f t="array" ref="P459">INDEX($H459:$K459,0,MATCH(P$434,$H$434:$K$434,0))*HLOOKUP(P$433,$J$430:$R$431,2)</f>
        <v>0</v>
      </c>
      <c r="Q459" s="1010" cm="1">
        <f t="array" ref="Q459">INDEX($H459:$K459,0,MATCH(Q$434,$H$434:$K$434,0))*HLOOKUP(Q$433,$J$430:$R$431,2)</f>
        <v>0</v>
      </c>
      <c r="R459" s="1010" cm="1">
        <f t="array" ref="R459">INDEX($H459:$K459,0,MATCH(R$434,$H$434:$K$434,0))*HLOOKUP(R$433,$J$430:$R$431,2)</f>
        <v>0</v>
      </c>
      <c r="S459" s="1010" cm="1">
        <f t="array" ref="S459">INDEX($H459:$K459,0,MATCH(S$434,$H$434:$K$434,0))*HLOOKUP(S$433,$J$430:$R$431,2)</f>
        <v>0</v>
      </c>
      <c r="T459" s="1010" cm="1">
        <f t="array" ref="T459">INDEX($H459:$K459,0,MATCH(T$434,$H$434:$K$434,0))*HLOOKUP(T$433,$J$430:$R$431,2)</f>
        <v>0</v>
      </c>
      <c r="U459" s="1010" cm="1">
        <f t="array" ref="U459">INDEX($H459:$K459,0,MATCH(U$434,$H$434:$K$434,0))*HLOOKUP(U$433,$J$430:$R$431,2)</f>
        <v>0</v>
      </c>
      <c r="V459" s="1010" cm="1">
        <f t="array" ref="V459">INDEX($H459:$K459,0,MATCH(V$434,$H$434:$K$434,0))*HLOOKUP(V$433,$J$430:$R$431,2)</f>
        <v>0</v>
      </c>
      <c r="W459" s="1010" cm="1">
        <f t="array" ref="W459">INDEX($H459:$K459,0,MATCH(W$434,$H$434:$K$434,0))*HLOOKUP(W$433,$J$430:$R$431,2)</f>
        <v>0</v>
      </c>
      <c r="X459" s="1010" cm="1">
        <f t="array" ref="X459">INDEX($H459:$K459,0,MATCH(X$434,$H$434:$K$434,0))*HLOOKUP(X$433,$J$430:$R$431,2)</f>
        <v>0</v>
      </c>
      <c r="Y459" s="1010" cm="1">
        <f t="array" ref="Y459">INDEX($H459:$K459,0,MATCH(Y$434,$H$434:$K$434,0))*HLOOKUP(Y$433,$J$430:$R$431,2)</f>
        <v>0</v>
      </c>
      <c r="Z459" s="1010" cm="1">
        <f t="array" ref="Z459">INDEX($H459:$K459,0,MATCH(Z$434,$H$434:$K$434,0))*HLOOKUP(Z$433,$J$430:$R$431,2)</f>
        <v>0</v>
      </c>
      <c r="AA459" s="1010" cm="1">
        <f t="array" ref="AA459">INDEX($H459:$K459,0,MATCH(AA$434,$H$434:$K$434,0))*HLOOKUP(AA$433,$J$430:$R$431,2)</f>
        <v>0</v>
      </c>
      <c r="AB459" s="1010" cm="1">
        <f t="array" ref="AB459">INDEX($H459:$K459,0,MATCH(AB$434,$H$434:$K$434,0))*HLOOKUP(AB$433,$J$430:$R$431,2)</f>
        <v>0</v>
      </c>
      <c r="AC459" s="1010" cm="1">
        <f t="array" ref="AC459">INDEX($H459:$K459,0,MATCH(AC$434,$H$434:$K$434,0))*HLOOKUP(AC$433,$J$430:$R$431,2)</f>
        <v>0</v>
      </c>
      <c r="AD459" s="1010" cm="1">
        <f t="array" ref="AD459">INDEX($H459:$K459,0,MATCH(AD$434,$H$434:$K$434,0))*HLOOKUP(AD$433,$J$430:$R$431,2)</f>
        <v>0</v>
      </c>
      <c r="AE459" s="1010" cm="1">
        <f t="array" ref="AE459">INDEX($H459:$K459,0,MATCH(AE$434,$H$434:$K$434,0))*HLOOKUP(AE$433,$J$430:$R$431,2)</f>
        <v>0</v>
      </c>
      <c r="AF459" s="1010" cm="1">
        <f t="array" ref="AF459">INDEX($H459:$K459,0,MATCH(AF$434,$H$434:$K$434,0))*HLOOKUP(AF$433,$J$430:$R$431,2)</f>
        <v>0</v>
      </c>
      <c r="AG459" s="1010" cm="1">
        <f t="array" ref="AG459">INDEX($H459:$K459,0,MATCH(AG$434,$H$434:$K$434,0))*HLOOKUP(AG$433,$J$430:$R$431,2)</f>
        <v>0</v>
      </c>
      <c r="AH459" s="1010" cm="1">
        <f t="array" ref="AH459">INDEX($H459:$K459,0,MATCH(AH$434,$H$434:$K$434,0))*HLOOKUP(AH$433,$J$430:$R$431,2)</f>
        <v>0</v>
      </c>
      <c r="AI459" s="1010" cm="1">
        <f t="array" ref="AI459">INDEX($H459:$K459,0,MATCH(AI$434,$H$434:$K$434,0))*HLOOKUP(AI$433,$J$430:$R$431,2)</f>
        <v>0</v>
      </c>
      <c r="AJ459" s="1010" cm="1">
        <f t="array" ref="AJ459">INDEX($H459:$K459,0,MATCH(AJ$434,$H$434:$K$434,0))*HLOOKUP(AJ$433,$J$430:$R$431,2)</f>
        <v>0</v>
      </c>
      <c r="AK459" s="1010" cm="1">
        <f t="array" ref="AK459">INDEX($H459:$K459,0,MATCH(AK$434,$H$434:$K$434,0))*HLOOKUP(AK$433,$J$430:$R$431,2)</f>
        <v>0</v>
      </c>
      <c r="AL459" s="1010" cm="1">
        <f t="array" ref="AL459">INDEX($H459:$K459,0,MATCH(AL$434,$H$434:$K$434,0))*HLOOKUP(AL$433,$J$430:$R$431,2)</f>
        <v>0</v>
      </c>
      <c r="AM459" s="1010" cm="1">
        <f t="array" ref="AM459">INDEX($H459:$K459,0,MATCH(AM$434,$H$434:$K$434,0))*HLOOKUP(AM$433,$J$430:$R$431,2)</f>
        <v>0</v>
      </c>
      <c r="AN459" s="1010" cm="1">
        <f t="array" ref="AN459">INDEX($H459:$K459,0,MATCH(AN$434,$H$434:$K$434,0))*HLOOKUP(AN$433,$J$430:$R$431,2)</f>
        <v>0</v>
      </c>
      <c r="AO459" s="1010" cm="1">
        <f t="array" ref="AO459">INDEX($H459:$K459,0,MATCH(AO$434,$H$434:$K$434,0))*HLOOKUP(AO$433,$J$430:$R$431,2)</f>
        <v>0</v>
      </c>
      <c r="AP459" s="1010" cm="1">
        <f t="array" ref="AP459">INDEX($H459:$K459,0,MATCH(AP$434,$H$434:$K$434,0))*HLOOKUP(AP$433,$J$430:$R$431,2)</f>
        <v>0</v>
      </c>
      <c r="AQ459" s="1010" cm="1">
        <f t="array" ref="AQ459">INDEX($H459:$K459,0,MATCH(AQ$434,$H$434:$K$434,0))*HLOOKUP(AQ$433,$J$430:$R$431,2)</f>
        <v>0</v>
      </c>
      <c r="AR459" s="1010" cm="1">
        <f t="array" ref="AR459">INDEX($H459:$K459,0,MATCH(AR$434,$H$434:$K$434,0))*HLOOKUP(AR$433,$J$430:$R$431,2)</f>
        <v>0</v>
      </c>
      <c r="AS459" s="1010" cm="1">
        <f t="array" ref="AS459">INDEX($H459:$K459,0,MATCH(AS$434,$H$434:$K$434,0))*HLOOKUP(AS$433,$J$430:$R$431,2)</f>
        <v>0</v>
      </c>
      <c r="AT459" s="1010" cm="1">
        <f t="array" ref="AT459">INDEX($H459:$K459,0,MATCH(AT$434,$H$434:$K$434,0))*HLOOKUP(AT$433,$J$430:$R$431,2)</f>
        <v>0</v>
      </c>
      <c r="AU459" s="1010" cm="1">
        <f t="array" ref="AU459">INDEX($H459:$K459,0,MATCH(AU$434,$H$434:$K$434,0))*HLOOKUP(AU$433,$J$430:$R$431,2)</f>
        <v>0</v>
      </c>
      <c r="AV459" s="304"/>
      <c r="AW459" s="304"/>
      <c r="AX459" s="236"/>
      <c r="AY459" s="228"/>
      <c r="AZ459" s="228"/>
      <c r="BA459" s="228"/>
    </row>
    <row r="460" spans="1:53" s="76" customFormat="1" ht="15" outlineLevel="1" x14ac:dyDescent="0.25">
      <c r="A460" s="226"/>
      <c r="B460" s="227"/>
      <c r="C460" s="237"/>
      <c r="D460" s="237"/>
      <c r="E460" s="237"/>
      <c r="F460" s="245"/>
      <c r="G460" s="703" t="str">
        <f t="shared" si="51"/>
        <v>AANWBa</v>
      </c>
      <c r="H460" s="406">
        <v>0</v>
      </c>
      <c r="I460" s="406">
        <v>0</v>
      </c>
      <c r="J460" s="406">
        <v>0</v>
      </c>
      <c r="K460" s="406">
        <v>0</v>
      </c>
      <c r="L460" s="1010" cm="1">
        <f t="array" ref="L460">INDEX($H460:$K460,0,MATCH(L$434,$H$434:$K$434,0))*HLOOKUP(L$433,$J$430:$R$431,2)</f>
        <v>0</v>
      </c>
      <c r="M460" s="1010" cm="1">
        <f t="array" ref="M460">INDEX($H460:$K460,0,MATCH(M$434,$H$434:$K$434,0))*HLOOKUP(M$433,$J$430:$R$431,2)</f>
        <v>0</v>
      </c>
      <c r="N460" s="1010" cm="1">
        <f t="array" ref="N460">INDEX($H460:$K460,0,MATCH(N$434,$H$434:$K$434,0))*HLOOKUP(N$433,$J$430:$R$431,2)</f>
        <v>0</v>
      </c>
      <c r="O460" s="1010" cm="1">
        <f t="array" ref="O460">INDEX($H460:$K460,0,MATCH(O$434,$H$434:$K$434,0))*HLOOKUP(O$433,$J$430:$R$431,2)</f>
        <v>0</v>
      </c>
      <c r="P460" s="1010" cm="1">
        <f t="array" ref="P460">INDEX($H460:$K460,0,MATCH(P$434,$H$434:$K$434,0))*HLOOKUP(P$433,$J$430:$R$431,2)</f>
        <v>0</v>
      </c>
      <c r="Q460" s="1010" cm="1">
        <f t="array" ref="Q460">INDEX($H460:$K460,0,MATCH(Q$434,$H$434:$K$434,0))*HLOOKUP(Q$433,$J$430:$R$431,2)</f>
        <v>0</v>
      </c>
      <c r="R460" s="1010" cm="1">
        <f t="array" ref="R460">INDEX($H460:$K460,0,MATCH(R$434,$H$434:$K$434,0))*HLOOKUP(R$433,$J$430:$R$431,2)</f>
        <v>0</v>
      </c>
      <c r="S460" s="1010" cm="1">
        <f t="array" ref="S460">INDEX($H460:$K460,0,MATCH(S$434,$H$434:$K$434,0))*HLOOKUP(S$433,$J$430:$R$431,2)</f>
        <v>0</v>
      </c>
      <c r="T460" s="1010" cm="1">
        <f t="array" ref="T460">INDEX($H460:$K460,0,MATCH(T$434,$H$434:$K$434,0))*HLOOKUP(T$433,$J$430:$R$431,2)</f>
        <v>0</v>
      </c>
      <c r="U460" s="1010" cm="1">
        <f t="array" ref="U460">INDEX($H460:$K460,0,MATCH(U$434,$H$434:$K$434,0))*HLOOKUP(U$433,$J$430:$R$431,2)</f>
        <v>0</v>
      </c>
      <c r="V460" s="1010" cm="1">
        <f t="array" ref="V460">INDEX($H460:$K460,0,MATCH(V$434,$H$434:$K$434,0))*HLOOKUP(V$433,$J$430:$R$431,2)</f>
        <v>0</v>
      </c>
      <c r="W460" s="1010" cm="1">
        <f t="array" ref="W460">INDEX($H460:$K460,0,MATCH(W$434,$H$434:$K$434,0))*HLOOKUP(W$433,$J$430:$R$431,2)</f>
        <v>0</v>
      </c>
      <c r="X460" s="1010" cm="1">
        <f t="array" ref="X460">INDEX($H460:$K460,0,MATCH(X$434,$H$434:$K$434,0))*HLOOKUP(X$433,$J$430:$R$431,2)</f>
        <v>0</v>
      </c>
      <c r="Y460" s="1010" cm="1">
        <f t="array" ref="Y460">INDEX($H460:$K460,0,MATCH(Y$434,$H$434:$K$434,0))*HLOOKUP(Y$433,$J$430:$R$431,2)</f>
        <v>0</v>
      </c>
      <c r="Z460" s="1010" cm="1">
        <f t="array" ref="Z460">INDEX($H460:$K460,0,MATCH(Z$434,$H$434:$K$434,0))*HLOOKUP(Z$433,$J$430:$R$431,2)</f>
        <v>0</v>
      </c>
      <c r="AA460" s="1010" cm="1">
        <f t="array" ref="AA460">INDEX($H460:$K460,0,MATCH(AA$434,$H$434:$K$434,0))*HLOOKUP(AA$433,$J$430:$R$431,2)</f>
        <v>0</v>
      </c>
      <c r="AB460" s="1010" cm="1">
        <f t="array" ref="AB460">INDEX($H460:$K460,0,MATCH(AB$434,$H$434:$K$434,0))*HLOOKUP(AB$433,$J$430:$R$431,2)</f>
        <v>0</v>
      </c>
      <c r="AC460" s="1010" cm="1">
        <f t="array" ref="AC460">INDEX($H460:$K460,0,MATCH(AC$434,$H$434:$K$434,0))*HLOOKUP(AC$433,$J$430:$R$431,2)</f>
        <v>0</v>
      </c>
      <c r="AD460" s="1010" cm="1">
        <f t="array" ref="AD460">INDEX($H460:$K460,0,MATCH(AD$434,$H$434:$K$434,0))*HLOOKUP(AD$433,$J$430:$R$431,2)</f>
        <v>0</v>
      </c>
      <c r="AE460" s="1010" cm="1">
        <f t="array" ref="AE460">INDEX($H460:$K460,0,MATCH(AE$434,$H$434:$K$434,0))*HLOOKUP(AE$433,$J$430:$R$431,2)</f>
        <v>0</v>
      </c>
      <c r="AF460" s="1010" cm="1">
        <f t="array" ref="AF460">INDEX($H460:$K460,0,MATCH(AF$434,$H$434:$K$434,0))*HLOOKUP(AF$433,$J$430:$R$431,2)</f>
        <v>0</v>
      </c>
      <c r="AG460" s="1010" cm="1">
        <f t="array" ref="AG460">INDEX($H460:$K460,0,MATCH(AG$434,$H$434:$K$434,0))*HLOOKUP(AG$433,$J$430:$R$431,2)</f>
        <v>0</v>
      </c>
      <c r="AH460" s="1010" cm="1">
        <f t="array" ref="AH460">INDEX($H460:$K460,0,MATCH(AH$434,$H$434:$K$434,0))*HLOOKUP(AH$433,$J$430:$R$431,2)</f>
        <v>0</v>
      </c>
      <c r="AI460" s="1010" cm="1">
        <f t="array" ref="AI460">INDEX($H460:$K460,0,MATCH(AI$434,$H$434:$K$434,0))*HLOOKUP(AI$433,$J$430:$R$431,2)</f>
        <v>0</v>
      </c>
      <c r="AJ460" s="1010" cm="1">
        <f t="array" ref="AJ460">INDEX($H460:$K460,0,MATCH(AJ$434,$H$434:$K$434,0))*HLOOKUP(AJ$433,$J$430:$R$431,2)</f>
        <v>0</v>
      </c>
      <c r="AK460" s="1010" cm="1">
        <f t="array" ref="AK460">INDEX($H460:$K460,0,MATCH(AK$434,$H$434:$K$434,0))*HLOOKUP(AK$433,$J$430:$R$431,2)</f>
        <v>0</v>
      </c>
      <c r="AL460" s="1010" cm="1">
        <f t="array" ref="AL460">INDEX($H460:$K460,0,MATCH(AL$434,$H$434:$K$434,0))*HLOOKUP(AL$433,$J$430:$R$431,2)</f>
        <v>0</v>
      </c>
      <c r="AM460" s="1010" cm="1">
        <f t="array" ref="AM460">INDEX($H460:$K460,0,MATCH(AM$434,$H$434:$K$434,0))*HLOOKUP(AM$433,$J$430:$R$431,2)</f>
        <v>0</v>
      </c>
      <c r="AN460" s="1010" cm="1">
        <f t="array" ref="AN460">INDEX($H460:$K460,0,MATCH(AN$434,$H$434:$K$434,0))*HLOOKUP(AN$433,$J$430:$R$431,2)</f>
        <v>0</v>
      </c>
      <c r="AO460" s="1010" cm="1">
        <f t="array" ref="AO460">INDEX($H460:$K460,0,MATCH(AO$434,$H$434:$K$434,0))*HLOOKUP(AO$433,$J$430:$R$431,2)</f>
        <v>0</v>
      </c>
      <c r="AP460" s="1010" cm="1">
        <f t="array" ref="AP460">INDEX($H460:$K460,0,MATCH(AP$434,$H$434:$K$434,0))*HLOOKUP(AP$433,$J$430:$R$431,2)</f>
        <v>0</v>
      </c>
      <c r="AQ460" s="1010" cm="1">
        <f t="array" ref="AQ460">INDEX($H460:$K460,0,MATCH(AQ$434,$H$434:$K$434,0))*HLOOKUP(AQ$433,$J$430:$R$431,2)</f>
        <v>0</v>
      </c>
      <c r="AR460" s="1010" cm="1">
        <f t="array" ref="AR460">INDEX($H460:$K460,0,MATCH(AR$434,$H$434:$K$434,0))*HLOOKUP(AR$433,$J$430:$R$431,2)</f>
        <v>0</v>
      </c>
      <c r="AS460" s="1010" cm="1">
        <f t="array" ref="AS460">INDEX($H460:$K460,0,MATCH(AS$434,$H$434:$K$434,0))*HLOOKUP(AS$433,$J$430:$R$431,2)</f>
        <v>0</v>
      </c>
      <c r="AT460" s="1010" cm="1">
        <f t="array" ref="AT460">INDEX($H460:$K460,0,MATCH(AT$434,$H$434:$K$434,0))*HLOOKUP(AT$433,$J$430:$R$431,2)</f>
        <v>0</v>
      </c>
      <c r="AU460" s="1010" cm="1">
        <f t="array" ref="AU460">INDEX($H460:$K460,0,MATCH(AU$434,$H$434:$K$434,0))*HLOOKUP(AU$433,$J$430:$R$431,2)</f>
        <v>0</v>
      </c>
      <c r="AV460" s="304"/>
      <c r="AW460" s="304"/>
      <c r="AX460" s="236"/>
      <c r="AY460" s="228"/>
      <c r="AZ460" s="228"/>
      <c r="BA460" s="228"/>
    </row>
    <row r="461" spans="1:53" s="76" customFormat="1" ht="15" outlineLevel="1" x14ac:dyDescent="0.25">
      <c r="A461" s="226"/>
      <c r="B461" s="227"/>
      <c r="C461" s="237"/>
      <c r="D461" s="237"/>
      <c r="E461" s="237"/>
      <c r="F461" s="245"/>
      <c r="G461" s="703" t="str">
        <f t="shared" si="51"/>
        <v>AYWBA1a</v>
      </c>
      <c r="H461" s="406">
        <v>0</v>
      </c>
      <c r="I461" s="406">
        <v>0</v>
      </c>
      <c r="J461" s="406">
        <v>0</v>
      </c>
      <c r="K461" s="406">
        <v>0</v>
      </c>
      <c r="L461" s="1010" cm="1">
        <f t="array" ref="L461">INDEX($H461:$K461,0,MATCH(L$434,$H$434:$K$434,0))*HLOOKUP(L$433,$J$430:$R$431,2)</f>
        <v>0</v>
      </c>
      <c r="M461" s="1010" cm="1">
        <f t="array" ref="M461">INDEX($H461:$K461,0,MATCH(M$434,$H$434:$K$434,0))*HLOOKUP(M$433,$J$430:$R$431,2)</f>
        <v>0</v>
      </c>
      <c r="N461" s="1010" cm="1">
        <f t="array" ref="N461">INDEX($H461:$K461,0,MATCH(N$434,$H$434:$K$434,0))*HLOOKUP(N$433,$J$430:$R$431,2)</f>
        <v>0</v>
      </c>
      <c r="O461" s="1010" cm="1">
        <f t="array" ref="O461">INDEX($H461:$K461,0,MATCH(O$434,$H$434:$K$434,0))*HLOOKUP(O$433,$J$430:$R$431,2)</f>
        <v>0</v>
      </c>
      <c r="P461" s="1010" cm="1">
        <f t="array" ref="P461">INDEX($H461:$K461,0,MATCH(P$434,$H$434:$K$434,0))*HLOOKUP(P$433,$J$430:$R$431,2)</f>
        <v>0</v>
      </c>
      <c r="Q461" s="1010" cm="1">
        <f t="array" ref="Q461">INDEX($H461:$K461,0,MATCH(Q$434,$H$434:$K$434,0))*HLOOKUP(Q$433,$J$430:$R$431,2)</f>
        <v>0</v>
      </c>
      <c r="R461" s="1010" cm="1">
        <f t="array" ref="R461">INDEX($H461:$K461,0,MATCH(R$434,$H$434:$K$434,0))*HLOOKUP(R$433,$J$430:$R$431,2)</f>
        <v>0</v>
      </c>
      <c r="S461" s="1010" cm="1">
        <f t="array" ref="S461">INDEX($H461:$K461,0,MATCH(S$434,$H$434:$K$434,0))*HLOOKUP(S$433,$J$430:$R$431,2)</f>
        <v>0</v>
      </c>
      <c r="T461" s="1010" cm="1">
        <f t="array" ref="T461">INDEX($H461:$K461,0,MATCH(T$434,$H$434:$K$434,0))*HLOOKUP(T$433,$J$430:$R$431,2)</f>
        <v>0</v>
      </c>
      <c r="U461" s="1010" cm="1">
        <f t="array" ref="U461">INDEX($H461:$K461,0,MATCH(U$434,$H$434:$K$434,0))*HLOOKUP(U$433,$J$430:$R$431,2)</f>
        <v>0</v>
      </c>
      <c r="V461" s="1010" cm="1">
        <f t="array" ref="V461">INDEX($H461:$K461,0,MATCH(V$434,$H$434:$K$434,0))*HLOOKUP(V$433,$J$430:$R$431,2)</f>
        <v>0</v>
      </c>
      <c r="W461" s="1010" cm="1">
        <f t="array" ref="W461">INDEX($H461:$K461,0,MATCH(W$434,$H$434:$K$434,0))*HLOOKUP(W$433,$J$430:$R$431,2)</f>
        <v>0</v>
      </c>
      <c r="X461" s="1010" cm="1">
        <f t="array" ref="X461">INDEX($H461:$K461,0,MATCH(X$434,$H$434:$K$434,0))*HLOOKUP(X$433,$J$430:$R$431,2)</f>
        <v>0</v>
      </c>
      <c r="Y461" s="1010" cm="1">
        <f t="array" ref="Y461">INDEX($H461:$K461,0,MATCH(Y$434,$H$434:$K$434,0))*HLOOKUP(Y$433,$J$430:$R$431,2)</f>
        <v>0</v>
      </c>
      <c r="Z461" s="1010" cm="1">
        <f t="array" ref="Z461">INDEX($H461:$K461,0,MATCH(Z$434,$H$434:$K$434,0))*HLOOKUP(Z$433,$J$430:$R$431,2)</f>
        <v>0</v>
      </c>
      <c r="AA461" s="1010" cm="1">
        <f t="array" ref="AA461">INDEX($H461:$K461,0,MATCH(AA$434,$H$434:$K$434,0))*HLOOKUP(AA$433,$J$430:$R$431,2)</f>
        <v>0</v>
      </c>
      <c r="AB461" s="1010" cm="1">
        <f t="array" ref="AB461">INDEX($H461:$K461,0,MATCH(AB$434,$H$434:$K$434,0))*HLOOKUP(AB$433,$J$430:$R$431,2)</f>
        <v>0</v>
      </c>
      <c r="AC461" s="1010" cm="1">
        <f t="array" ref="AC461">INDEX($H461:$K461,0,MATCH(AC$434,$H$434:$K$434,0))*HLOOKUP(AC$433,$J$430:$R$431,2)</f>
        <v>0</v>
      </c>
      <c r="AD461" s="1010" cm="1">
        <f t="array" ref="AD461">INDEX($H461:$K461,0,MATCH(AD$434,$H$434:$K$434,0))*HLOOKUP(AD$433,$J$430:$R$431,2)</f>
        <v>0</v>
      </c>
      <c r="AE461" s="1010" cm="1">
        <f t="array" ref="AE461">INDEX($H461:$K461,0,MATCH(AE$434,$H$434:$K$434,0))*HLOOKUP(AE$433,$J$430:$R$431,2)</f>
        <v>0</v>
      </c>
      <c r="AF461" s="1010" cm="1">
        <f t="array" ref="AF461">INDEX($H461:$K461,0,MATCH(AF$434,$H$434:$K$434,0))*HLOOKUP(AF$433,$J$430:$R$431,2)</f>
        <v>0</v>
      </c>
      <c r="AG461" s="1010" cm="1">
        <f t="array" ref="AG461">INDEX($H461:$K461,0,MATCH(AG$434,$H$434:$K$434,0))*HLOOKUP(AG$433,$J$430:$R$431,2)</f>
        <v>0</v>
      </c>
      <c r="AH461" s="1010" cm="1">
        <f t="array" ref="AH461">INDEX($H461:$K461,0,MATCH(AH$434,$H$434:$K$434,0))*HLOOKUP(AH$433,$J$430:$R$431,2)</f>
        <v>0</v>
      </c>
      <c r="AI461" s="1010" cm="1">
        <f t="array" ref="AI461">INDEX($H461:$K461,0,MATCH(AI$434,$H$434:$K$434,0))*HLOOKUP(AI$433,$J$430:$R$431,2)</f>
        <v>0</v>
      </c>
      <c r="AJ461" s="1010" cm="1">
        <f t="array" ref="AJ461">INDEX($H461:$K461,0,MATCH(AJ$434,$H$434:$K$434,0))*HLOOKUP(AJ$433,$J$430:$R$431,2)</f>
        <v>0</v>
      </c>
      <c r="AK461" s="1010" cm="1">
        <f t="array" ref="AK461">INDEX($H461:$K461,0,MATCH(AK$434,$H$434:$K$434,0))*HLOOKUP(AK$433,$J$430:$R$431,2)</f>
        <v>0</v>
      </c>
      <c r="AL461" s="1010" cm="1">
        <f t="array" ref="AL461">INDEX($H461:$K461,0,MATCH(AL$434,$H$434:$K$434,0))*HLOOKUP(AL$433,$J$430:$R$431,2)</f>
        <v>0</v>
      </c>
      <c r="AM461" s="1010" cm="1">
        <f t="array" ref="AM461">INDEX($H461:$K461,0,MATCH(AM$434,$H$434:$K$434,0))*HLOOKUP(AM$433,$J$430:$R$431,2)</f>
        <v>0</v>
      </c>
      <c r="AN461" s="1010" cm="1">
        <f t="array" ref="AN461">INDEX($H461:$K461,0,MATCH(AN$434,$H$434:$K$434,0))*HLOOKUP(AN$433,$J$430:$R$431,2)</f>
        <v>0</v>
      </c>
      <c r="AO461" s="1010" cm="1">
        <f t="array" ref="AO461">INDEX($H461:$K461,0,MATCH(AO$434,$H$434:$K$434,0))*HLOOKUP(AO$433,$J$430:$R$431,2)</f>
        <v>0</v>
      </c>
      <c r="AP461" s="1010" cm="1">
        <f t="array" ref="AP461">INDEX($H461:$K461,0,MATCH(AP$434,$H$434:$K$434,0))*HLOOKUP(AP$433,$J$430:$R$431,2)</f>
        <v>0</v>
      </c>
      <c r="AQ461" s="1010" cm="1">
        <f t="array" ref="AQ461">INDEX($H461:$K461,0,MATCH(AQ$434,$H$434:$K$434,0))*HLOOKUP(AQ$433,$J$430:$R$431,2)</f>
        <v>0</v>
      </c>
      <c r="AR461" s="1010" cm="1">
        <f t="array" ref="AR461">INDEX($H461:$K461,0,MATCH(AR$434,$H$434:$K$434,0))*HLOOKUP(AR$433,$J$430:$R$431,2)</f>
        <v>0</v>
      </c>
      <c r="AS461" s="1010" cm="1">
        <f t="array" ref="AS461">INDEX($H461:$K461,0,MATCH(AS$434,$H$434:$K$434,0))*HLOOKUP(AS$433,$J$430:$R$431,2)</f>
        <v>0</v>
      </c>
      <c r="AT461" s="1010" cm="1">
        <f t="array" ref="AT461">INDEX($H461:$K461,0,MATCH(AT$434,$H$434:$K$434,0))*HLOOKUP(AT$433,$J$430:$R$431,2)</f>
        <v>0</v>
      </c>
      <c r="AU461" s="1010" cm="1">
        <f t="array" ref="AU461">INDEX($H461:$K461,0,MATCH(AU$434,$H$434:$K$434,0))*HLOOKUP(AU$433,$J$430:$R$431,2)</f>
        <v>0</v>
      </c>
      <c r="AV461" s="304"/>
      <c r="AW461" s="304"/>
      <c r="AX461" s="236"/>
      <c r="AY461" s="228"/>
      <c r="AZ461" s="228"/>
      <c r="BA461" s="228"/>
    </row>
    <row r="462" spans="1:53" s="76" customFormat="1" ht="15" outlineLevel="1" x14ac:dyDescent="0.25">
      <c r="A462" s="226"/>
      <c r="B462" s="227"/>
      <c r="C462" s="237"/>
      <c r="D462" s="237"/>
      <c r="E462" s="237"/>
      <c r="F462" s="245"/>
      <c r="G462" s="703" t="str">
        <f t="shared" si="51"/>
        <v>YYBA2A1a</v>
      </c>
      <c r="H462" s="406">
        <v>0</v>
      </c>
      <c r="I462" s="406">
        <v>0</v>
      </c>
      <c r="J462" s="406">
        <v>0</v>
      </c>
      <c r="K462" s="406">
        <v>0</v>
      </c>
      <c r="L462" s="1010" cm="1">
        <f t="array" ref="L462">INDEX($H462:$K462,0,MATCH(L$434,$H$434:$K$434,0))*HLOOKUP(L$433,$J$430:$R$431,2)</f>
        <v>0</v>
      </c>
      <c r="M462" s="1010" cm="1">
        <f t="array" ref="M462">INDEX($H462:$K462,0,MATCH(M$434,$H$434:$K$434,0))*HLOOKUP(M$433,$J$430:$R$431,2)</f>
        <v>0</v>
      </c>
      <c r="N462" s="1010" cm="1">
        <f t="array" ref="N462">INDEX($H462:$K462,0,MATCH(N$434,$H$434:$K$434,0))*HLOOKUP(N$433,$J$430:$R$431,2)</f>
        <v>0</v>
      </c>
      <c r="O462" s="1010" cm="1">
        <f t="array" ref="O462">INDEX($H462:$K462,0,MATCH(O$434,$H$434:$K$434,0))*HLOOKUP(O$433,$J$430:$R$431,2)</f>
        <v>0</v>
      </c>
      <c r="P462" s="1010" cm="1">
        <f t="array" ref="P462">INDEX($H462:$K462,0,MATCH(P$434,$H$434:$K$434,0))*HLOOKUP(P$433,$J$430:$R$431,2)</f>
        <v>0</v>
      </c>
      <c r="Q462" s="1010" cm="1">
        <f t="array" ref="Q462">INDEX($H462:$K462,0,MATCH(Q$434,$H$434:$K$434,0))*HLOOKUP(Q$433,$J$430:$R$431,2)</f>
        <v>0</v>
      </c>
      <c r="R462" s="1010" cm="1">
        <f t="array" ref="R462">INDEX($H462:$K462,0,MATCH(R$434,$H$434:$K$434,0))*HLOOKUP(R$433,$J$430:$R$431,2)</f>
        <v>0</v>
      </c>
      <c r="S462" s="1010" cm="1">
        <f t="array" ref="S462">INDEX($H462:$K462,0,MATCH(S$434,$H$434:$K$434,0))*HLOOKUP(S$433,$J$430:$R$431,2)</f>
        <v>0</v>
      </c>
      <c r="T462" s="1010" cm="1">
        <f t="array" ref="T462">INDEX($H462:$K462,0,MATCH(T$434,$H$434:$K$434,0))*HLOOKUP(T$433,$J$430:$R$431,2)</f>
        <v>0</v>
      </c>
      <c r="U462" s="1010" cm="1">
        <f t="array" ref="U462">INDEX($H462:$K462,0,MATCH(U$434,$H$434:$K$434,0))*HLOOKUP(U$433,$J$430:$R$431,2)</f>
        <v>0</v>
      </c>
      <c r="V462" s="1010" cm="1">
        <f t="array" ref="V462">INDEX($H462:$K462,0,MATCH(V$434,$H$434:$K$434,0))*HLOOKUP(V$433,$J$430:$R$431,2)</f>
        <v>0</v>
      </c>
      <c r="W462" s="1010" cm="1">
        <f t="array" ref="W462">INDEX($H462:$K462,0,MATCH(W$434,$H$434:$K$434,0))*HLOOKUP(W$433,$J$430:$R$431,2)</f>
        <v>0</v>
      </c>
      <c r="X462" s="1010" cm="1">
        <f t="array" ref="X462">INDEX($H462:$K462,0,MATCH(X$434,$H$434:$K$434,0))*HLOOKUP(X$433,$J$430:$R$431,2)</f>
        <v>0</v>
      </c>
      <c r="Y462" s="1010" cm="1">
        <f t="array" ref="Y462">INDEX($H462:$K462,0,MATCH(Y$434,$H$434:$K$434,0))*HLOOKUP(Y$433,$J$430:$R$431,2)</f>
        <v>0</v>
      </c>
      <c r="Z462" s="1010" cm="1">
        <f t="array" ref="Z462">INDEX($H462:$K462,0,MATCH(Z$434,$H$434:$K$434,0))*HLOOKUP(Z$433,$J$430:$R$431,2)</f>
        <v>0</v>
      </c>
      <c r="AA462" s="1010" cm="1">
        <f t="array" ref="AA462">INDEX($H462:$K462,0,MATCH(AA$434,$H$434:$K$434,0))*HLOOKUP(AA$433,$J$430:$R$431,2)</f>
        <v>0</v>
      </c>
      <c r="AB462" s="1010" cm="1">
        <f t="array" ref="AB462">INDEX($H462:$K462,0,MATCH(AB$434,$H$434:$K$434,0))*HLOOKUP(AB$433,$J$430:$R$431,2)</f>
        <v>0</v>
      </c>
      <c r="AC462" s="1010" cm="1">
        <f t="array" ref="AC462">INDEX($H462:$K462,0,MATCH(AC$434,$H$434:$K$434,0))*HLOOKUP(AC$433,$J$430:$R$431,2)</f>
        <v>0</v>
      </c>
      <c r="AD462" s="1010" cm="1">
        <f t="array" ref="AD462">INDEX($H462:$K462,0,MATCH(AD$434,$H$434:$K$434,0))*HLOOKUP(AD$433,$J$430:$R$431,2)</f>
        <v>0</v>
      </c>
      <c r="AE462" s="1010" cm="1">
        <f t="array" ref="AE462">INDEX($H462:$K462,0,MATCH(AE$434,$H$434:$K$434,0))*HLOOKUP(AE$433,$J$430:$R$431,2)</f>
        <v>0</v>
      </c>
      <c r="AF462" s="1010" cm="1">
        <f t="array" ref="AF462">INDEX($H462:$K462,0,MATCH(AF$434,$H$434:$K$434,0))*HLOOKUP(AF$433,$J$430:$R$431,2)</f>
        <v>0</v>
      </c>
      <c r="AG462" s="1010" cm="1">
        <f t="array" ref="AG462">INDEX($H462:$K462,0,MATCH(AG$434,$H$434:$K$434,0))*HLOOKUP(AG$433,$J$430:$R$431,2)</f>
        <v>0</v>
      </c>
      <c r="AH462" s="1010" cm="1">
        <f t="array" ref="AH462">INDEX($H462:$K462,0,MATCH(AH$434,$H$434:$K$434,0))*HLOOKUP(AH$433,$J$430:$R$431,2)</f>
        <v>0</v>
      </c>
      <c r="AI462" s="1010" cm="1">
        <f t="array" ref="AI462">INDEX($H462:$K462,0,MATCH(AI$434,$H$434:$K$434,0))*HLOOKUP(AI$433,$J$430:$R$431,2)</f>
        <v>0</v>
      </c>
      <c r="AJ462" s="1010" cm="1">
        <f t="array" ref="AJ462">INDEX($H462:$K462,0,MATCH(AJ$434,$H$434:$K$434,0))*HLOOKUP(AJ$433,$J$430:$R$431,2)</f>
        <v>0</v>
      </c>
      <c r="AK462" s="1010" cm="1">
        <f t="array" ref="AK462">INDEX($H462:$K462,0,MATCH(AK$434,$H$434:$K$434,0))*HLOOKUP(AK$433,$J$430:$R$431,2)</f>
        <v>0</v>
      </c>
      <c r="AL462" s="1010" cm="1">
        <f t="array" ref="AL462">INDEX($H462:$K462,0,MATCH(AL$434,$H$434:$K$434,0))*HLOOKUP(AL$433,$J$430:$R$431,2)</f>
        <v>0</v>
      </c>
      <c r="AM462" s="1010" cm="1">
        <f t="array" ref="AM462">INDEX($H462:$K462,0,MATCH(AM$434,$H$434:$K$434,0))*HLOOKUP(AM$433,$J$430:$R$431,2)</f>
        <v>0</v>
      </c>
      <c r="AN462" s="1010" cm="1">
        <f t="array" ref="AN462">INDEX($H462:$K462,0,MATCH(AN$434,$H$434:$K$434,0))*HLOOKUP(AN$433,$J$430:$R$431,2)</f>
        <v>0</v>
      </c>
      <c r="AO462" s="1010" cm="1">
        <f t="array" ref="AO462">INDEX($H462:$K462,0,MATCH(AO$434,$H$434:$K$434,0))*HLOOKUP(AO$433,$J$430:$R$431,2)</f>
        <v>0</v>
      </c>
      <c r="AP462" s="1010" cm="1">
        <f t="array" ref="AP462">INDEX($H462:$K462,0,MATCH(AP$434,$H$434:$K$434,0))*HLOOKUP(AP$433,$J$430:$R$431,2)</f>
        <v>0</v>
      </c>
      <c r="AQ462" s="1010" cm="1">
        <f t="array" ref="AQ462">INDEX($H462:$K462,0,MATCH(AQ$434,$H$434:$K$434,0))*HLOOKUP(AQ$433,$J$430:$R$431,2)</f>
        <v>0</v>
      </c>
      <c r="AR462" s="1010" cm="1">
        <f t="array" ref="AR462">INDEX($H462:$K462,0,MATCH(AR$434,$H$434:$K$434,0))*HLOOKUP(AR$433,$J$430:$R$431,2)</f>
        <v>0</v>
      </c>
      <c r="AS462" s="1010" cm="1">
        <f t="array" ref="AS462">INDEX($H462:$K462,0,MATCH(AS$434,$H$434:$K$434,0))*HLOOKUP(AS$433,$J$430:$R$431,2)</f>
        <v>0</v>
      </c>
      <c r="AT462" s="1010" cm="1">
        <f t="array" ref="AT462">INDEX($H462:$K462,0,MATCH(AT$434,$H$434:$K$434,0))*HLOOKUP(AT$433,$J$430:$R$431,2)</f>
        <v>0</v>
      </c>
      <c r="AU462" s="1010" cm="1">
        <f t="array" ref="AU462">INDEX($H462:$K462,0,MATCH(AU$434,$H$434:$K$434,0))*HLOOKUP(AU$433,$J$430:$R$431,2)</f>
        <v>0</v>
      </c>
      <c r="AV462" s="304"/>
      <c r="AW462" s="304"/>
      <c r="AX462" s="236"/>
      <c r="AY462" s="228"/>
      <c r="AZ462" s="228"/>
      <c r="BA462" s="228"/>
    </row>
    <row r="463" spans="1:53" s="76" customFormat="1" ht="15" outlineLevel="1" x14ac:dyDescent="0.25">
      <c r="A463" s="226"/>
      <c r="B463" s="227"/>
      <c r="C463" s="237"/>
      <c r="D463" s="237"/>
      <c r="E463" s="237"/>
      <c r="F463" s="245"/>
      <c r="G463" s="703" t="str">
        <f t="shared" si="51"/>
        <v>YYAA2A1a</v>
      </c>
      <c r="H463" s="406">
        <v>0</v>
      </c>
      <c r="I463" s="406">
        <v>0</v>
      </c>
      <c r="J463" s="406">
        <v>0</v>
      </c>
      <c r="K463" s="406">
        <v>0</v>
      </c>
      <c r="L463" s="1010" cm="1">
        <f t="array" ref="L463">INDEX($H463:$K463,0,MATCH(L$434,$H$434:$K$434,0))*HLOOKUP(L$433,$J$430:$R$431,2)</f>
        <v>0</v>
      </c>
      <c r="M463" s="1010" cm="1">
        <f t="array" ref="M463">INDEX($H463:$K463,0,MATCH(M$434,$H$434:$K$434,0))*HLOOKUP(M$433,$J$430:$R$431,2)</f>
        <v>0</v>
      </c>
      <c r="N463" s="1010" cm="1">
        <f t="array" ref="N463">INDEX($H463:$K463,0,MATCH(N$434,$H$434:$K$434,0))*HLOOKUP(N$433,$J$430:$R$431,2)</f>
        <v>0</v>
      </c>
      <c r="O463" s="1010" cm="1">
        <f t="array" ref="O463">INDEX($H463:$K463,0,MATCH(O$434,$H$434:$K$434,0))*HLOOKUP(O$433,$J$430:$R$431,2)</f>
        <v>0</v>
      </c>
      <c r="P463" s="1010" cm="1">
        <f t="array" ref="P463">INDEX($H463:$K463,0,MATCH(P$434,$H$434:$K$434,0))*HLOOKUP(P$433,$J$430:$R$431,2)</f>
        <v>0</v>
      </c>
      <c r="Q463" s="1010" cm="1">
        <f t="array" ref="Q463">INDEX($H463:$K463,0,MATCH(Q$434,$H$434:$K$434,0))*HLOOKUP(Q$433,$J$430:$R$431,2)</f>
        <v>0</v>
      </c>
      <c r="R463" s="1010" cm="1">
        <f t="array" ref="R463">INDEX($H463:$K463,0,MATCH(R$434,$H$434:$K$434,0))*HLOOKUP(R$433,$J$430:$R$431,2)</f>
        <v>0</v>
      </c>
      <c r="S463" s="1010" cm="1">
        <f t="array" ref="S463">INDEX($H463:$K463,0,MATCH(S$434,$H$434:$K$434,0))*HLOOKUP(S$433,$J$430:$R$431,2)</f>
        <v>0</v>
      </c>
      <c r="T463" s="1010" cm="1">
        <f t="array" ref="T463">INDEX($H463:$K463,0,MATCH(T$434,$H$434:$K$434,0))*HLOOKUP(T$433,$J$430:$R$431,2)</f>
        <v>0</v>
      </c>
      <c r="U463" s="1010" cm="1">
        <f t="array" ref="U463">INDEX($H463:$K463,0,MATCH(U$434,$H$434:$K$434,0))*HLOOKUP(U$433,$J$430:$R$431,2)</f>
        <v>0</v>
      </c>
      <c r="V463" s="1010" cm="1">
        <f t="array" ref="V463">INDEX($H463:$K463,0,MATCH(V$434,$H$434:$K$434,0))*HLOOKUP(V$433,$J$430:$R$431,2)</f>
        <v>0</v>
      </c>
      <c r="W463" s="1010" cm="1">
        <f t="array" ref="W463">INDEX($H463:$K463,0,MATCH(W$434,$H$434:$K$434,0))*HLOOKUP(W$433,$J$430:$R$431,2)</f>
        <v>0</v>
      </c>
      <c r="X463" s="1010" cm="1">
        <f t="array" ref="X463">INDEX($H463:$K463,0,MATCH(X$434,$H$434:$K$434,0))*HLOOKUP(X$433,$J$430:$R$431,2)</f>
        <v>0</v>
      </c>
      <c r="Y463" s="1010" cm="1">
        <f t="array" ref="Y463">INDEX($H463:$K463,0,MATCH(Y$434,$H$434:$K$434,0))*HLOOKUP(Y$433,$J$430:$R$431,2)</f>
        <v>0</v>
      </c>
      <c r="Z463" s="1010" cm="1">
        <f t="array" ref="Z463">INDEX($H463:$K463,0,MATCH(Z$434,$H$434:$K$434,0))*HLOOKUP(Z$433,$J$430:$R$431,2)</f>
        <v>0</v>
      </c>
      <c r="AA463" s="1010" cm="1">
        <f t="array" ref="AA463">INDEX($H463:$K463,0,MATCH(AA$434,$H$434:$K$434,0))*HLOOKUP(AA$433,$J$430:$R$431,2)</f>
        <v>0</v>
      </c>
      <c r="AB463" s="1010" cm="1">
        <f t="array" ref="AB463">INDEX($H463:$K463,0,MATCH(AB$434,$H$434:$K$434,0))*HLOOKUP(AB$433,$J$430:$R$431,2)</f>
        <v>0</v>
      </c>
      <c r="AC463" s="1010" cm="1">
        <f t="array" ref="AC463">INDEX($H463:$K463,0,MATCH(AC$434,$H$434:$K$434,0))*HLOOKUP(AC$433,$J$430:$R$431,2)</f>
        <v>0</v>
      </c>
      <c r="AD463" s="1010" cm="1">
        <f t="array" ref="AD463">INDEX($H463:$K463,0,MATCH(AD$434,$H$434:$K$434,0))*HLOOKUP(AD$433,$J$430:$R$431,2)</f>
        <v>0</v>
      </c>
      <c r="AE463" s="1010" cm="1">
        <f t="array" ref="AE463">INDEX($H463:$K463,0,MATCH(AE$434,$H$434:$K$434,0))*HLOOKUP(AE$433,$J$430:$R$431,2)</f>
        <v>0</v>
      </c>
      <c r="AF463" s="1010" cm="1">
        <f t="array" ref="AF463">INDEX($H463:$K463,0,MATCH(AF$434,$H$434:$K$434,0))*HLOOKUP(AF$433,$J$430:$R$431,2)</f>
        <v>0</v>
      </c>
      <c r="AG463" s="1010" cm="1">
        <f t="array" ref="AG463">INDEX($H463:$K463,0,MATCH(AG$434,$H$434:$K$434,0))*HLOOKUP(AG$433,$J$430:$R$431,2)</f>
        <v>0</v>
      </c>
      <c r="AH463" s="1010" cm="1">
        <f t="array" ref="AH463">INDEX($H463:$K463,0,MATCH(AH$434,$H$434:$K$434,0))*HLOOKUP(AH$433,$J$430:$R$431,2)</f>
        <v>0</v>
      </c>
      <c r="AI463" s="1010" cm="1">
        <f t="array" ref="AI463">INDEX($H463:$K463,0,MATCH(AI$434,$H$434:$K$434,0))*HLOOKUP(AI$433,$J$430:$R$431,2)</f>
        <v>0</v>
      </c>
      <c r="AJ463" s="1010" cm="1">
        <f t="array" ref="AJ463">INDEX($H463:$K463,0,MATCH(AJ$434,$H$434:$K$434,0))*HLOOKUP(AJ$433,$J$430:$R$431,2)</f>
        <v>0</v>
      </c>
      <c r="AK463" s="1010" cm="1">
        <f t="array" ref="AK463">INDEX($H463:$K463,0,MATCH(AK$434,$H$434:$K$434,0))*HLOOKUP(AK$433,$J$430:$R$431,2)</f>
        <v>0</v>
      </c>
      <c r="AL463" s="1010" cm="1">
        <f t="array" ref="AL463">INDEX($H463:$K463,0,MATCH(AL$434,$H$434:$K$434,0))*HLOOKUP(AL$433,$J$430:$R$431,2)</f>
        <v>0</v>
      </c>
      <c r="AM463" s="1010" cm="1">
        <f t="array" ref="AM463">INDEX($H463:$K463,0,MATCH(AM$434,$H$434:$K$434,0))*HLOOKUP(AM$433,$J$430:$R$431,2)</f>
        <v>0</v>
      </c>
      <c r="AN463" s="1010" cm="1">
        <f t="array" ref="AN463">INDEX($H463:$K463,0,MATCH(AN$434,$H$434:$K$434,0))*HLOOKUP(AN$433,$J$430:$R$431,2)</f>
        <v>0</v>
      </c>
      <c r="AO463" s="1010" cm="1">
        <f t="array" ref="AO463">INDEX($H463:$K463,0,MATCH(AO$434,$H$434:$K$434,0))*HLOOKUP(AO$433,$J$430:$R$431,2)</f>
        <v>0</v>
      </c>
      <c r="AP463" s="1010" cm="1">
        <f t="array" ref="AP463">INDEX($H463:$K463,0,MATCH(AP$434,$H$434:$K$434,0))*HLOOKUP(AP$433,$J$430:$R$431,2)</f>
        <v>0</v>
      </c>
      <c r="AQ463" s="1010" cm="1">
        <f t="array" ref="AQ463">INDEX($H463:$K463,0,MATCH(AQ$434,$H$434:$K$434,0))*HLOOKUP(AQ$433,$J$430:$R$431,2)</f>
        <v>0</v>
      </c>
      <c r="AR463" s="1010" cm="1">
        <f t="array" ref="AR463">INDEX($H463:$K463,0,MATCH(AR$434,$H$434:$K$434,0))*HLOOKUP(AR$433,$J$430:$R$431,2)</f>
        <v>0</v>
      </c>
      <c r="AS463" s="1010" cm="1">
        <f t="array" ref="AS463">INDEX($H463:$K463,0,MATCH(AS$434,$H$434:$K$434,0))*HLOOKUP(AS$433,$J$430:$R$431,2)</f>
        <v>0</v>
      </c>
      <c r="AT463" s="1010" cm="1">
        <f t="array" ref="AT463">INDEX($H463:$K463,0,MATCH(AT$434,$H$434:$K$434,0))*HLOOKUP(AT$433,$J$430:$R$431,2)</f>
        <v>0</v>
      </c>
      <c r="AU463" s="1010" cm="1">
        <f t="array" ref="AU463">INDEX($H463:$K463,0,MATCH(AU$434,$H$434:$K$434,0))*HLOOKUP(AU$433,$J$430:$R$431,2)</f>
        <v>0</v>
      </c>
      <c r="AV463" s="304"/>
      <c r="AW463" s="304"/>
      <c r="AX463" s="236"/>
      <c r="AY463" s="228"/>
      <c r="AZ463" s="228"/>
      <c r="BA463" s="228"/>
    </row>
    <row r="464" spans="1:53" s="76" customFormat="1" ht="15" outlineLevel="1" x14ac:dyDescent="0.25">
      <c r="A464" s="226"/>
      <c r="B464" s="227"/>
      <c r="C464" s="237"/>
      <c r="D464" s="237"/>
      <c r="E464" s="237"/>
      <c r="F464" s="245"/>
      <c r="G464" s="703" t="str">
        <f t="shared" si="51"/>
        <v>YAAA2A1a</v>
      </c>
      <c r="H464" s="406">
        <v>0</v>
      </c>
      <c r="I464" s="406">
        <v>0</v>
      </c>
      <c r="J464" s="406">
        <v>0</v>
      </c>
      <c r="K464" s="406">
        <v>0</v>
      </c>
      <c r="L464" s="1010" cm="1">
        <f t="array" ref="L464">INDEX($H464:$K464,0,MATCH(L$434,$H$434:$K$434,0))*HLOOKUP(L$433,$J$430:$R$431,2)</f>
        <v>0</v>
      </c>
      <c r="M464" s="1010" cm="1">
        <f t="array" ref="M464">INDEX($H464:$K464,0,MATCH(M$434,$H$434:$K$434,0))*HLOOKUP(M$433,$J$430:$R$431,2)</f>
        <v>0</v>
      </c>
      <c r="N464" s="1010" cm="1">
        <f t="array" ref="N464">INDEX($H464:$K464,0,MATCH(N$434,$H$434:$K$434,0))*HLOOKUP(N$433,$J$430:$R$431,2)</f>
        <v>0</v>
      </c>
      <c r="O464" s="1010" cm="1">
        <f t="array" ref="O464">INDEX($H464:$K464,0,MATCH(O$434,$H$434:$K$434,0))*HLOOKUP(O$433,$J$430:$R$431,2)</f>
        <v>0</v>
      </c>
      <c r="P464" s="1010" cm="1">
        <f t="array" ref="P464">INDEX($H464:$K464,0,MATCH(P$434,$H$434:$K$434,0))*HLOOKUP(P$433,$J$430:$R$431,2)</f>
        <v>0</v>
      </c>
      <c r="Q464" s="1010" cm="1">
        <f t="array" ref="Q464">INDEX($H464:$K464,0,MATCH(Q$434,$H$434:$K$434,0))*HLOOKUP(Q$433,$J$430:$R$431,2)</f>
        <v>0</v>
      </c>
      <c r="R464" s="1010" cm="1">
        <f t="array" ref="R464">INDEX($H464:$K464,0,MATCH(R$434,$H$434:$K$434,0))*HLOOKUP(R$433,$J$430:$R$431,2)</f>
        <v>0</v>
      </c>
      <c r="S464" s="1010" cm="1">
        <f t="array" ref="S464">INDEX($H464:$K464,0,MATCH(S$434,$H$434:$K$434,0))*HLOOKUP(S$433,$J$430:$R$431,2)</f>
        <v>0</v>
      </c>
      <c r="T464" s="1010" cm="1">
        <f t="array" ref="T464">INDEX($H464:$K464,0,MATCH(T$434,$H$434:$K$434,0))*HLOOKUP(T$433,$J$430:$R$431,2)</f>
        <v>0</v>
      </c>
      <c r="U464" s="1010" cm="1">
        <f t="array" ref="U464">INDEX($H464:$K464,0,MATCH(U$434,$H$434:$K$434,0))*HLOOKUP(U$433,$J$430:$R$431,2)</f>
        <v>0</v>
      </c>
      <c r="V464" s="1010" cm="1">
        <f t="array" ref="V464">INDEX($H464:$K464,0,MATCH(V$434,$H$434:$K$434,0))*HLOOKUP(V$433,$J$430:$R$431,2)</f>
        <v>0</v>
      </c>
      <c r="W464" s="1010" cm="1">
        <f t="array" ref="W464">INDEX($H464:$K464,0,MATCH(W$434,$H$434:$K$434,0))*HLOOKUP(W$433,$J$430:$R$431,2)</f>
        <v>0</v>
      </c>
      <c r="X464" s="1010" cm="1">
        <f t="array" ref="X464">INDEX($H464:$K464,0,MATCH(X$434,$H$434:$K$434,0))*HLOOKUP(X$433,$J$430:$R$431,2)</f>
        <v>0</v>
      </c>
      <c r="Y464" s="1010" cm="1">
        <f t="array" ref="Y464">INDEX($H464:$K464,0,MATCH(Y$434,$H$434:$K$434,0))*HLOOKUP(Y$433,$J$430:$R$431,2)</f>
        <v>0</v>
      </c>
      <c r="Z464" s="1010" cm="1">
        <f t="array" ref="Z464">INDEX($H464:$K464,0,MATCH(Z$434,$H$434:$K$434,0))*HLOOKUP(Z$433,$J$430:$R$431,2)</f>
        <v>0</v>
      </c>
      <c r="AA464" s="1010" cm="1">
        <f t="array" ref="AA464">INDEX($H464:$K464,0,MATCH(AA$434,$H$434:$K$434,0))*HLOOKUP(AA$433,$J$430:$R$431,2)</f>
        <v>0</v>
      </c>
      <c r="AB464" s="1010" cm="1">
        <f t="array" ref="AB464">INDEX($H464:$K464,0,MATCH(AB$434,$H$434:$K$434,0))*HLOOKUP(AB$433,$J$430:$R$431,2)</f>
        <v>0</v>
      </c>
      <c r="AC464" s="1010" cm="1">
        <f t="array" ref="AC464">INDEX($H464:$K464,0,MATCH(AC$434,$H$434:$K$434,0))*HLOOKUP(AC$433,$J$430:$R$431,2)</f>
        <v>0</v>
      </c>
      <c r="AD464" s="1010" cm="1">
        <f t="array" ref="AD464">INDEX($H464:$K464,0,MATCH(AD$434,$H$434:$K$434,0))*HLOOKUP(AD$433,$J$430:$R$431,2)</f>
        <v>0</v>
      </c>
      <c r="AE464" s="1010" cm="1">
        <f t="array" ref="AE464">INDEX($H464:$K464,0,MATCH(AE$434,$H$434:$K$434,0))*HLOOKUP(AE$433,$J$430:$R$431,2)</f>
        <v>0</v>
      </c>
      <c r="AF464" s="1010" cm="1">
        <f t="array" ref="AF464">INDEX($H464:$K464,0,MATCH(AF$434,$H$434:$K$434,0))*HLOOKUP(AF$433,$J$430:$R$431,2)</f>
        <v>0</v>
      </c>
      <c r="AG464" s="1010" cm="1">
        <f t="array" ref="AG464">INDEX($H464:$K464,0,MATCH(AG$434,$H$434:$K$434,0))*HLOOKUP(AG$433,$J$430:$R$431,2)</f>
        <v>0</v>
      </c>
      <c r="AH464" s="1010" cm="1">
        <f t="array" ref="AH464">INDEX($H464:$K464,0,MATCH(AH$434,$H$434:$K$434,0))*HLOOKUP(AH$433,$J$430:$R$431,2)</f>
        <v>0</v>
      </c>
      <c r="AI464" s="1010" cm="1">
        <f t="array" ref="AI464">INDEX($H464:$K464,0,MATCH(AI$434,$H$434:$K$434,0))*HLOOKUP(AI$433,$J$430:$R$431,2)</f>
        <v>0</v>
      </c>
      <c r="AJ464" s="1010" cm="1">
        <f t="array" ref="AJ464">INDEX($H464:$K464,0,MATCH(AJ$434,$H$434:$K$434,0))*HLOOKUP(AJ$433,$J$430:$R$431,2)</f>
        <v>0</v>
      </c>
      <c r="AK464" s="1010" cm="1">
        <f t="array" ref="AK464">INDEX($H464:$K464,0,MATCH(AK$434,$H$434:$K$434,0))*HLOOKUP(AK$433,$J$430:$R$431,2)</f>
        <v>0</v>
      </c>
      <c r="AL464" s="1010" cm="1">
        <f t="array" ref="AL464">INDEX($H464:$K464,0,MATCH(AL$434,$H$434:$K$434,0))*HLOOKUP(AL$433,$J$430:$R$431,2)</f>
        <v>0</v>
      </c>
      <c r="AM464" s="1010" cm="1">
        <f t="array" ref="AM464">INDEX($H464:$K464,0,MATCH(AM$434,$H$434:$K$434,0))*HLOOKUP(AM$433,$J$430:$R$431,2)</f>
        <v>0</v>
      </c>
      <c r="AN464" s="1010" cm="1">
        <f t="array" ref="AN464">INDEX($H464:$K464,0,MATCH(AN$434,$H$434:$K$434,0))*HLOOKUP(AN$433,$J$430:$R$431,2)</f>
        <v>0</v>
      </c>
      <c r="AO464" s="1010" cm="1">
        <f t="array" ref="AO464">INDEX($H464:$K464,0,MATCH(AO$434,$H$434:$K$434,0))*HLOOKUP(AO$433,$J$430:$R$431,2)</f>
        <v>0</v>
      </c>
      <c r="AP464" s="1010" cm="1">
        <f t="array" ref="AP464">INDEX($H464:$K464,0,MATCH(AP$434,$H$434:$K$434,0))*HLOOKUP(AP$433,$J$430:$R$431,2)</f>
        <v>0</v>
      </c>
      <c r="AQ464" s="1010" cm="1">
        <f t="array" ref="AQ464">INDEX($H464:$K464,0,MATCH(AQ$434,$H$434:$K$434,0))*HLOOKUP(AQ$433,$J$430:$R$431,2)</f>
        <v>0</v>
      </c>
      <c r="AR464" s="1010" cm="1">
        <f t="array" ref="AR464">INDEX($H464:$K464,0,MATCH(AR$434,$H$434:$K$434,0))*HLOOKUP(AR$433,$J$430:$R$431,2)</f>
        <v>0</v>
      </c>
      <c r="AS464" s="1010" cm="1">
        <f t="array" ref="AS464">INDEX($H464:$K464,0,MATCH(AS$434,$H$434:$K$434,0))*HLOOKUP(AS$433,$J$430:$R$431,2)</f>
        <v>0</v>
      </c>
      <c r="AT464" s="1010" cm="1">
        <f t="array" ref="AT464">INDEX($H464:$K464,0,MATCH(AT$434,$H$434:$K$434,0))*HLOOKUP(AT$433,$J$430:$R$431,2)</f>
        <v>0</v>
      </c>
      <c r="AU464" s="1010" cm="1">
        <f t="array" ref="AU464">INDEX($H464:$K464,0,MATCH(AU$434,$H$434:$K$434,0))*HLOOKUP(AU$433,$J$430:$R$431,2)</f>
        <v>0</v>
      </c>
      <c r="AV464" s="304"/>
      <c r="AW464" s="304"/>
      <c r="AX464" s="236"/>
      <c r="AY464" s="228"/>
      <c r="AZ464" s="228"/>
      <c r="BA464" s="228"/>
    </row>
    <row r="465" spans="1:53" s="76" customFormat="1" ht="15" outlineLevel="1" x14ac:dyDescent="0.25">
      <c r="A465" s="226"/>
      <c r="B465" s="227"/>
      <c r="C465" s="237"/>
      <c r="D465" s="237"/>
      <c r="E465" s="237"/>
      <c r="F465" s="245"/>
      <c r="G465" s="703" t="str">
        <f t="shared" si="51"/>
        <v>YYWNWl</v>
      </c>
      <c r="H465" s="349">
        <v>0</v>
      </c>
      <c r="I465" s="349">
        <v>0</v>
      </c>
      <c r="J465" s="349">
        <v>0</v>
      </c>
      <c r="K465" s="349">
        <v>0</v>
      </c>
      <c r="L465" s="1010" cm="1">
        <f t="array" ref="L465">INDEX($H465:$K465,0,MATCH(L$434,$H$434:$K$434,0))*HLOOKUP(L$433,$J$430:$R$431,2)</f>
        <v>0</v>
      </c>
      <c r="M465" s="1010" cm="1">
        <f t="array" ref="M465">INDEX($H465:$K465,0,MATCH(M$434,$H$434:$K$434,0))*HLOOKUP(M$433,$J$430:$R$431,2)</f>
        <v>0</v>
      </c>
      <c r="N465" s="1010" cm="1">
        <f t="array" ref="N465">INDEX($H465:$K465,0,MATCH(N$434,$H$434:$K$434,0))*HLOOKUP(N$433,$J$430:$R$431,2)</f>
        <v>0</v>
      </c>
      <c r="O465" s="1010" cm="1">
        <f t="array" ref="O465">INDEX($H465:$K465,0,MATCH(O$434,$H$434:$K$434,0))*HLOOKUP(O$433,$J$430:$R$431,2)</f>
        <v>0</v>
      </c>
      <c r="P465" s="1010" cm="1">
        <f t="array" ref="P465">INDEX($H465:$K465,0,MATCH(P$434,$H$434:$K$434,0))*HLOOKUP(P$433,$J$430:$R$431,2)</f>
        <v>0</v>
      </c>
      <c r="Q465" s="1010" cm="1">
        <f t="array" ref="Q465">INDEX($H465:$K465,0,MATCH(Q$434,$H$434:$K$434,0))*HLOOKUP(Q$433,$J$430:$R$431,2)</f>
        <v>0</v>
      </c>
      <c r="R465" s="1010" cm="1">
        <f t="array" ref="R465">INDEX($H465:$K465,0,MATCH(R$434,$H$434:$K$434,0))*HLOOKUP(R$433,$J$430:$R$431,2)</f>
        <v>0</v>
      </c>
      <c r="S465" s="1010" cm="1">
        <f t="array" ref="S465">INDEX($H465:$K465,0,MATCH(S$434,$H$434:$K$434,0))*HLOOKUP(S$433,$J$430:$R$431,2)</f>
        <v>0</v>
      </c>
      <c r="T465" s="1010" cm="1">
        <f t="array" ref="T465">INDEX($H465:$K465,0,MATCH(T$434,$H$434:$K$434,0))*HLOOKUP(T$433,$J$430:$R$431,2)</f>
        <v>0</v>
      </c>
      <c r="U465" s="1010" cm="1">
        <f t="array" ref="U465">INDEX($H465:$K465,0,MATCH(U$434,$H$434:$K$434,0))*HLOOKUP(U$433,$J$430:$R$431,2)</f>
        <v>0</v>
      </c>
      <c r="V465" s="1010" cm="1">
        <f t="array" ref="V465">INDEX($H465:$K465,0,MATCH(V$434,$H$434:$K$434,0))*HLOOKUP(V$433,$J$430:$R$431,2)</f>
        <v>0</v>
      </c>
      <c r="W465" s="1010" cm="1">
        <f t="array" ref="W465">INDEX($H465:$K465,0,MATCH(W$434,$H$434:$K$434,0))*HLOOKUP(W$433,$J$430:$R$431,2)</f>
        <v>0</v>
      </c>
      <c r="X465" s="1010" cm="1">
        <f t="array" ref="X465">INDEX($H465:$K465,0,MATCH(X$434,$H$434:$K$434,0))*HLOOKUP(X$433,$J$430:$R$431,2)</f>
        <v>0</v>
      </c>
      <c r="Y465" s="1010" cm="1">
        <f t="array" ref="Y465">INDEX($H465:$K465,0,MATCH(Y$434,$H$434:$K$434,0))*HLOOKUP(Y$433,$J$430:$R$431,2)</f>
        <v>0</v>
      </c>
      <c r="Z465" s="1010" cm="1">
        <f t="array" ref="Z465">INDEX($H465:$K465,0,MATCH(Z$434,$H$434:$K$434,0))*HLOOKUP(Z$433,$J$430:$R$431,2)</f>
        <v>0</v>
      </c>
      <c r="AA465" s="1010" cm="1">
        <f t="array" ref="AA465">INDEX($H465:$K465,0,MATCH(AA$434,$H$434:$K$434,0))*HLOOKUP(AA$433,$J$430:$R$431,2)</f>
        <v>0</v>
      </c>
      <c r="AB465" s="1010" cm="1">
        <f t="array" ref="AB465">INDEX($H465:$K465,0,MATCH(AB$434,$H$434:$K$434,0))*HLOOKUP(AB$433,$J$430:$R$431,2)</f>
        <v>0</v>
      </c>
      <c r="AC465" s="1010" cm="1">
        <f t="array" ref="AC465">INDEX($H465:$K465,0,MATCH(AC$434,$H$434:$K$434,0))*HLOOKUP(AC$433,$J$430:$R$431,2)</f>
        <v>0</v>
      </c>
      <c r="AD465" s="1010" cm="1">
        <f t="array" ref="AD465">INDEX($H465:$K465,0,MATCH(AD$434,$H$434:$K$434,0))*HLOOKUP(AD$433,$J$430:$R$431,2)</f>
        <v>0</v>
      </c>
      <c r="AE465" s="1010" cm="1">
        <f t="array" ref="AE465">INDEX($H465:$K465,0,MATCH(AE$434,$H$434:$K$434,0))*HLOOKUP(AE$433,$J$430:$R$431,2)</f>
        <v>0</v>
      </c>
      <c r="AF465" s="1010" cm="1">
        <f t="array" ref="AF465">INDEX($H465:$K465,0,MATCH(AF$434,$H$434:$K$434,0))*HLOOKUP(AF$433,$J$430:$R$431,2)</f>
        <v>0</v>
      </c>
      <c r="AG465" s="1010" cm="1">
        <f t="array" ref="AG465">INDEX($H465:$K465,0,MATCH(AG$434,$H$434:$K$434,0))*HLOOKUP(AG$433,$J$430:$R$431,2)</f>
        <v>0</v>
      </c>
      <c r="AH465" s="1010" cm="1">
        <f t="array" ref="AH465">INDEX($H465:$K465,0,MATCH(AH$434,$H$434:$K$434,0))*HLOOKUP(AH$433,$J$430:$R$431,2)</f>
        <v>0</v>
      </c>
      <c r="AI465" s="1010" cm="1">
        <f t="array" ref="AI465">INDEX($H465:$K465,0,MATCH(AI$434,$H$434:$K$434,0))*HLOOKUP(AI$433,$J$430:$R$431,2)</f>
        <v>0</v>
      </c>
      <c r="AJ465" s="1010" cm="1">
        <f t="array" ref="AJ465">INDEX($H465:$K465,0,MATCH(AJ$434,$H$434:$K$434,0))*HLOOKUP(AJ$433,$J$430:$R$431,2)</f>
        <v>0</v>
      </c>
      <c r="AK465" s="1010" cm="1">
        <f t="array" ref="AK465">INDEX($H465:$K465,0,MATCH(AK$434,$H$434:$K$434,0))*HLOOKUP(AK$433,$J$430:$R$431,2)</f>
        <v>0</v>
      </c>
      <c r="AL465" s="1010" cm="1">
        <f t="array" ref="AL465">INDEX($H465:$K465,0,MATCH(AL$434,$H$434:$K$434,0))*HLOOKUP(AL$433,$J$430:$R$431,2)</f>
        <v>0</v>
      </c>
      <c r="AM465" s="1010" cm="1">
        <f t="array" ref="AM465">INDEX($H465:$K465,0,MATCH(AM$434,$H$434:$K$434,0))*HLOOKUP(AM$433,$J$430:$R$431,2)</f>
        <v>0</v>
      </c>
      <c r="AN465" s="1010" cm="1">
        <f t="array" ref="AN465">INDEX($H465:$K465,0,MATCH(AN$434,$H$434:$K$434,0))*HLOOKUP(AN$433,$J$430:$R$431,2)</f>
        <v>0</v>
      </c>
      <c r="AO465" s="1010" cm="1">
        <f t="array" ref="AO465">INDEX($H465:$K465,0,MATCH(AO$434,$H$434:$K$434,0))*HLOOKUP(AO$433,$J$430:$R$431,2)</f>
        <v>0</v>
      </c>
      <c r="AP465" s="1010" cm="1">
        <f t="array" ref="AP465">INDEX($H465:$K465,0,MATCH(AP$434,$H$434:$K$434,0))*HLOOKUP(AP$433,$J$430:$R$431,2)</f>
        <v>0</v>
      </c>
      <c r="AQ465" s="1010" cm="1">
        <f t="array" ref="AQ465">INDEX($H465:$K465,0,MATCH(AQ$434,$H$434:$K$434,0))*HLOOKUP(AQ$433,$J$430:$R$431,2)</f>
        <v>0</v>
      </c>
      <c r="AR465" s="1010" cm="1">
        <f t="array" ref="AR465">INDEX($H465:$K465,0,MATCH(AR$434,$H$434:$K$434,0))*HLOOKUP(AR$433,$J$430:$R$431,2)</f>
        <v>0</v>
      </c>
      <c r="AS465" s="1010" cm="1">
        <f t="array" ref="AS465">INDEX($H465:$K465,0,MATCH(AS$434,$H$434:$K$434,0))*HLOOKUP(AS$433,$J$430:$R$431,2)</f>
        <v>0</v>
      </c>
      <c r="AT465" s="1010" cm="1">
        <f t="array" ref="AT465">INDEX($H465:$K465,0,MATCH(AT$434,$H$434:$K$434,0))*HLOOKUP(AT$433,$J$430:$R$431,2)</f>
        <v>0</v>
      </c>
      <c r="AU465" s="1010" cm="1">
        <f t="array" ref="AU465">INDEX($H465:$K465,0,MATCH(AU$434,$H$434:$K$434,0))*HLOOKUP(AU$433,$J$430:$R$431,2)</f>
        <v>0</v>
      </c>
      <c r="AV465" s="304"/>
      <c r="AW465" s="304"/>
      <c r="AX465" s="236"/>
      <c r="AY465" s="228"/>
      <c r="AZ465" s="228"/>
      <c r="BA465" s="228"/>
    </row>
    <row r="466" spans="1:53" s="76" customFormat="1" ht="15" outlineLevel="1" x14ac:dyDescent="0.25">
      <c r="A466" s="226"/>
      <c r="B466" s="227"/>
      <c r="C466" s="237"/>
      <c r="D466" s="237"/>
      <c r="E466" s="237"/>
      <c r="F466" s="245"/>
      <c r="G466" s="703" t="str">
        <f t="shared" si="51"/>
        <v>YYLWNw</v>
      </c>
      <c r="H466" s="349">
        <v>40</v>
      </c>
      <c r="I466" s="349">
        <v>40</v>
      </c>
      <c r="J466" s="349">
        <v>0</v>
      </c>
      <c r="K466" s="349">
        <v>0</v>
      </c>
      <c r="L466" s="1010" cm="1">
        <f t="array" ref="L466">INDEX($H466:$K466,0,MATCH(L$434,$H$434:$K$434,0))*HLOOKUP(L$433,$J$430:$R$431,2)</f>
        <v>40</v>
      </c>
      <c r="M466" s="1010" cm="1">
        <f t="array" ref="M466">INDEX($H466:$K466,0,MATCH(M$434,$H$434:$K$434,0))*HLOOKUP(M$433,$J$430:$R$431,2)</f>
        <v>40</v>
      </c>
      <c r="N466" s="1010" cm="1">
        <f t="array" ref="N466">INDEX($H466:$K466,0,MATCH(N$434,$H$434:$K$434,0))*HLOOKUP(N$433,$J$430:$R$431,2)</f>
        <v>0</v>
      </c>
      <c r="O466" s="1010" cm="1">
        <f t="array" ref="O466">INDEX($H466:$K466,0,MATCH(O$434,$H$434:$K$434,0))*HLOOKUP(O$433,$J$430:$R$431,2)</f>
        <v>0</v>
      </c>
      <c r="P466" s="1010" cm="1">
        <f t="array" ref="P466">INDEX($H466:$K466,0,MATCH(P$434,$H$434:$K$434,0))*HLOOKUP(P$433,$J$430:$R$431,2)</f>
        <v>40</v>
      </c>
      <c r="Q466" s="1010" cm="1">
        <f t="array" ref="Q466">INDEX($H466:$K466,0,MATCH(Q$434,$H$434:$K$434,0))*HLOOKUP(Q$433,$J$430:$R$431,2)</f>
        <v>40</v>
      </c>
      <c r="R466" s="1010" cm="1">
        <f t="array" ref="R466">INDEX($H466:$K466,0,MATCH(R$434,$H$434:$K$434,0))*HLOOKUP(R$433,$J$430:$R$431,2)</f>
        <v>0</v>
      </c>
      <c r="S466" s="1010" cm="1">
        <f t="array" ref="S466">INDEX($H466:$K466,0,MATCH(S$434,$H$434:$K$434,0))*HLOOKUP(S$433,$J$430:$R$431,2)</f>
        <v>0</v>
      </c>
      <c r="T466" s="1010" cm="1">
        <f t="array" ref="T466">INDEX($H466:$K466,0,MATCH(T$434,$H$434:$K$434,0))*HLOOKUP(T$433,$J$430:$R$431,2)</f>
        <v>40</v>
      </c>
      <c r="U466" s="1010" cm="1">
        <f t="array" ref="U466">INDEX($H466:$K466,0,MATCH(U$434,$H$434:$K$434,0))*HLOOKUP(U$433,$J$430:$R$431,2)</f>
        <v>40</v>
      </c>
      <c r="V466" s="1010" cm="1">
        <f t="array" ref="V466">INDEX($H466:$K466,0,MATCH(V$434,$H$434:$K$434,0))*HLOOKUP(V$433,$J$430:$R$431,2)</f>
        <v>0</v>
      </c>
      <c r="W466" s="1010" cm="1">
        <f t="array" ref="W466">INDEX($H466:$K466,0,MATCH(W$434,$H$434:$K$434,0))*HLOOKUP(W$433,$J$430:$R$431,2)</f>
        <v>0</v>
      </c>
      <c r="X466" s="1010" cm="1">
        <f t="array" ref="X466">INDEX($H466:$K466,0,MATCH(X$434,$H$434:$K$434,0))*HLOOKUP(X$433,$J$430:$R$431,2)</f>
        <v>40</v>
      </c>
      <c r="Y466" s="1010" cm="1">
        <f t="array" ref="Y466">INDEX($H466:$K466,0,MATCH(Y$434,$H$434:$K$434,0))*HLOOKUP(Y$433,$J$430:$R$431,2)</f>
        <v>40</v>
      </c>
      <c r="Z466" s="1010" cm="1">
        <f t="array" ref="Z466">INDEX($H466:$K466,0,MATCH(Z$434,$H$434:$K$434,0))*HLOOKUP(Z$433,$J$430:$R$431,2)</f>
        <v>0</v>
      </c>
      <c r="AA466" s="1010" cm="1">
        <f t="array" ref="AA466">INDEX($H466:$K466,0,MATCH(AA$434,$H$434:$K$434,0))*HLOOKUP(AA$433,$J$430:$R$431,2)</f>
        <v>0</v>
      </c>
      <c r="AB466" s="1010" cm="1">
        <f t="array" ref="AB466">INDEX($H466:$K466,0,MATCH(AB$434,$H$434:$K$434,0))*HLOOKUP(AB$433,$J$430:$R$431,2)</f>
        <v>40</v>
      </c>
      <c r="AC466" s="1010" cm="1">
        <f t="array" ref="AC466">INDEX($H466:$K466,0,MATCH(AC$434,$H$434:$K$434,0))*HLOOKUP(AC$433,$J$430:$R$431,2)</f>
        <v>40</v>
      </c>
      <c r="AD466" s="1010" cm="1">
        <f t="array" ref="AD466">INDEX($H466:$K466,0,MATCH(AD$434,$H$434:$K$434,0))*HLOOKUP(AD$433,$J$430:$R$431,2)</f>
        <v>0</v>
      </c>
      <c r="AE466" s="1010" cm="1">
        <f t="array" ref="AE466">INDEX($H466:$K466,0,MATCH(AE$434,$H$434:$K$434,0))*HLOOKUP(AE$433,$J$430:$R$431,2)</f>
        <v>0</v>
      </c>
      <c r="AF466" s="1010" cm="1">
        <f t="array" ref="AF466">INDEX($H466:$K466,0,MATCH(AF$434,$H$434:$K$434,0))*HLOOKUP(AF$433,$J$430:$R$431,2)</f>
        <v>40</v>
      </c>
      <c r="AG466" s="1010" cm="1">
        <f t="array" ref="AG466">INDEX($H466:$K466,0,MATCH(AG$434,$H$434:$K$434,0))*HLOOKUP(AG$433,$J$430:$R$431,2)</f>
        <v>40</v>
      </c>
      <c r="AH466" s="1010" cm="1">
        <f t="array" ref="AH466">INDEX($H466:$K466,0,MATCH(AH$434,$H$434:$K$434,0))*HLOOKUP(AH$433,$J$430:$R$431,2)</f>
        <v>0</v>
      </c>
      <c r="AI466" s="1010" cm="1">
        <f t="array" ref="AI466">INDEX($H466:$K466,0,MATCH(AI$434,$H$434:$K$434,0))*HLOOKUP(AI$433,$J$430:$R$431,2)</f>
        <v>0</v>
      </c>
      <c r="AJ466" s="1010" cm="1">
        <f t="array" ref="AJ466">INDEX($H466:$K466,0,MATCH(AJ$434,$H$434:$K$434,0))*HLOOKUP(AJ$433,$J$430:$R$431,2)</f>
        <v>40</v>
      </c>
      <c r="AK466" s="1010" cm="1">
        <f t="array" ref="AK466">INDEX($H466:$K466,0,MATCH(AK$434,$H$434:$K$434,0))*HLOOKUP(AK$433,$J$430:$R$431,2)</f>
        <v>40</v>
      </c>
      <c r="AL466" s="1010" cm="1">
        <f t="array" ref="AL466">INDEX($H466:$K466,0,MATCH(AL$434,$H$434:$K$434,0))*HLOOKUP(AL$433,$J$430:$R$431,2)</f>
        <v>0</v>
      </c>
      <c r="AM466" s="1010" cm="1">
        <f t="array" ref="AM466">INDEX($H466:$K466,0,MATCH(AM$434,$H$434:$K$434,0))*HLOOKUP(AM$433,$J$430:$R$431,2)</f>
        <v>0</v>
      </c>
      <c r="AN466" s="1010" cm="1">
        <f t="array" ref="AN466">INDEX($H466:$K466,0,MATCH(AN$434,$H$434:$K$434,0))*HLOOKUP(AN$433,$J$430:$R$431,2)</f>
        <v>40</v>
      </c>
      <c r="AO466" s="1010" cm="1">
        <f t="array" ref="AO466">INDEX($H466:$K466,0,MATCH(AO$434,$H$434:$K$434,0))*HLOOKUP(AO$433,$J$430:$R$431,2)</f>
        <v>40</v>
      </c>
      <c r="AP466" s="1010" cm="1">
        <f t="array" ref="AP466">INDEX($H466:$K466,0,MATCH(AP$434,$H$434:$K$434,0))*HLOOKUP(AP$433,$J$430:$R$431,2)</f>
        <v>0</v>
      </c>
      <c r="AQ466" s="1010" cm="1">
        <f t="array" ref="AQ466">INDEX($H466:$K466,0,MATCH(AQ$434,$H$434:$K$434,0))*HLOOKUP(AQ$433,$J$430:$R$431,2)</f>
        <v>0</v>
      </c>
      <c r="AR466" s="1010" cm="1">
        <f t="array" ref="AR466">INDEX($H466:$K466,0,MATCH(AR$434,$H$434:$K$434,0))*HLOOKUP(AR$433,$J$430:$R$431,2)</f>
        <v>40</v>
      </c>
      <c r="AS466" s="1010" cm="1">
        <f t="array" ref="AS466">INDEX($H466:$K466,0,MATCH(AS$434,$H$434:$K$434,0))*HLOOKUP(AS$433,$J$430:$R$431,2)</f>
        <v>40</v>
      </c>
      <c r="AT466" s="1010" cm="1">
        <f t="array" ref="AT466">INDEX($H466:$K466,0,MATCH(AT$434,$H$434:$K$434,0))*HLOOKUP(AT$433,$J$430:$R$431,2)</f>
        <v>0</v>
      </c>
      <c r="AU466" s="1010" cm="1">
        <f t="array" ref="AU466">INDEX($H466:$K466,0,MATCH(AU$434,$H$434:$K$434,0))*HLOOKUP(AU$433,$J$430:$R$431,2)</f>
        <v>0</v>
      </c>
      <c r="AV466" s="304"/>
      <c r="AW466" s="304"/>
      <c r="AX466" s="236"/>
      <c r="AY466" s="228"/>
      <c r="AZ466" s="228"/>
      <c r="BA466" s="228"/>
    </row>
    <row r="467" spans="1:53" s="76" customFormat="1" ht="15" outlineLevel="1" x14ac:dyDescent="0.25">
      <c r="A467" s="226"/>
      <c r="B467" s="227"/>
      <c r="C467" s="237"/>
      <c r="D467" s="237"/>
      <c r="E467" s="237"/>
      <c r="F467" s="245"/>
      <c r="G467" s="703" t="str">
        <f t="shared" si="51"/>
        <v>YYWLWz</v>
      </c>
      <c r="H467" s="349">
        <v>40</v>
      </c>
      <c r="I467" s="349">
        <v>40</v>
      </c>
      <c r="J467" s="349">
        <v>0</v>
      </c>
      <c r="K467" s="349">
        <v>0</v>
      </c>
      <c r="L467" s="1010" cm="1">
        <f t="array" ref="L467">INDEX($H467:$K467,0,MATCH(L$434,$H$434:$K$434,0))*HLOOKUP(L$433,$J$430:$R$431,2)</f>
        <v>40</v>
      </c>
      <c r="M467" s="1010" cm="1">
        <f t="array" ref="M467">INDEX($H467:$K467,0,MATCH(M$434,$H$434:$K$434,0))*HLOOKUP(M$433,$J$430:$R$431,2)</f>
        <v>40</v>
      </c>
      <c r="N467" s="1010" cm="1">
        <f t="array" ref="N467">INDEX($H467:$K467,0,MATCH(N$434,$H$434:$K$434,0))*HLOOKUP(N$433,$J$430:$R$431,2)</f>
        <v>0</v>
      </c>
      <c r="O467" s="1010" cm="1">
        <f t="array" ref="O467">INDEX($H467:$K467,0,MATCH(O$434,$H$434:$K$434,0))*HLOOKUP(O$433,$J$430:$R$431,2)</f>
        <v>0</v>
      </c>
      <c r="P467" s="1010" cm="1">
        <f t="array" ref="P467">INDEX($H467:$K467,0,MATCH(P$434,$H$434:$K$434,0))*HLOOKUP(P$433,$J$430:$R$431,2)</f>
        <v>40</v>
      </c>
      <c r="Q467" s="1010" cm="1">
        <f t="array" ref="Q467">INDEX($H467:$K467,0,MATCH(Q$434,$H$434:$K$434,0))*HLOOKUP(Q$433,$J$430:$R$431,2)</f>
        <v>40</v>
      </c>
      <c r="R467" s="1010" cm="1">
        <f t="array" ref="R467">INDEX($H467:$K467,0,MATCH(R$434,$H$434:$K$434,0))*HLOOKUP(R$433,$J$430:$R$431,2)</f>
        <v>0</v>
      </c>
      <c r="S467" s="1010" cm="1">
        <f t="array" ref="S467">INDEX($H467:$K467,0,MATCH(S$434,$H$434:$K$434,0))*HLOOKUP(S$433,$J$430:$R$431,2)</f>
        <v>0</v>
      </c>
      <c r="T467" s="1010" cm="1">
        <f t="array" ref="T467">INDEX($H467:$K467,0,MATCH(T$434,$H$434:$K$434,0))*HLOOKUP(T$433,$J$430:$R$431,2)</f>
        <v>40</v>
      </c>
      <c r="U467" s="1010" cm="1">
        <f t="array" ref="U467">INDEX($H467:$K467,0,MATCH(U$434,$H$434:$K$434,0))*HLOOKUP(U$433,$J$430:$R$431,2)</f>
        <v>40</v>
      </c>
      <c r="V467" s="1010" cm="1">
        <f t="array" ref="V467">INDEX($H467:$K467,0,MATCH(V$434,$H$434:$K$434,0))*HLOOKUP(V$433,$J$430:$R$431,2)</f>
        <v>0</v>
      </c>
      <c r="W467" s="1010" cm="1">
        <f t="array" ref="W467">INDEX($H467:$K467,0,MATCH(W$434,$H$434:$K$434,0))*HLOOKUP(W$433,$J$430:$R$431,2)</f>
        <v>0</v>
      </c>
      <c r="X467" s="1010" cm="1">
        <f t="array" ref="X467">INDEX($H467:$K467,0,MATCH(X$434,$H$434:$K$434,0))*HLOOKUP(X$433,$J$430:$R$431,2)</f>
        <v>40</v>
      </c>
      <c r="Y467" s="1010" cm="1">
        <f t="array" ref="Y467">INDEX($H467:$K467,0,MATCH(Y$434,$H$434:$K$434,0))*HLOOKUP(Y$433,$J$430:$R$431,2)</f>
        <v>40</v>
      </c>
      <c r="Z467" s="1010" cm="1">
        <f t="array" ref="Z467">INDEX($H467:$K467,0,MATCH(Z$434,$H$434:$K$434,0))*HLOOKUP(Z$433,$J$430:$R$431,2)</f>
        <v>0</v>
      </c>
      <c r="AA467" s="1010" cm="1">
        <f t="array" ref="AA467">INDEX($H467:$K467,0,MATCH(AA$434,$H$434:$K$434,0))*HLOOKUP(AA$433,$J$430:$R$431,2)</f>
        <v>0</v>
      </c>
      <c r="AB467" s="1010" cm="1">
        <f t="array" ref="AB467">INDEX($H467:$K467,0,MATCH(AB$434,$H$434:$K$434,0))*HLOOKUP(AB$433,$J$430:$R$431,2)</f>
        <v>40</v>
      </c>
      <c r="AC467" s="1010" cm="1">
        <f t="array" ref="AC467">INDEX($H467:$K467,0,MATCH(AC$434,$H$434:$K$434,0))*HLOOKUP(AC$433,$J$430:$R$431,2)</f>
        <v>40</v>
      </c>
      <c r="AD467" s="1010" cm="1">
        <f t="array" ref="AD467">INDEX($H467:$K467,0,MATCH(AD$434,$H$434:$K$434,0))*HLOOKUP(AD$433,$J$430:$R$431,2)</f>
        <v>0</v>
      </c>
      <c r="AE467" s="1010" cm="1">
        <f t="array" ref="AE467">INDEX($H467:$K467,0,MATCH(AE$434,$H$434:$K$434,0))*HLOOKUP(AE$433,$J$430:$R$431,2)</f>
        <v>0</v>
      </c>
      <c r="AF467" s="1010" cm="1">
        <f t="array" ref="AF467">INDEX($H467:$K467,0,MATCH(AF$434,$H$434:$K$434,0))*HLOOKUP(AF$433,$J$430:$R$431,2)</f>
        <v>40</v>
      </c>
      <c r="AG467" s="1010" cm="1">
        <f t="array" ref="AG467">INDEX($H467:$K467,0,MATCH(AG$434,$H$434:$K$434,0))*HLOOKUP(AG$433,$J$430:$R$431,2)</f>
        <v>40</v>
      </c>
      <c r="AH467" s="1010" cm="1">
        <f t="array" ref="AH467">INDEX($H467:$K467,0,MATCH(AH$434,$H$434:$K$434,0))*HLOOKUP(AH$433,$J$430:$R$431,2)</f>
        <v>0</v>
      </c>
      <c r="AI467" s="1010" cm="1">
        <f t="array" ref="AI467">INDEX($H467:$K467,0,MATCH(AI$434,$H$434:$K$434,0))*HLOOKUP(AI$433,$J$430:$R$431,2)</f>
        <v>0</v>
      </c>
      <c r="AJ467" s="1010" cm="1">
        <f t="array" ref="AJ467">INDEX($H467:$K467,0,MATCH(AJ$434,$H$434:$K$434,0))*HLOOKUP(AJ$433,$J$430:$R$431,2)</f>
        <v>40</v>
      </c>
      <c r="AK467" s="1010" cm="1">
        <f t="array" ref="AK467">INDEX($H467:$K467,0,MATCH(AK$434,$H$434:$K$434,0))*HLOOKUP(AK$433,$J$430:$R$431,2)</f>
        <v>40</v>
      </c>
      <c r="AL467" s="1010" cm="1">
        <f t="array" ref="AL467">INDEX($H467:$K467,0,MATCH(AL$434,$H$434:$K$434,0))*HLOOKUP(AL$433,$J$430:$R$431,2)</f>
        <v>0</v>
      </c>
      <c r="AM467" s="1010" cm="1">
        <f t="array" ref="AM467">INDEX($H467:$K467,0,MATCH(AM$434,$H$434:$K$434,0))*HLOOKUP(AM$433,$J$430:$R$431,2)</f>
        <v>0</v>
      </c>
      <c r="AN467" s="1010" cm="1">
        <f t="array" ref="AN467">INDEX($H467:$K467,0,MATCH(AN$434,$H$434:$K$434,0))*HLOOKUP(AN$433,$J$430:$R$431,2)</f>
        <v>40</v>
      </c>
      <c r="AO467" s="1010" cm="1">
        <f t="array" ref="AO467">INDEX($H467:$K467,0,MATCH(AO$434,$H$434:$K$434,0))*HLOOKUP(AO$433,$J$430:$R$431,2)</f>
        <v>40</v>
      </c>
      <c r="AP467" s="1010" cm="1">
        <f t="array" ref="AP467">INDEX($H467:$K467,0,MATCH(AP$434,$H$434:$K$434,0))*HLOOKUP(AP$433,$J$430:$R$431,2)</f>
        <v>0</v>
      </c>
      <c r="AQ467" s="1010" cm="1">
        <f t="array" ref="AQ467">INDEX($H467:$K467,0,MATCH(AQ$434,$H$434:$K$434,0))*HLOOKUP(AQ$433,$J$430:$R$431,2)</f>
        <v>0</v>
      </c>
      <c r="AR467" s="1010" cm="1">
        <f t="array" ref="AR467">INDEX($H467:$K467,0,MATCH(AR$434,$H$434:$K$434,0))*HLOOKUP(AR$433,$J$430:$R$431,2)</f>
        <v>40</v>
      </c>
      <c r="AS467" s="1010" cm="1">
        <f t="array" ref="AS467">INDEX($H467:$K467,0,MATCH(AS$434,$H$434:$K$434,0))*HLOOKUP(AS$433,$J$430:$R$431,2)</f>
        <v>40</v>
      </c>
      <c r="AT467" s="1010" cm="1">
        <f t="array" ref="AT467">INDEX($H467:$K467,0,MATCH(AT$434,$H$434:$K$434,0))*HLOOKUP(AT$433,$J$430:$R$431,2)</f>
        <v>0</v>
      </c>
      <c r="AU467" s="1010" cm="1">
        <f t="array" ref="AU467">INDEX($H467:$K467,0,MATCH(AU$434,$H$434:$K$434,0))*HLOOKUP(AU$433,$J$430:$R$431,2)</f>
        <v>0</v>
      </c>
      <c r="AV467" s="304"/>
      <c r="AW467" s="304"/>
      <c r="AX467" s="236"/>
      <c r="AY467" s="228"/>
      <c r="AZ467" s="228"/>
      <c r="BA467" s="228"/>
    </row>
    <row r="468" spans="1:53" s="76" customFormat="1" ht="15" outlineLevel="1" x14ac:dyDescent="0.25">
      <c r="A468" s="226"/>
      <c r="B468" s="227"/>
      <c r="C468" s="237"/>
      <c r="D468" s="237"/>
      <c r="E468" s="237"/>
      <c r="F468" s="245"/>
      <c r="G468" s="703" t="str">
        <f t="shared" si="51"/>
        <v>YYNWLw</v>
      </c>
      <c r="H468" s="349">
        <v>25</v>
      </c>
      <c r="I468" s="349">
        <v>25</v>
      </c>
      <c r="J468" s="349">
        <v>0</v>
      </c>
      <c r="K468" s="349">
        <v>0</v>
      </c>
      <c r="L468" s="1010" cm="1">
        <f t="array" ref="L468">INDEX($H468:$K468,0,MATCH(L$434,$H$434:$K$434,0))*HLOOKUP(L$433,$J$430:$R$431,2)</f>
        <v>25</v>
      </c>
      <c r="M468" s="1010" cm="1">
        <f t="array" ref="M468">INDEX($H468:$K468,0,MATCH(M$434,$H$434:$K$434,0))*HLOOKUP(M$433,$J$430:$R$431,2)</f>
        <v>25</v>
      </c>
      <c r="N468" s="1010" cm="1">
        <f t="array" ref="N468">INDEX($H468:$K468,0,MATCH(N$434,$H$434:$K$434,0))*HLOOKUP(N$433,$J$430:$R$431,2)</f>
        <v>0</v>
      </c>
      <c r="O468" s="1010" cm="1">
        <f t="array" ref="O468">INDEX($H468:$K468,0,MATCH(O$434,$H$434:$K$434,0))*HLOOKUP(O$433,$J$430:$R$431,2)</f>
        <v>0</v>
      </c>
      <c r="P468" s="1010" cm="1">
        <f t="array" ref="P468">INDEX($H468:$K468,0,MATCH(P$434,$H$434:$K$434,0))*HLOOKUP(P$433,$J$430:$R$431,2)</f>
        <v>25</v>
      </c>
      <c r="Q468" s="1010" cm="1">
        <f t="array" ref="Q468">INDEX($H468:$K468,0,MATCH(Q$434,$H$434:$K$434,0))*HLOOKUP(Q$433,$J$430:$R$431,2)</f>
        <v>25</v>
      </c>
      <c r="R468" s="1010" cm="1">
        <f t="array" ref="R468">INDEX($H468:$K468,0,MATCH(R$434,$H$434:$K$434,0))*HLOOKUP(R$433,$J$430:$R$431,2)</f>
        <v>0</v>
      </c>
      <c r="S468" s="1010" cm="1">
        <f t="array" ref="S468">INDEX($H468:$K468,0,MATCH(S$434,$H$434:$K$434,0))*HLOOKUP(S$433,$J$430:$R$431,2)</f>
        <v>0</v>
      </c>
      <c r="T468" s="1010" cm="1">
        <f t="array" ref="T468">INDEX($H468:$K468,0,MATCH(T$434,$H$434:$K$434,0))*HLOOKUP(T$433,$J$430:$R$431,2)</f>
        <v>25</v>
      </c>
      <c r="U468" s="1010" cm="1">
        <f t="array" ref="U468">INDEX($H468:$K468,0,MATCH(U$434,$H$434:$K$434,0))*HLOOKUP(U$433,$J$430:$R$431,2)</f>
        <v>25</v>
      </c>
      <c r="V468" s="1010" cm="1">
        <f t="array" ref="V468">INDEX($H468:$K468,0,MATCH(V$434,$H$434:$K$434,0))*HLOOKUP(V$433,$J$430:$R$431,2)</f>
        <v>0</v>
      </c>
      <c r="W468" s="1010" cm="1">
        <f t="array" ref="W468">INDEX($H468:$K468,0,MATCH(W$434,$H$434:$K$434,0))*HLOOKUP(W$433,$J$430:$R$431,2)</f>
        <v>0</v>
      </c>
      <c r="X468" s="1010" cm="1">
        <f t="array" ref="X468">INDEX($H468:$K468,0,MATCH(X$434,$H$434:$K$434,0))*HLOOKUP(X$433,$J$430:$R$431,2)</f>
        <v>25</v>
      </c>
      <c r="Y468" s="1010" cm="1">
        <f t="array" ref="Y468">INDEX($H468:$K468,0,MATCH(Y$434,$H$434:$K$434,0))*HLOOKUP(Y$433,$J$430:$R$431,2)</f>
        <v>25</v>
      </c>
      <c r="Z468" s="1010" cm="1">
        <f t="array" ref="Z468">INDEX($H468:$K468,0,MATCH(Z$434,$H$434:$K$434,0))*HLOOKUP(Z$433,$J$430:$R$431,2)</f>
        <v>0</v>
      </c>
      <c r="AA468" s="1010" cm="1">
        <f t="array" ref="AA468">INDEX($H468:$K468,0,MATCH(AA$434,$H$434:$K$434,0))*HLOOKUP(AA$433,$J$430:$R$431,2)</f>
        <v>0</v>
      </c>
      <c r="AB468" s="1010" cm="1">
        <f t="array" ref="AB468">INDEX($H468:$K468,0,MATCH(AB$434,$H$434:$K$434,0))*HLOOKUP(AB$433,$J$430:$R$431,2)</f>
        <v>25</v>
      </c>
      <c r="AC468" s="1010" cm="1">
        <f t="array" ref="AC468">INDEX($H468:$K468,0,MATCH(AC$434,$H$434:$K$434,0))*HLOOKUP(AC$433,$J$430:$R$431,2)</f>
        <v>25</v>
      </c>
      <c r="AD468" s="1010" cm="1">
        <f t="array" ref="AD468">INDEX($H468:$K468,0,MATCH(AD$434,$H$434:$K$434,0))*HLOOKUP(AD$433,$J$430:$R$431,2)</f>
        <v>0</v>
      </c>
      <c r="AE468" s="1010" cm="1">
        <f t="array" ref="AE468">INDEX($H468:$K468,0,MATCH(AE$434,$H$434:$K$434,0))*HLOOKUP(AE$433,$J$430:$R$431,2)</f>
        <v>0</v>
      </c>
      <c r="AF468" s="1010" cm="1">
        <f t="array" ref="AF468">INDEX($H468:$K468,0,MATCH(AF$434,$H$434:$K$434,0))*HLOOKUP(AF$433,$J$430:$R$431,2)</f>
        <v>25</v>
      </c>
      <c r="AG468" s="1010" cm="1">
        <f t="array" ref="AG468">INDEX($H468:$K468,0,MATCH(AG$434,$H$434:$K$434,0))*HLOOKUP(AG$433,$J$430:$R$431,2)</f>
        <v>25</v>
      </c>
      <c r="AH468" s="1010" cm="1">
        <f t="array" ref="AH468">INDEX($H468:$K468,0,MATCH(AH$434,$H$434:$K$434,0))*HLOOKUP(AH$433,$J$430:$R$431,2)</f>
        <v>0</v>
      </c>
      <c r="AI468" s="1010" cm="1">
        <f t="array" ref="AI468">INDEX($H468:$K468,0,MATCH(AI$434,$H$434:$K$434,0))*HLOOKUP(AI$433,$J$430:$R$431,2)</f>
        <v>0</v>
      </c>
      <c r="AJ468" s="1010" cm="1">
        <f t="array" ref="AJ468">INDEX($H468:$K468,0,MATCH(AJ$434,$H$434:$K$434,0))*HLOOKUP(AJ$433,$J$430:$R$431,2)</f>
        <v>25</v>
      </c>
      <c r="AK468" s="1010" cm="1">
        <f t="array" ref="AK468">INDEX($H468:$K468,0,MATCH(AK$434,$H$434:$K$434,0))*HLOOKUP(AK$433,$J$430:$R$431,2)</f>
        <v>25</v>
      </c>
      <c r="AL468" s="1010" cm="1">
        <f t="array" ref="AL468">INDEX($H468:$K468,0,MATCH(AL$434,$H$434:$K$434,0))*HLOOKUP(AL$433,$J$430:$R$431,2)</f>
        <v>0</v>
      </c>
      <c r="AM468" s="1010" cm="1">
        <f t="array" ref="AM468">INDEX($H468:$K468,0,MATCH(AM$434,$H$434:$K$434,0))*HLOOKUP(AM$433,$J$430:$R$431,2)</f>
        <v>0</v>
      </c>
      <c r="AN468" s="1010" cm="1">
        <f t="array" ref="AN468">INDEX($H468:$K468,0,MATCH(AN$434,$H$434:$K$434,0))*HLOOKUP(AN$433,$J$430:$R$431,2)</f>
        <v>25</v>
      </c>
      <c r="AO468" s="1010" cm="1">
        <f t="array" ref="AO468">INDEX($H468:$K468,0,MATCH(AO$434,$H$434:$K$434,0))*HLOOKUP(AO$433,$J$430:$R$431,2)</f>
        <v>25</v>
      </c>
      <c r="AP468" s="1010" cm="1">
        <f t="array" ref="AP468">INDEX($H468:$K468,0,MATCH(AP$434,$H$434:$K$434,0))*HLOOKUP(AP$433,$J$430:$R$431,2)</f>
        <v>0</v>
      </c>
      <c r="AQ468" s="1010" cm="1">
        <f t="array" ref="AQ468">INDEX($H468:$K468,0,MATCH(AQ$434,$H$434:$K$434,0))*HLOOKUP(AQ$433,$J$430:$R$431,2)</f>
        <v>0</v>
      </c>
      <c r="AR468" s="1010" cm="1">
        <f t="array" ref="AR468">INDEX($H468:$K468,0,MATCH(AR$434,$H$434:$K$434,0))*HLOOKUP(AR$433,$J$430:$R$431,2)</f>
        <v>25</v>
      </c>
      <c r="AS468" s="1010" cm="1">
        <f t="array" ref="AS468">INDEX($H468:$K468,0,MATCH(AS$434,$H$434:$K$434,0))*HLOOKUP(AS$433,$J$430:$R$431,2)</f>
        <v>25</v>
      </c>
      <c r="AT468" s="1010" cm="1">
        <f t="array" ref="AT468">INDEX($H468:$K468,0,MATCH(AT$434,$H$434:$K$434,0))*HLOOKUP(AT$433,$J$430:$R$431,2)</f>
        <v>0</v>
      </c>
      <c r="AU468" s="1010" cm="1">
        <f t="array" ref="AU468">INDEX($H468:$K468,0,MATCH(AU$434,$H$434:$K$434,0))*HLOOKUP(AU$433,$J$430:$R$431,2)</f>
        <v>0</v>
      </c>
      <c r="AV468" s="304"/>
      <c r="AW468" s="304"/>
      <c r="AX468" s="236"/>
      <c r="AY468" s="228"/>
      <c r="AZ468" s="228"/>
      <c r="BA468" s="228"/>
    </row>
    <row r="469" spans="1:53" s="76" customFormat="1" ht="15" outlineLevel="1" x14ac:dyDescent="0.25">
      <c r="A469" s="226"/>
      <c r="B469" s="227"/>
      <c r="C469" s="237"/>
      <c r="D469" s="237"/>
      <c r="E469" s="237"/>
      <c r="F469" s="245"/>
      <c r="G469" s="703" t="str">
        <f t="shared" si="51"/>
        <v>AYAA2A1w</v>
      </c>
      <c r="H469" s="349">
        <v>30</v>
      </c>
      <c r="I469" s="349">
        <v>20</v>
      </c>
      <c r="J469" s="349">
        <v>0</v>
      </c>
      <c r="K469" s="349">
        <v>0</v>
      </c>
      <c r="L469" s="1010" cm="1">
        <f t="array" ref="L469">INDEX($H469:$K469,0,MATCH(L$434,$H$434:$K$434,0))*HLOOKUP(L$433,$J$430:$R$431,2)</f>
        <v>30</v>
      </c>
      <c r="M469" s="1010" cm="1">
        <f t="array" ref="M469">INDEX($H469:$K469,0,MATCH(M$434,$H$434:$K$434,0))*HLOOKUP(M$433,$J$430:$R$431,2)</f>
        <v>20</v>
      </c>
      <c r="N469" s="1010" cm="1">
        <f t="array" ref="N469">INDEX($H469:$K469,0,MATCH(N$434,$H$434:$K$434,0))*HLOOKUP(N$433,$J$430:$R$431,2)</f>
        <v>0</v>
      </c>
      <c r="O469" s="1010" cm="1">
        <f t="array" ref="O469">INDEX($H469:$K469,0,MATCH(O$434,$H$434:$K$434,0))*HLOOKUP(O$433,$J$430:$R$431,2)</f>
        <v>0</v>
      </c>
      <c r="P469" s="1010" cm="1">
        <f t="array" ref="P469">INDEX($H469:$K469,0,MATCH(P$434,$H$434:$K$434,0))*HLOOKUP(P$433,$J$430:$R$431,2)</f>
        <v>30</v>
      </c>
      <c r="Q469" s="1010" cm="1">
        <f t="array" ref="Q469">INDEX($H469:$K469,0,MATCH(Q$434,$H$434:$K$434,0))*HLOOKUP(Q$433,$J$430:$R$431,2)</f>
        <v>20</v>
      </c>
      <c r="R469" s="1010" cm="1">
        <f t="array" ref="R469">INDEX($H469:$K469,0,MATCH(R$434,$H$434:$K$434,0))*HLOOKUP(R$433,$J$430:$R$431,2)</f>
        <v>0</v>
      </c>
      <c r="S469" s="1010" cm="1">
        <f t="array" ref="S469">INDEX($H469:$K469,0,MATCH(S$434,$H$434:$K$434,0))*HLOOKUP(S$433,$J$430:$R$431,2)</f>
        <v>0</v>
      </c>
      <c r="T469" s="1010" cm="1">
        <f t="array" ref="T469">INDEX($H469:$K469,0,MATCH(T$434,$H$434:$K$434,0))*HLOOKUP(T$433,$J$430:$R$431,2)</f>
        <v>30</v>
      </c>
      <c r="U469" s="1010" cm="1">
        <f t="array" ref="U469">INDEX($H469:$K469,0,MATCH(U$434,$H$434:$K$434,0))*HLOOKUP(U$433,$J$430:$R$431,2)</f>
        <v>20</v>
      </c>
      <c r="V469" s="1010" cm="1">
        <f t="array" ref="V469">INDEX($H469:$K469,0,MATCH(V$434,$H$434:$K$434,0))*HLOOKUP(V$433,$J$430:$R$431,2)</f>
        <v>0</v>
      </c>
      <c r="W469" s="1010" cm="1">
        <f t="array" ref="W469">INDEX($H469:$K469,0,MATCH(W$434,$H$434:$K$434,0))*HLOOKUP(W$433,$J$430:$R$431,2)</f>
        <v>0</v>
      </c>
      <c r="X469" s="1010" cm="1">
        <f t="array" ref="X469">INDEX($H469:$K469,0,MATCH(X$434,$H$434:$K$434,0))*HLOOKUP(X$433,$J$430:$R$431,2)</f>
        <v>30</v>
      </c>
      <c r="Y469" s="1010" cm="1">
        <f t="array" ref="Y469">INDEX($H469:$K469,0,MATCH(Y$434,$H$434:$K$434,0))*HLOOKUP(Y$433,$J$430:$R$431,2)</f>
        <v>20</v>
      </c>
      <c r="Z469" s="1010" cm="1">
        <f t="array" ref="Z469">INDEX($H469:$K469,0,MATCH(Z$434,$H$434:$K$434,0))*HLOOKUP(Z$433,$J$430:$R$431,2)</f>
        <v>0</v>
      </c>
      <c r="AA469" s="1010" cm="1">
        <f t="array" ref="AA469">INDEX($H469:$K469,0,MATCH(AA$434,$H$434:$K$434,0))*HLOOKUP(AA$433,$J$430:$R$431,2)</f>
        <v>0</v>
      </c>
      <c r="AB469" s="1010" cm="1">
        <f t="array" ref="AB469">INDEX($H469:$K469,0,MATCH(AB$434,$H$434:$K$434,0))*HLOOKUP(AB$433,$J$430:$R$431,2)</f>
        <v>30</v>
      </c>
      <c r="AC469" s="1010" cm="1">
        <f t="array" ref="AC469">INDEX($H469:$K469,0,MATCH(AC$434,$H$434:$K$434,0))*HLOOKUP(AC$433,$J$430:$R$431,2)</f>
        <v>20</v>
      </c>
      <c r="AD469" s="1010" cm="1">
        <f t="array" ref="AD469">INDEX($H469:$K469,0,MATCH(AD$434,$H$434:$K$434,0))*HLOOKUP(AD$433,$J$430:$R$431,2)</f>
        <v>0</v>
      </c>
      <c r="AE469" s="1010" cm="1">
        <f t="array" ref="AE469">INDEX($H469:$K469,0,MATCH(AE$434,$H$434:$K$434,0))*HLOOKUP(AE$433,$J$430:$R$431,2)</f>
        <v>0</v>
      </c>
      <c r="AF469" s="1010" cm="1">
        <f t="array" ref="AF469">INDEX($H469:$K469,0,MATCH(AF$434,$H$434:$K$434,0))*HLOOKUP(AF$433,$J$430:$R$431,2)</f>
        <v>30</v>
      </c>
      <c r="AG469" s="1010" cm="1">
        <f t="array" ref="AG469">INDEX($H469:$K469,0,MATCH(AG$434,$H$434:$K$434,0))*HLOOKUP(AG$433,$J$430:$R$431,2)</f>
        <v>20</v>
      </c>
      <c r="AH469" s="1010" cm="1">
        <f t="array" ref="AH469">INDEX($H469:$K469,0,MATCH(AH$434,$H$434:$K$434,0))*HLOOKUP(AH$433,$J$430:$R$431,2)</f>
        <v>0</v>
      </c>
      <c r="AI469" s="1010" cm="1">
        <f t="array" ref="AI469">INDEX($H469:$K469,0,MATCH(AI$434,$H$434:$K$434,0))*HLOOKUP(AI$433,$J$430:$R$431,2)</f>
        <v>0</v>
      </c>
      <c r="AJ469" s="1010" cm="1">
        <f t="array" ref="AJ469">INDEX($H469:$K469,0,MATCH(AJ$434,$H$434:$K$434,0))*HLOOKUP(AJ$433,$J$430:$R$431,2)</f>
        <v>30</v>
      </c>
      <c r="AK469" s="1010" cm="1">
        <f t="array" ref="AK469">INDEX($H469:$K469,0,MATCH(AK$434,$H$434:$K$434,0))*HLOOKUP(AK$433,$J$430:$R$431,2)</f>
        <v>20</v>
      </c>
      <c r="AL469" s="1010" cm="1">
        <f t="array" ref="AL469">INDEX($H469:$K469,0,MATCH(AL$434,$H$434:$K$434,0))*HLOOKUP(AL$433,$J$430:$R$431,2)</f>
        <v>0</v>
      </c>
      <c r="AM469" s="1010" cm="1">
        <f t="array" ref="AM469">INDEX($H469:$K469,0,MATCH(AM$434,$H$434:$K$434,0))*HLOOKUP(AM$433,$J$430:$R$431,2)</f>
        <v>0</v>
      </c>
      <c r="AN469" s="1010" cm="1">
        <f t="array" ref="AN469">INDEX($H469:$K469,0,MATCH(AN$434,$H$434:$K$434,0))*HLOOKUP(AN$433,$J$430:$R$431,2)</f>
        <v>30</v>
      </c>
      <c r="AO469" s="1010" cm="1">
        <f t="array" ref="AO469">INDEX($H469:$K469,0,MATCH(AO$434,$H$434:$K$434,0))*HLOOKUP(AO$433,$J$430:$R$431,2)</f>
        <v>20</v>
      </c>
      <c r="AP469" s="1010" cm="1">
        <f t="array" ref="AP469">INDEX($H469:$K469,0,MATCH(AP$434,$H$434:$K$434,0))*HLOOKUP(AP$433,$J$430:$R$431,2)</f>
        <v>0</v>
      </c>
      <c r="AQ469" s="1010" cm="1">
        <f t="array" ref="AQ469">INDEX($H469:$K469,0,MATCH(AQ$434,$H$434:$K$434,0))*HLOOKUP(AQ$433,$J$430:$R$431,2)</f>
        <v>0</v>
      </c>
      <c r="AR469" s="1010" cm="1">
        <f t="array" ref="AR469">INDEX($H469:$K469,0,MATCH(AR$434,$H$434:$K$434,0))*HLOOKUP(AR$433,$J$430:$R$431,2)</f>
        <v>30</v>
      </c>
      <c r="AS469" s="1010" cm="1">
        <f t="array" ref="AS469">INDEX($H469:$K469,0,MATCH(AS$434,$H$434:$K$434,0))*HLOOKUP(AS$433,$J$430:$R$431,2)</f>
        <v>20</v>
      </c>
      <c r="AT469" s="1010" cm="1">
        <f t="array" ref="AT469">INDEX($H469:$K469,0,MATCH(AT$434,$H$434:$K$434,0))*HLOOKUP(AT$433,$J$430:$R$431,2)</f>
        <v>0</v>
      </c>
      <c r="AU469" s="1010" cm="1">
        <f t="array" ref="AU469">INDEX($H469:$K469,0,MATCH(AU$434,$H$434:$K$434,0))*HLOOKUP(AU$433,$J$430:$R$431,2)</f>
        <v>0</v>
      </c>
      <c r="AV469" s="304"/>
      <c r="AW469" s="304"/>
      <c r="AX469" s="236"/>
      <c r="AY469" s="228"/>
      <c r="AZ469" s="228"/>
      <c r="BA469" s="228"/>
    </row>
    <row r="470" spans="1:53" s="76" customFormat="1" ht="15" outlineLevel="1" x14ac:dyDescent="0.25">
      <c r="A470" s="226"/>
      <c r="B470" s="227"/>
      <c r="C470" s="237"/>
      <c r="D470" s="237"/>
      <c r="E470" s="237"/>
      <c r="F470" s="245"/>
      <c r="G470" s="703" t="str">
        <f t="shared" si="51"/>
        <v>AAWA2A1a</v>
      </c>
      <c r="H470" s="349">
        <v>0</v>
      </c>
      <c r="I470" s="349">
        <v>0</v>
      </c>
      <c r="J470" s="349">
        <v>0</v>
      </c>
      <c r="K470" s="349">
        <v>0</v>
      </c>
      <c r="L470" s="1010" cm="1">
        <f t="array" ref="L470">INDEX($H470:$K470,0,MATCH(L$434,$H$434:$K$434,0))*HLOOKUP(L$433,$J$430:$R$431,2)</f>
        <v>0</v>
      </c>
      <c r="M470" s="1010" cm="1">
        <f t="array" ref="M470">INDEX($H470:$K470,0,MATCH(M$434,$H$434:$K$434,0))*HLOOKUP(M$433,$J$430:$R$431,2)</f>
        <v>0</v>
      </c>
      <c r="N470" s="1010" cm="1">
        <f t="array" ref="N470">INDEX($H470:$K470,0,MATCH(N$434,$H$434:$K$434,0))*HLOOKUP(N$433,$J$430:$R$431,2)</f>
        <v>0</v>
      </c>
      <c r="O470" s="1010" cm="1">
        <f t="array" ref="O470">INDEX($H470:$K470,0,MATCH(O$434,$H$434:$K$434,0))*HLOOKUP(O$433,$J$430:$R$431,2)</f>
        <v>0</v>
      </c>
      <c r="P470" s="1010" cm="1">
        <f t="array" ref="P470">INDEX($H470:$K470,0,MATCH(P$434,$H$434:$K$434,0))*HLOOKUP(P$433,$J$430:$R$431,2)</f>
        <v>0</v>
      </c>
      <c r="Q470" s="1010" cm="1">
        <f t="array" ref="Q470">INDEX($H470:$K470,0,MATCH(Q$434,$H$434:$K$434,0))*HLOOKUP(Q$433,$J$430:$R$431,2)</f>
        <v>0</v>
      </c>
      <c r="R470" s="1010" cm="1">
        <f t="array" ref="R470">INDEX($H470:$K470,0,MATCH(R$434,$H$434:$K$434,0))*HLOOKUP(R$433,$J$430:$R$431,2)</f>
        <v>0</v>
      </c>
      <c r="S470" s="1010" cm="1">
        <f t="array" ref="S470">INDEX($H470:$K470,0,MATCH(S$434,$H$434:$K$434,0))*HLOOKUP(S$433,$J$430:$R$431,2)</f>
        <v>0</v>
      </c>
      <c r="T470" s="1010" cm="1">
        <f t="array" ref="T470">INDEX($H470:$K470,0,MATCH(T$434,$H$434:$K$434,0))*HLOOKUP(T$433,$J$430:$R$431,2)</f>
        <v>0</v>
      </c>
      <c r="U470" s="1010" cm="1">
        <f t="array" ref="U470">INDEX($H470:$K470,0,MATCH(U$434,$H$434:$K$434,0))*HLOOKUP(U$433,$J$430:$R$431,2)</f>
        <v>0</v>
      </c>
      <c r="V470" s="1010" cm="1">
        <f t="array" ref="V470">INDEX($H470:$K470,0,MATCH(V$434,$H$434:$K$434,0))*HLOOKUP(V$433,$J$430:$R$431,2)</f>
        <v>0</v>
      </c>
      <c r="W470" s="1010" cm="1">
        <f t="array" ref="W470">INDEX($H470:$K470,0,MATCH(W$434,$H$434:$K$434,0))*HLOOKUP(W$433,$J$430:$R$431,2)</f>
        <v>0</v>
      </c>
      <c r="X470" s="1010" cm="1">
        <f t="array" ref="X470">INDEX($H470:$K470,0,MATCH(X$434,$H$434:$K$434,0))*HLOOKUP(X$433,$J$430:$R$431,2)</f>
        <v>0</v>
      </c>
      <c r="Y470" s="1010" cm="1">
        <f t="array" ref="Y470">INDEX($H470:$K470,0,MATCH(Y$434,$H$434:$K$434,0))*HLOOKUP(Y$433,$J$430:$R$431,2)</f>
        <v>0</v>
      </c>
      <c r="Z470" s="1010" cm="1">
        <f t="array" ref="Z470">INDEX($H470:$K470,0,MATCH(Z$434,$H$434:$K$434,0))*HLOOKUP(Z$433,$J$430:$R$431,2)</f>
        <v>0</v>
      </c>
      <c r="AA470" s="1010" cm="1">
        <f t="array" ref="AA470">INDEX($H470:$K470,0,MATCH(AA$434,$H$434:$K$434,0))*HLOOKUP(AA$433,$J$430:$R$431,2)</f>
        <v>0</v>
      </c>
      <c r="AB470" s="1010" cm="1">
        <f t="array" ref="AB470">INDEX($H470:$K470,0,MATCH(AB$434,$H$434:$K$434,0))*HLOOKUP(AB$433,$J$430:$R$431,2)</f>
        <v>0</v>
      </c>
      <c r="AC470" s="1010" cm="1">
        <f t="array" ref="AC470">INDEX($H470:$K470,0,MATCH(AC$434,$H$434:$K$434,0))*HLOOKUP(AC$433,$J$430:$R$431,2)</f>
        <v>0</v>
      </c>
      <c r="AD470" s="1010" cm="1">
        <f t="array" ref="AD470">INDEX($H470:$K470,0,MATCH(AD$434,$H$434:$K$434,0))*HLOOKUP(AD$433,$J$430:$R$431,2)</f>
        <v>0</v>
      </c>
      <c r="AE470" s="1010" cm="1">
        <f t="array" ref="AE470">INDEX($H470:$K470,0,MATCH(AE$434,$H$434:$K$434,0))*HLOOKUP(AE$433,$J$430:$R$431,2)</f>
        <v>0</v>
      </c>
      <c r="AF470" s="1010" cm="1">
        <f t="array" ref="AF470">INDEX($H470:$K470,0,MATCH(AF$434,$H$434:$K$434,0))*HLOOKUP(AF$433,$J$430:$R$431,2)</f>
        <v>0</v>
      </c>
      <c r="AG470" s="1010" cm="1">
        <f t="array" ref="AG470">INDEX($H470:$K470,0,MATCH(AG$434,$H$434:$K$434,0))*HLOOKUP(AG$433,$J$430:$R$431,2)</f>
        <v>0</v>
      </c>
      <c r="AH470" s="1010" cm="1">
        <f t="array" ref="AH470">INDEX($H470:$K470,0,MATCH(AH$434,$H$434:$K$434,0))*HLOOKUP(AH$433,$J$430:$R$431,2)</f>
        <v>0</v>
      </c>
      <c r="AI470" s="1010" cm="1">
        <f t="array" ref="AI470">INDEX($H470:$K470,0,MATCH(AI$434,$H$434:$K$434,0))*HLOOKUP(AI$433,$J$430:$R$431,2)</f>
        <v>0</v>
      </c>
      <c r="AJ470" s="1010" cm="1">
        <f t="array" ref="AJ470">INDEX($H470:$K470,0,MATCH(AJ$434,$H$434:$K$434,0))*HLOOKUP(AJ$433,$J$430:$R$431,2)</f>
        <v>0</v>
      </c>
      <c r="AK470" s="1010" cm="1">
        <f t="array" ref="AK470">INDEX($H470:$K470,0,MATCH(AK$434,$H$434:$K$434,0))*HLOOKUP(AK$433,$J$430:$R$431,2)</f>
        <v>0</v>
      </c>
      <c r="AL470" s="1010" cm="1">
        <f t="array" ref="AL470">INDEX($H470:$K470,0,MATCH(AL$434,$H$434:$K$434,0))*HLOOKUP(AL$433,$J$430:$R$431,2)</f>
        <v>0</v>
      </c>
      <c r="AM470" s="1010" cm="1">
        <f t="array" ref="AM470">INDEX($H470:$K470,0,MATCH(AM$434,$H$434:$K$434,0))*HLOOKUP(AM$433,$J$430:$R$431,2)</f>
        <v>0</v>
      </c>
      <c r="AN470" s="1010" cm="1">
        <f t="array" ref="AN470">INDEX($H470:$K470,0,MATCH(AN$434,$H$434:$K$434,0))*HLOOKUP(AN$433,$J$430:$R$431,2)</f>
        <v>0</v>
      </c>
      <c r="AO470" s="1010" cm="1">
        <f t="array" ref="AO470">INDEX($H470:$K470,0,MATCH(AO$434,$H$434:$K$434,0))*HLOOKUP(AO$433,$J$430:$R$431,2)</f>
        <v>0</v>
      </c>
      <c r="AP470" s="1010" cm="1">
        <f t="array" ref="AP470">INDEX($H470:$K470,0,MATCH(AP$434,$H$434:$K$434,0))*HLOOKUP(AP$433,$J$430:$R$431,2)</f>
        <v>0</v>
      </c>
      <c r="AQ470" s="1010" cm="1">
        <f t="array" ref="AQ470">INDEX($H470:$K470,0,MATCH(AQ$434,$H$434:$K$434,0))*HLOOKUP(AQ$433,$J$430:$R$431,2)</f>
        <v>0</v>
      </c>
      <c r="AR470" s="1010" cm="1">
        <f t="array" ref="AR470">INDEX($H470:$K470,0,MATCH(AR$434,$H$434:$K$434,0))*HLOOKUP(AR$433,$J$430:$R$431,2)</f>
        <v>0</v>
      </c>
      <c r="AS470" s="1010" cm="1">
        <f t="array" ref="AS470">INDEX($H470:$K470,0,MATCH(AS$434,$H$434:$K$434,0))*HLOOKUP(AS$433,$J$430:$R$431,2)</f>
        <v>0</v>
      </c>
      <c r="AT470" s="1010" cm="1">
        <f t="array" ref="AT470">INDEX($H470:$K470,0,MATCH(AT$434,$H$434:$K$434,0))*HLOOKUP(AT$433,$J$430:$R$431,2)</f>
        <v>0</v>
      </c>
      <c r="AU470" s="1010" cm="1">
        <f t="array" ref="AU470">INDEX($H470:$K470,0,MATCH(AU$434,$H$434:$K$434,0))*HLOOKUP(AU$433,$J$430:$R$431,2)</f>
        <v>0</v>
      </c>
      <c r="AV470" s="304"/>
      <c r="AW470" s="304"/>
      <c r="AX470" s="236"/>
      <c r="AY470" s="228"/>
      <c r="AZ470" s="228"/>
      <c r="BA470" s="228"/>
    </row>
    <row r="471" spans="1:53" s="76" customFormat="1" ht="15" outlineLevel="1" x14ac:dyDescent="0.25">
      <c r="A471" s="226"/>
      <c r="B471" s="227"/>
      <c r="C471" s="237"/>
      <c r="D471" s="237"/>
      <c r="E471" s="237"/>
      <c r="F471" s="245"/>
      <c r="G471" s="703" t="str">
        <f t="shared" si="51"/>
        <v>AAAWA1a</v>
      </c>
      <c r="H471" s="349">
        <v>0</v>
      </c>
      <c r="I471" s="349">
        <v>0</v>
      </c>
      <c r="J471" s="349">
        <v>0</v>
      </c>
      <c r="K471" s="349">
        <v>0</v>
      </c>
      <c r="L471" s="1010" cm="1">
        <f t="array" ref="L471">INDEX($H471:$K471,0,MATCH(L$434,$H$434:$K$434,0))*HLOOKUP(L$433,$J$430:$R$431,2)</f>
        <v>0</v>
      </c>
      <c r="M471" s="1010" cm="1">
        <f t="array" ref="M471">INDEX($H471:$K471,0,MATCH(M$434,$H$434:$K$434,0))*HLOOKUP(M$433,$J$430:$R$431,2)</f>
        <v>0</v>
      </c>
      <c r="N471" s="1010" cm="1">
        <f t="array" ref="N471">INDEX($H471:$K471,0,MATCH(N$434,$H$434:$K$434,0))*HLOOKUP(N$433,$J$430:$R$431,2)</f>
        <v>0</v>
      </c>
      <c r="O471" s="1010" cm="1">
        <f t="array" ref="O471">INDEX($H471:$K471,0,MATCH(O$434,$H$434:$K$434,0))*HLOOKUP(O$433,$J$430:$R$431,2)</f>
        <v>0</v>
      </c>
      <c r="P471" s="1010" cm="1">
        <f t="array" ref="P471">INDEX($H471:$K471,0,MATCH(P$434,$H$434:$K$434,0))*HLOOKUP(P$433,$J$430:$R$431,2)</f>
        <v>0</v>
      </c>
      <c r="Q471" s="1010" cm="1">
        <f t="array" ref="Q471">INDEX($H471:$K471,0,MATCH(Q$434,$H$434:$K$434,0))*HLOOKUP(Q$433,$J$430:$R$431,2)</f>
        <v>0</v>
      </c>
      <c r="R471" s="1010" cm="1">
        <f t="array" ref="R471">INDEX($H471:$K471,0,MATCH(R$434,$H$434:$K$434,0))*HLOOKUP(R$433,$J$430:$R$431,2)</f>
        <v>0</v>
      </c>
      <c r="S471" s="1010" cm="1">
        <f t="array" ref="S471">INDEX($H471:$K471,0,MATCH(S$434,$H$434:$K$434,0))*HLOOKUP(S$433,$J$430:$R$431,2)</f>
        <v>0</v>
      </c>
      <c r="T471" s="1010" cm="1">
        <f t="array" ref="T471">INDEX($H471:$K471,0,MATCH(T$434,$H$434:$K$434,0))*HLOOKUP(T$433,$J$430:$R$431,2)</f>
        <v>0</v>
      </c>
      <c r="U471" s="1010" cm="1">
        <f t="array" ref="U471">INDEX($H471:$K471,0,MATCH(U$434,$H$434:$K$434,0))*HLOOKUP(U$433,$J$430:$R$431,2)</f>
        <v>0</v>
      </c>
      <c r="V471" s="1010" cm="1">
        <f t="array" ref="V471">INDEX($H471:$K471,0,MATCH(V$434,$H$434:$K$434,0))*HLOOKUP(V$433,$J$430:$R$431,2)</f>
        <v>0</v>
      </c>
      <c r="W471" s="1010" cm="1">
        <f t="array" ref="W471">INDEX($H471:$K471,0,MATCH(W$434,$H$434:$K$434,0))*HLOOKUP(W$433,$J$430:$R$431,2)</f>
        <v>0</v>
      </c>
      <c r="X471" s="1010" cm="1">
        <f t="array" ref="X471">INDEX($H471:$K471,0,MATCH(X$434,$H$434:$K$434,0))*HLOOKUP(X$433,$J$430:$R$431,2)</f>
        <v>0</v>
      </c>
      <c r="Y471" s="1010" cm="1">
        <f t="array" ref="Y471">INDEX($H471:$K471,0,MATCH(Y$434,$H$434:$K$434,0))*HLOOKUP(Y$433,$J$430:$R$431,2)</f>
        <v>0</v>
      </c>
      <c r="Z471" s="1010" cm="1">
        <f t="array" ref="Z471">INDEX($H471:$K471,0,MATCH(Z$434,$H$434:$K$434,0))*HLOOKUP(Z$433,$J$430:$R$431,2)</f>
        <v>0</v>
      </c>
      <c r="AA471" s="1010" cm="1">
        <f t="array" ref="AA471">INDEX($H471:$K471,0,MATCH(AA$434,$H$434:$K$434,0))*HLOOKUP(AA$433,$J$430:$R$431,2)</f>
        <v>0</v>
      </c>
      <c r="AB471" s="1010" cm="1">
        <f t="array" ref="AB471">INDEX($H471:$K471,0,MATCH(AB$434,$H$434:$K$434,0))*HLOOKUP(AB$433,$J$430:$R$431,2)</f>
        <v>0</v>
      </c>
      <c r="AC471" s="1010" cm="1">
        <f t="array" ref="AC471">INDEX($H471:$K471,0,MATCH(AC$434,$H$434:$K$434,0))*HLOOKUP(AC$433,$J$430:$R$431,2)</f>
        <v>0</v>
      </c>
      <c r="AD471" s="1010" cm="1">
        <f t="array" ref="AD471">INDEX($H471:$K471,0,MATCH(AD$434,$H$434:$K$434,0))*HLOOKUP(AD$433,$J$430:$R$431,2)</f>
        <v>0</v>
      </c>
      <c r="AE471" s="1010" cm="1">
        <f t="array" ref="AE471">INDEX($H471:$K471,0,MATCH(AE$434,$H$434:$K$434,0))*HLOOKUP(AE$433,$J$430:$R$431,2)</f>
        <v>0</v>
      </c>
      <c r="AF471" s="1010" cm="1">
        <f t="array" ref="AF471">INDEX($H471:$K471,0,MATCH(AF$434,$H$434:$K$434,0))*HLOOKUP(AF$433,$J$430:$R$431,2)</f>
        <v>0</v>
      </c>
      <c r="AG471" s="1010" cm="1">
        <f t="array" ref="AG471">INDEX($H471:$K471,0,MATCH(AG$434,$H$434:$K$434,0))*HLOOKUP(AG$433,$J$430:$R$431,2)</f>
        <v>0</v>
      </c>
      <c r="AH471" s="1010" cm="1">
        <f t="array" ref="AH471">INDEX($H471:$K471,0,MATCH(AH$434,$H$434:$K$434,0))*HLOOKUP(AH$433,$J$430:$R$431,2)</f>
        <v>0</v>
      </c>
      <c r="AI471" s="1010" cm="1">
        <f t="array" ref="AI471">INDEX($H471:$K471,0,MATCH(AI$434,$H$434:$K$434,0))*HLOOKUP(AI$433,$J$430:$R$431,2)</f>
        <v>0</v>
      </c>
      <c r="AJ471" s="1010" cm="1">
        <f t="array" ref="AJ471">INDEX($H471:$K471,0,MATCH(AJ$434,$H$434:$K$434,0))*HLOOKUP(AJ$433,$J$430:$R$431,2)</f>
        <v>0</v>
      </c>
      <c r="AK471" s="1010" cm="1">
        <f t="array" ref="AK471">INDEX($H471:$K471,0,MATCH(AK$434,$H$434:$K$434,0))*HLOOKUP(AK$433,$J$430:$R$431,2)</f>
        <v>0</v>
      </c>
      <c r="AL471" s="1010" cm="1">
        <f t="array" ref="AL471">INDEX($H471:$K471,0,MATCH(AL$434,$H$434:$K$434,0))*HLOOKUP(AL$433,$J$430:$R$431,2)</f>
        <v>0</v>
      </c>
      <c r="AM471" s="1010" cm="1">
        <f t="array" ref="AM471">INDEX($H471:$K471,0,MATCH(AM$434,$H$434:$K$434,0))*HLOOKUP(AM$433,$J$430:$R$431,2)</f>
        <v>0</v>
      </c>
      <c r="AN471" s="1010" cm="1">
        <f t="array" ref="AN471">INDEX($H471:$K471,0,MATCH(AN$434,$H$434:$K$434,0))*HLOOKUP(AN$433,$J$430:$R$431,2)</f>
        <v>0</v>
      </c>
      <c r="AO471" s="1010" cm="1">
        <f t="array" ref="AO471">INDEX($H471:$K471,0,MATCH(AO$434,$H$434:$K$434,0))*HLOOKUP(AO$433,$J$430:$R$431,2)</f>
        <v>0</v>
      </c>
      <c r="AP471" s="1010" cm="1">
        <f t="array" ref="AP471">INDEX($H471:$K471,0,MATCH(AP$434,$H$434:$K$434,0))*HLOOKUP(AP$433,$J$430:$R$431,2)</f>
        <v>0</v>
      </c>
      <c r="AQ471" s="1010" cm="1">
        <f t="array" ref="AQ471">INDEX($H471:$K471,0,MATCH(AQ$434,$H$434:$K$434,0))*HLOOKUP(AQ$433,$J$430:$R$431,2)</f>
        <v>0</v>
      </c>
      <c r="AR471" s="1010" cm="1">
        <f t="array" ref="AR471">INDEX($H471:$K471,0,MATCH(AR$434,$H$434:$K$434,0))*HLOOKUP(AR$433,$J$430:$R$431,2)</f>
        <v>0</v>
      </c>
      <c r="AS471" s="1010" cm="1">
        <f t="array" ref="AS471">INDEX($H471:$K471,0,MATCH(AS$434,$H$434:$K$434,0))*HLOOKUP(AS$433,$J$430:$R$431,2)</f>
        <v>0</v>
      </c>
      <c r="AT471" s="1010" cm="1">
        <f t="array" ref="AT471">INDEX($H471:$K471,0,MATCH(AT$434,$H$434:$K$434,0))*HLOOKUP(AT$433,$J$430:$R$431,2)</f>
        <v>0</v>
      </c>
      <c r="AU471" s="1010" cm="1">
        <f t="array" ref="AU471">INDEX($H471:$K471,0,MATCH(AU$434,$H$434:$K$434,0))*HLOOKUP(AU$433,$J$430:$R$431,2)</f>
        <v>0</v>
      </c>
      <c r="AV471" s="304"/>
      <c r="AW471" s="304"/>
      <c r="AX471" s="236"/>
      <c r="AY471" s="228"/>
      <c r="AZ471" s="228"/>
      <c r="BA471" s="228"/>
    </row>
    <row r="472" spans="1:53" s="76" customFormat="1" ht="15" outlineLevel="1" x14ac:dyDescent="0.25">
      <c r="A472" s="226"/>
      <c r="B472" s="227"/>
      <c r="C472" s="237"/>
      <c r="D472" s="237"/>
      <c r="E472" s="237"/>
      <c r="F472" s="245"/>
      <c r="G472" s="703" t="str">
        <f t="shared" si="51"/>
        <v>YAAA2Wa</v>
      </c>
      <c r="H472" s="349">
        <v>0</v>
      </c>
      <c r="I472" s="349">
        <v>0</v>
      </c>
      <c r="J472" s="349">
        <v>0</v>
      </c>
      <c r="K472" s="349">
        <v>0</v>
      </c>
      <c r="L472" s="1010" cm="1">
        <f t="array" ref="L472">INDEX($H472:$K472,0,MATCH(L$434,$H$434:$K$434,0))*HLOOKUP(L$433,$J$430:$R$431,2)</f>
        <v>0</v>
      </c>
      <c r="M472" s="1010" cm="1">
        <f t="array" ref="M472">INDEX($H472:$K472,0,MATCH(M$434,$H$434:$K$434,0))*HLOOKUP(M$433,$J$430:$R$431,2)</f>
        <v>0</v>
      </c>
      <c r="N472" s="1010" cm="1">
        <f t="array" ref="N472">INDEX($H472:$K472,0,MATCH(N$434,$H$434:$K$434,0))*HLOOKUP(N$433,$J$430:$R$431,2)</f>
        <v>0</v>
      </c>
      <c r="O472" s="1010" cm="1">
        <f t="array" ref="O472">INDEX($H472:$K472,0,MATCH(O$434,$H$434:$K$434,0))*HLOOKUP(O$433,$J$430:$R$431,2)</f>
        <v>0</v>
      </c>
      <c r="P472" s="1010" cm="1">
        <f t="array" ref="P472">INDEX($H472:$K472,0,MATCH(P$434,$H$434:$K$434,0))*HLOOKUP(P$433,$J$430:$R$431,2)</f>
        <v>0</v>
      </c>
      <c r="Q472" s="1010" cm="1">
        <f t="array" ref="Q472">INDEX($H472:$K472,0,MATCH(Q$434,$H$434:$K$434,0))*HLOOKUP(Q$433,$J$430:$R$431,2)</f>
        <v>0</v>
      </c>
      <c r="R472" s="1010" cm="1">
        <f t="array" ref="R472">INDEX($H472:$K472,0,MATCH(R$434,$H$434:$K$434,0))*HLOOKUP(R$433,$J$430:$R$431,2)</f>
        <v>0</v>
      </c>
      <c r="S472" s="1010" cm="1">
        <f t="array" ref="S472">INDEX($H472:$K472,0,MATCH(S$434,$H$434:$K$434,0))*HLOOKUP(S$433,$J$430:$R$431,2)</f>
        <v>0</v>
      </c>
      <c r="T472" s="1010" cm="1">
        <f t="array" ref="T472">INDEX($H472:$K472,0,MATCH(T$434,$H$434:$K$434,0))*HLOOKUP(T$433,$J$430:$R$431,2)</f>
        <v>0</v>
      </c>
      <c r="U472" s="1010" cm="1">
        <f t="array" ref="U472">INDEX($H472:$K472,0,MATCH(U$434,$H$434:$K$434,0))*HLOOKUP(U$433,$J$430:$R$431,2)</f>
        <v>0</v>
      </c>
      <c r="V472" s="1010" cm="1">
        <f t="array" ref="V472">INDEX($H472:$K472,0,MATCH(V$434,$H$434:$K$434,0))*HLOOKUP(V$433,$J$430:$R$431,2)</f>
        <v>0</v>
      </c>
      <c r="W472" s="1010" cm="1">
        <f t="array" ref="W472">INDEX($H472:$K472,0,MATCH(W$434,$H$434:$K$434,0))*HLOOKUP(W$433,$J$430:$R$431,2)</f>
        <v>0</v>
      </c>
      <c r="X472" s="1010" cm="1">
        <f t="array" ref="X472">INDEX($H472:$K472,0,MATCH(X$434,$H$434:$K$434,0))*HLOOKUP(X$433,$J$430:$R$431,2)</f>
        <v>0</v>
      </c>
      <c r="Y472" s="1010" cm="1">
        <f t="array" ref="Y472">INDEX($H472:$K472,0,MATCH(Y$434,$H$434:$K$434,0))*HLOOKUP(Y$433,$J$430:$R$431,2)</f>
        <v>0</v>
      </c>
      <c r="Z472" s="1010" cm="1">
        <f t="array" ref="Z472">INDEX($H472:$K472,0,MATCH(Z$434,$H$434:$K$434,0))*HLOOKUP(Z$433,$J$430:$R$431,2)</f>
        <v>0</v>
      </c>
      <c r="AA472" s="1010" cm="1">
        <f t="array" ref="AA472">INDEX($H472:$K472,0,MATCH(AA$434,$H$434:$K$434,0))*HLOOKUP(AA$433,$J$430:$R$431,2)</f>
        <v>0</v>
      </c>
      <c r="AB472" s="1010" cm="1">
        <f t="array" ref="AB472">INDEX($H472:$K472,0,MATCH(AB$434,$H$434:$K$434,0))*HLOOKUP(AB$433,$J$430:$R$431,2)</f>
        <v>0</v>
      </c>
      <c r="AC472" s="1010" cm="1">
        <f t="array" ref="AC472">INDEX($H472:$K472,0,MATCH(AC$434,$H$434:$K$434,0))*HLOOKUP(AC$433,$J$430:$R$431,2)</f>
        <v>0</v>
      </c>
      <c r="AD472" s="1010" cm="1">
        <f t="array" ref="AD472">INDEX($H472:$K472,0,MATCH(AD$434,$H$434:$K$434,0))*HLOOKUP(AD$433,$J$430:$R$431,2)</f>
        <v>0</v>
      </c>
      <c r="AE472" s="1010" cm="1">
        <f t="array" ref="AE472">INDEX($H472:$K472,0,MATCH(AE$434,$H$434:$K$434,0))*HLOOKUP(AE$433,$J$430:$R$431,2)</f>
        <v>0</v>
      </c>
      <c r="AF472" s="1010" cm="1">
        <f t="array" ref="AF472">INDEX($H472:$K472,0,MATCH(AF$434,$H$434:$K$434,0))*HLOOKUP(AF$433,$J$430:$R$431,2)</f>
        <v>0</v>
      </c>
      <c r="AG472" s="1010" cm="1">
        <f t="array" ref="AG472">INDEX($H472:$K472,0,MATCH(AG$434,$H$434:$K$434,0))*HLOOKUP(AG$433,$J$430:$R$431,2)</f>
        <v>0</v>
      </c>
      <c r="AH472" s="1010" cm="1">
        <f t="array" ref="AH472">INDEX($H472:$K472,0,MATCH(AH$434,$H$434:$K$434,0))*HLOOKUP(AH$433,$J$430:$R$431,2)</f>
        <v>0</v>
      </c>
      <c r="AI472" s="1010" cm="1">
        <f t="array" ref="AI472">INDEX($H472:$K472,0,MATCH(AI$434,$H$434:$K$434,0))*HLOOKUP(AI$433,$J$430:$R$431,2)</f>
        <v>0</v>
      </c>
      <c r="AJ472" s="1010" cm="1">
        <f t="array" ref="AJ472">INDEX($H472:$K472,0,MATCH(AJ$434,$H$434:$K$434,0))*HLOOKUP(AJ$433,$J$430:$R$431,2)</f>
        <v>0</v>
      </c>
      <c r="AK472" s="1010" cm="1">
        <f t="array" ref="AK472">INDEX($H472:$K472,0,MATCH(AK$434,$H$434:$K$434,0))*HLOOKUP(AK$433,$J$430:$R$431,2)</f>
        <v>0</v>
      </c>
      <c r="AL472" s="1010" cm="1">
        <f t="array" ref="AL472">INDEX($H472:$K472,0,MATCH(AL$434,$H$434:$K$434,0))*HLOOKUP(AL$433,$J$430:$R$431,2)</f>
        <v>0</v>
      </c>
      <c r="AM472" s="1010" cm="1">
        <f t="array" ref="AM472">INDEX($H472:$K472,0,MATCH(AM$434,$H$434:$K$434,0))*HLOOKUP(AM$433,$J$430:$R$431,2)</f>
        <v>0</v>
      </c>
      <c r="AN472" s="1010" cm="1">
        <f t="array" ref="AN472">INDEX($H472:$K472,0,MATCH(AN$434,$H$434:$K$434,0))*HLOOKUP(AN$433,$J$430:$R$431,2)</f>
        <v>0</v>
      </c>
      <c r="AO472" s="1010" cm="1">
        <f t="array" ref="AO472">INDEX($H472:$K472,0,MATCH(AO$434,$H$434:$K$434,0))*HLOOKUP(AO$433,$J$430:$R$431,2)</f>
        <v>0</v>
      </c>
      <c r="AP472" s="1010" cm="1">
        <f t="array" ref="AP472">INDEX($H472:$K472,0,MATCH(AP$434,$H$434:$K$434,0))*HLOOKUP(AP$433,$J$430:$R$431,2)</f>
        <v>0</v>
      </c>
      <c r="AQ472" s="1010" cm="1">
        <f t="array" ref="AQ472">INDEX($H472:$K472,0,MATCH(AQ$434,$H$434:$K$434,0))*HLOOKUP(AQ$433,$J$430:$R$431,2)</f>
        <v>0</v>
      </c>
      <c r="AR472" s="1010" cm="1">
        <f t="array" ref="AR472">INDEX($H472:$K472,0,MATCH(AR$434,$H$434:$K$434,0))*HLOOKUP(AR$433,$J$430:$R$431,2)</f>
        <v>0</v>
      </c>
      <c r="AS472" s="1010" cm="1">
        <f t="array" ref="AS472">INDEX($H472:$K472,0,MATCH(AS$434,$H$434:$K$434,0))*HLOOKUP(AS$433,$J$430:$R$431,2)</f>
        <v>0</v>
      </c>
      <c r="AT472" s="1010" cm="1">
        <f t="array" ref="AT472">INDEX($H472:$K472,0,MATCH(AT$434,$H$434:$K$434,0))*HLOOKUP(AT$433,$J$430:$R$431,2)</f>
        <v>0</v>
      </c>
      <c r="AU472" s="1010" cm="1">
        <f t="array" ref="AU472">INDEX($H472:$K472,0,MATCH(AU$434,$H$434:$K$434,0))*HLOOKUP(AU$433,$J$430:$R$431,2)</f>
        <v>0</v>
      </c>
      <c r="AV472" s="304"/>
      <c r="AW472" s="304"/>
      <c r="AX472" s="236"/>
      <c r="AY472" s="228"/>
      <c r="AZ472" s="228"/>
      <c r="BA472" s="228"/>
    </row>
    <row r="473" spans="1:53" s="76" customFormat="1" ht="15" outlineLevel="1" x14ac:dyDescent="0.25">
      <c r="A473" s="226"/>
      <c r="B473" s="227"/>
      <c r="C473" s="237"/>
      <c r="D473" s="237"/>
      <c r="E473" s="237"/>
      <c r="F473" s="245"/>
      <c r="G473" s="703" t="str">
        <f t="shared" si="51"/>
        <v>YAAA2Nw</v>
      </c>
      <c r="H473" s="349">
        <v>40</v>
      </c>
      <c r="I473" s="349">
        <v>40</v>
      </c>
      <c r="J473" s="349">
        <v>0</v>
      </c>
      <c r="K473" s="349">
        <v>0</v>
      </c>
      <c r="L473" s="1010" cm="1">
        <f t="array" ref="L473">INDEX($H473:$K473,0,MATCH(L$434,$H$434:$K$434,0))*HLOOKUP(L$433,$J$430:$R$431,2)</f>
        <v>40</v>
      </c>
      <c r="M473" s="1010" cm="1">
        <f t="array" ref="M473">INDEX($H473:$K473,0,MATCH(M$434,$H$434:$K$434,0))*HLOOKUP(M$433,$J$430:$R$431,2)</f>
        <v>40</v>
      </c>
      <c r="N473" s="1010" cm="1">
        <f t="array" ref="N473">INDEX($H473:$K473,0,MATCH(N$434,$H$434:$K$434,0))*HLOOKUP(N$433,$J$430:$R$431,2)</f>
        <v>0</v>
      </c>
      <c r="O473" s="1010" cm="1">
        <f t="array" ref="O473">INDEX($H473:$K473,0,MATCH(O$434,$H$434:$K$434,0))*HLOOKUP(O$433,$J$430:$R$431,2)</f>
        <v>0</v>
      </c>
      <c r="P473" s="1010" cm="1">
        <f t="array" ref="P473">INDEX($H473:$K473,0,MATCH(P$434,$H$434:$K$434,0))*HLOOKUP(P$433,$J$430:$R$431,2)</f>
        <v>40</v>
      </c>
      <c r="Q473" s="1010" cm="1">
        <f t="array" ref="Q473">INDEX($H473:$K473,0,MATCH(Q$434,$H$434:$K$434,0))*HLOOKUP(Q$433,$J$430:$R$431,2)</f>
        <v>40</v>
      </c>
      <c r="R473" s="1010" cm="1">
        <f t="array" ref="R473">INDEX($H473:$K473,0,MATCH(R$434,$H$434:$K$434,0))*HLOOKUP(R$433,$J$430:$R$431,2)</f>
        <v>0</v>
      </c>
      <c r="S473" s="1010" cm="1">
        <f t="array" ref="S473">INDEX($H473:$K473,0,MATCH(S$434,$H$434:$K$434,0))*HLOOKUP(S$433,$J$430:$R$431,2)</f>
        <v>0</v>
      </c>
      <c r="T473" s="1010" cm="1">
        <f t="array" ref="T473">INDEX($H473:$K473,0,MATCH(T$434,$H$434:$K$434,0))*HLOOKUP(T$433,$J$430:$R$431,2)</f>
        <v>40</v>
      </c>
      <c r="U473" s="1010" cm="1">
        <f t="array" ref="U473">INDEX($H473:$K473,0,MATCH(U$434,$H$434:$K$434,0))*HLOOKUP(U$433,$J$430:$R$431,2)</f>
        <v>40</v>
      </c>
      <c r="V473" s="1010" cm="1">
        <f t="array" ref="V473">INDEX($H473:$K473,0,MATCH(V$434,$H$434:$K$434,0))*HLOOKUP(V$433,$J$430:$R$431,2)</f>
        <v>0</v>
      </c>
      <c r="W473" s="1010" cm="1">
        <f t="array" ref="W473">INDEX($H473:$K473,0,MATCH(W$434,$H$434:$K$434,0))*HLOOKUP(W$433,$J$430:$R$431,2)</f>
        <v>0</v>
      </c>
      <c r="X473" s="1010" cm="1">
        <f t="array" ref="X473">INDEX($H473:$K473,0,MATCH(X$434,$H$434:$K$434,0))*HLOOKUP(X$433,$J$430:$R$431,2)</f>
        <v>40</v>
      </c>
      <c r="Y473" s="1010" cm="1">
        <f t="array" ref="Y473">INDEX($H473:$K473,0,MATCH(Y$434,$H$434:$K$434,0))*HLOOKUP(Y$433,$J$430:$R$431,2)</f>
        <v>40</v>
      </c>
      <c r="Z473" s="1010" cm="1">
        <f t="array" ref="Z473">INDEX($H473:$K473,0,MATCH(Z$434,$H$434:$K$434,0))*HLOOKUP(Z$433,$J$430:$R$431,2)</f>
        <v>0</v>
      </c>
      <c r="AA473" s="1010" cm="1">
        <f t="array" ref="AA473">INDEX($H473:$K473,0,MATCH(AA$434,$H$434:$K$434,0))*HLOOKUP(AA$433,$J$430:$R$431,2)</f>
        <v>0</v>
      </c>
      <c r="AB473" s="1010" cm="1">
        <f t="array" ref="AB473">INDEX($H473:$K473,0,MATCH(AB$434,$H$434:$K$434,0))*HLOOKUP(AB$433,$J$430:$R$431,2)</f>
        <v>40</v>
      </c>
      <c r="AC473" s="1010" cm="1">
        <f t="array" ref="AC473">INDEX($H473:$K473,0,MATCH(AC$434,$H$434:$K$434,0))*HLOOKUP(AC$433,$J$430:$R$431,2)</f>
        <v>40</v>
      </c>
      <c r="AD473" s="1010" cm="1">
        <f t="array" ref="AD473">INDEX($H473:$K473,0,MATCH(AD$434,$H$434:$K$434,0))*HLOOKUP(AD$433,$J$430:$R$431,2)</f>
        <v>0</v>
      </c>
      <c r="AE473" s="1010" cm="1">
        <f t="array" ref="AE473">INDEX($H473:$K473,0,MATCH(AE$434,$H$434:$K$434,0))*HLOOKUP(AE$433,$J$430:$R$431,2)</f>
        <v>0</v>
      </c>
      <c r="AF473" s="1010" cm="1">
        <f t="array" ref="AF473">INDEX($H473:$K473,0,MATCH(AF$434,$H$434:$K$434,0))*HLOOKUP(AF$433,$J$430:$R$431,2)</f>
        <v>40</v>
      </c>
      <c r="AG473" s="1010" cm="1">
        <f t="array" ref="AG473">INDEX($H473:$K473,0,MATCH(AG$434,$H$434:$K$434,0))*HLOOKUP(AG$433,$J$430:$R$431,2)</f>
        <v>40</v>
      </c>
      <c r="AH473" s="1010" cm="1">
        <f t="array" ref="AH473">INDEX($H473:$K473,0,MATCH(AH$434,$H$434:$K$434,0))*HLOOKUP(AH$433,$J$430:$R$431,2)</f>
        <v>0</v>
      </c>
      <c r="AI473" s="1010" cm="1">
        <f t="array" ref="AI473">INDEX($H473:$K473,0,MATCH(AI$434,$H$434:$K$434,0))*HLOOKUP(AI$433,$J$430:$R$431,2)</f>
        <v>0</v>
      </c>
      <c r="AJ473" s="1010" cm="1">
        <f t="array" ref="AJ473">INDEX($H473:$K473,0,MATCH(AJ$434,$H$434:$K$434,0))*HLOOKUP(AJ$433,$J$430:$R$431,2)</f>
        <v>40</v>
      </c>
      <c r="AK473" s="1010" cm="1">
        <f t="array" ref="AK473">INDEX($H473:$K473,0,MATCH(AK$434,$H$434:$K$434,0))*HLOOKUP(AK$433,$J$430:$R$431,2)</f>
        <v>40</v>
      </c>
      <c r="AL473" s="1010" cm="1">
        <f t="array" ref="AL473">INDEX($H473:$K473,0,MATCH(AL$434,$H$434:$K$434,0))*HLOOKUP(AL$433,$J$430:$R$431,2)</f>
        <v>0</v>
      </c>
      <c r="AM473" s="1010" cm="1">
        <f t="array" ref="AM473">INDEX($H473:$K473,0,MATCH(AM$434,$H$434:$K$434,0))*HLOOKUP(AM$433,$J$430:$R$431,2)</f>
        <v>0</v>
      </c>
      <c r="AN473" s="1010" cm="1">
        <f t="array" ref="AN473">INDEX($H473:$K473,0,MATCH(AN$434,$H$434:$K$434,0))*HLOOKUP(AN$433,$J$430:$R$431,2)</f>
        <v>40</v>
      </c>
      <c r="AO473" s="1010" cm="1">
        <f t="array" ref="AO473">INDEX($H473:$K473,0,MATCH(AO$434,$H$434:$K$434,0))*HLOOKUP(AO$433,$J$430:$R$431,2)</f>
        <v>40</v>
      </c>
      <c r="AP473" s="1010" cm="1">
        <f t="array" ref="AP473">INDEX($H473:$K473,0,MATCH(AP$434,$H$434:$K$434,0))*HLOOKUP(AP$433,$J$430:$R$431,2)</f>
        <v>0</v>
      </c>
      <c r="AQ473" s="1010" cm="1">
        <f t="array" ref="AQ473">INDEX($H473:$K473,0,MATCH(AQ$434,$H$434:$K$434,0))*HLOOKUP(AQ$433,$J$430:$R$431,2)</f>
        <v>0</v>
      </c>
      <c r="AR473" s="1010" cm="1">
        <f t="array" ref="AR473">INDEX($H473:$K473,0,MATCH(AR$434,$H$434:$K$434,0))*HLOOKUP(AR$433,$J$430:$R$431,2)</f>
        <v>40</v>
      </c>
      <c r="AS473" s="1010" cm="1">
        <f t="array" ref="AS473">INDEX($H473:$K473,0,MATCH(AS$434,$H$434:$K$434,0))*HLOOKUP(AS$433,$J$430:$R$431,2)</f>
        <v>40</v>
      </c>
      <c r="AT473" s="1010" cm="1">
        <f t="array" ref="AT473">INDEX($H473:$K473,0,MATCH(AT$434,$H$434:$K$434,0))*HLOOKUP(AT$433,$J$430:$R$431,2)</f>
        <v>0</v>
      </c>
      <c r="AU473" s="1010" cm="1">
        <f t="array" ref="AU473">INDEX($H473:$K473,0,MATCH(AU$434,$H$434:$K$434,0))*HLOOKUP(AU$433,$J$430:$R$431,2)</f>
        <v>0</v>
      </c>
      <c r="AV473" s="304"/>
      <c r="AW473" s="304"/>
      <c r="AX473" s="236"/>
      <c r="AY473" s="228"/>
      <c r="AZ473" s="228"/>
      <c r="BA473" s="228"/>
    </row>
    <row r="474" spans="1:53" s="76" customFormat="1" ht="15" outlineLevel="1" x14ac:dyDescent="0.25">
      <c r="A474" s="226"/>
      <c r="B474" s="227"/>
      <c r="C474" s="237"/>
      <c r="D474" s="237"/>
      <c r="E474" s="237"/>
      <c r="F474" s="245"/>
      <c r="G474" s="703" t="str">
        <f t="shared" si="51"/>
        <v>YYAA2A1z</v>
      </c>
      <c r="H474" s="349">
        <v>40</v>
      </c>
      <c r="I474" s="349">
        <v>40</v>
      </c>
      <c r="J474" s="349">
        <v>0</v>
      </c>
      <c r="K474" s="349">
        <v>0</v>
      </c>
      <c r="L474" s="1010" cm="1">
        <f t="array" ref="L474">INDEX($H474:$K474,0,MATCH(L$434,$H$434:$K$434,0))*HLOOKUP(L$433,$J$430:$R$431,2)</f>
        <v>40</v>
      </c>
      <c r="M474" s="1010" cm="1">
        <f t="array" ref="M474">INDEX($H474:$K474,0,MATCH(M$434,$H$434:$K$434,0))*HLOOKUP(M$433,$J$430:$R$431,2)</f>
        <v>40</v>
      </c>
      <c r="N474" s="1010" cm="1">
        <f t="array" ref="N474">INDEX($H474:$K474,0,MATCH(N$434,$H$434:$K$434,0))*HLOOKUP(N$433,$J$430:$R$431,2)</f>
        <v>0</v>
      </c>
      <c r="O474" s="1010" cm="1">
        <f t="array" ref="O474">INDEX($H474:$K474,0,MATCH(O$434,$H$434:$K$434,0))*HLOOKUP(O$433,$J$430:$R$431,2)</f>
        <v>0</v>
      </c>
      <c r="P474" s="1010" cm="1">
        <f t="array" ref="P474">INDEX($H474:$K474,0,MATCH(P$434,$H$434:$K$434,0))*HLOOKUP(P$433,$J$430:$R$431,2)</f>
        <v>40</v>
      </c>
      <c r="Q474" s="1010" cm="1">
        <f t="array" ref="Q474">INDEX($H474:$K474,0,MATCH(Q$434,$H$434:$K$434,0))*HLOOKUP(Q$433,$J$430:$R$431,2)</f>
        <v>40</v>
      </c>
      <c r="R474" s="1010" cm="1">
        <f t="array" ref="R474">INDEX($H474:$K474,0,MATCH(R$434,$H$434:$K$434,0))*HLOOKUP(R$433,$J$430:$R$431,2)</f>
        <v>0</v>
      </c>
      <c r="S474" s="1010" cm="1">
        <f t="array" ref="S474">INDEX($H474:$K474,0,MATCH(S$434,$H$434:$K$434,0))*HLOOKUP(S$433,$J$430:$R$431,2)</f>
        <v>0</v>
      </c>
      <c r="T474" s="1010" cm="1">
        <f t="array" ref="T474">INDEX($H474:$K474,0,MATCH(T$434,$H$434:$K$434,0))*HLOOKUP(T$433,$J$430:$R$431,2)</f>
        <v>40</v>
      </c>
      <c r="U474" s="1010" cm="1">
        <f t="array" ref="U474">INDEX($H474:$K474,0,MATCH(U$434,$H$434:$K$434,0))*HLOOKUP(U$433,$J$430:$R$431,2)</f>
        <v>40</v>
      </c>
      <c r="V474" s="1010" cm="1">
        <f t="array" ref="V474">INDEX($H474:$K474,0,MATCH(V$434,$H$434:$K$434,0))*HLOOKUP(V$433,$J$430:$R$431,2)</f>
        <v>0</v>
      </c>
      <c r="W474" s="1010" cm="1">
        <f t="array" ref="W474">INDEX($H474:$K474,0,MATCH(W$434,$H$434:$K$434,0))*HLOOKUP(W$433,$J$430:$R$431,2)</f>
        <v>0</v>
      </c>
      <c r="X474" s="1010" cm="1">
        <f t="array" ref="X474">INDEX($H474:$K474,0,MATCH(X$434,$H$434:$K$434,0))*HLOOKUP(X$433,$J$430:$R$431,2)</f>
        <v>40</v>
      </c>
      <c r="Y474" s="1010" cm="1">
        <f t="array" ref="Y474">INDEX($H474:$K474,0,MATCH(Y$434,$H$434:$K$434,0))*HLOOKUP(Y$433,$J$430:$R$431,2)</f>
        <v>40</v>
      </c>
      <c r="Z474" s="1010" cm="1">
        <f t="array" ref="Z474">INDEX($H474:$K474,0,MATCH(Z$434,$H$434:$K$434,0))*HLOOKUP(Z$433,$J$430:$R$431,2)</f>
        <v>0</v>
      </c>
      <c r="AA474" s="1010" cm="1">
        <f t="array" ref="AA474">INDEX($H474:$K474,0,MATCH(AA$434,$H$434:$K$434,0))*HLOOKUP(AA$433,$J$430:$R$431,2)</f>
        <v>0</v>
      </c>
      <c r="AB474" s="1010" cm="1">
        <f t="array" ref="AB474">INDEX($H474:$K474,0,MATCH(AB$434,$H$434:$K$434,0))*HLOOKUP(AB$433,$J$430:$R$431,2)</f>
        <v>40</v>
      </c>
      <c r="AC474" s="1010" cm="1">
        <f t="array" ref="AC474">INDEX($H474:$K474,0,MATCH(AC$434,$H$434:$K$434,0))*HLOOKUP(AC$433,$J$430:$R$431,2)</f>
        <v>40</v>
      </c>
      <c r="AD474" s="1010" cm="1">
        <f t="array" ref="AD474">INDEX($H474:$K474,0,MATCH(AD$434,$H$434:$K$434,0))*HLOOKUP(AD$433,$J$430:$R$431,2)</f>
        <v>0</v>
      </c>
      <c r="AE474" s="1010" cm="1">
        <f t="array" ref="AE474">INDEX($H474:$K474,0,MATCH(AE$434,$H$434:$K$434,0))*HLOOKUP(AE$433,$J$430:$R$431,2)</f>
        <v>0</v>
      </c>
      <c r="AF474" s="1010" cm="1">
        <f t="array" ref="AF474">INDEX($H474:$K474,0,MATCH(AF$434,$H$434:$K$434,0))*HLOOKUP(AF$433,$J$430:$R$431,2)</f>
        <v>40</v>
      </c>
      <c r="AG474" s="1010" cm="1">
        <f t="array" ref="AG474">INDEX($H474:$K474,0,MATCH(AG$434,$H$434:$K$434,0))*HLOOKUP(AG$433,$J$430:$R$431,2)</f>
        <v>40</v>
      </c>
      <c r="AH474" s="1010" cm="1">
        <f t="array" ref="AH474">INDEX($H474:$K474,0,MATCH(AH$434,$H$434:$K$434,0))*HLOOKUP(AH$433,$J$430:$R$431,2)</f>
        <v>0</v>
      </c>
      <c r="AI474" s="1010" cm="1">
        <f t="array" ref="AI474">INDEX($H474:$K474,0,MATCH(AI$434,$H$434:$K$434,0))*HLOOKUP(AI$433,$J$430:$R$431,2)</f>
        <v>0</v>
      </c>
      <c r="AJ474" s="1010" cm="1">
        <f t="array" ref="AJ474">INDEX($H474:$K474,0,MATCH(AJ$434,$H$434:$K$434,0))*HLOOKUP(AJ$433,$J$430:$R$431,2)</f>
        <v>40</v>
      </c>
      <c r="AK474" s="1010" cm="1">
        <f t="array" ref="AK474">INDEX($H474:$K474,0,MATCH(AK$434,$H$434:$K$434,0))*HLOOKUP(AK$433,$J$430:$R$431,2)</f>
        <v>40</v>
      </c>
      <c r="AL474" s="1010" cm="1">
        <f t="array" ref="AL474">INDEX($H474:$K474,0,MATCH(AL$434,$H$434:$K$434,0))*HLOOKUP(AL$433,$J$430:$R$431,2)</f>
        <v>0</v>
      </c>
      <c r="AM474" s="1010" cm="1">
        <f t="array" ref="AM474">INDEX($H474:$K474,0,MATCH(AM$434,$H$434:$K$434,0))*HLOOKUP(AM$433,$J$430:$R$431,2)</f>
        <v>0</v>
      </c>
      <c r="AN474" s="1010" cm="1">
        <f t="array" ref="AN474">INDEX($H474:$K474,0,MATCH(AN$434,$H$434:$K$434,0))*HLOOKUP(AN$433,$J$430:$R$431,2)</f>
        <v>40</v>
      </c>
      <c r="AO474" s="1010" cm="1">
        <f t="array" ref="AO474">INDEX($H474:$K474,0,MATCH(AO$434,$H$434:$K$434,0))*HLOOKUP(AO$433,$J$430:$R$431,2)</f>
        <v>40</v>
      </c>
      <c r="AP474" s="1010" cm="1">
        <f t="array" ref="AP474">INDEX($H474:$K474,0,MATCH(AP$434,$H$434:$K$434,0))*HLOOKUP(AP$433,$J$430:$R$431,2)</f>
        <v>0</v>
      </c>
      <c r="AQ474" s="1010" cm="1">
        <f t="array" ref="AQ474">INDEX($H474:$K474,0,MATCH(AQ$434,$H$434:$K$434,0))*HLOOKUP(AQ$433,$J$430:$R$431,2)</f>
        <v>0</v>
      </c>
      <c r="AR474" s="1010" cm="1">
        <f t="array" ref="AR474">INDEX($H474:$K474,0,MATCH(AR$434,$H$434:$K$434,0))*HLOOKUP(AR$433,$J$430:$R$431,2)</f>
        <v>40</v>
      </c>
      <c r="AS474" s="1010" cm="1">
        <f t="array" ref="AS474">INDEX($H474:$K474,0,MATCH(AS$434,$H$434:$K$434,0))*HLOOKUP(AS$433,$J$430:$R$431,2)</f>
        <v>40</v>
      </c>
      <c r="AT474" s="1010" cm="1">
        <f t="array" ref="AT474">INDEX($H474:$K474,0,MATCH(AT$434,$H$434:$K$434,0))*HLOOKUP(AT$433,$J$430:$R$431,2)</f>
        <v>0</v>
      </c>
      <c r="AU474" s="1010" cm="1">
        <f t="array" ref="AU474">INDEX($H474:$K474,0,MATCH(AU$434,$H$434:$K$434,0))*HLOOKUP(AU$433,$J$430:$R$431,2)</f>
        <v>0</v>
      </c>
      <c r="AV474" s="304"/>
      <c r="AW474" s="304"/>
      <c r="AX474" s="236"/>
      <c r="AY474" s="228"/>
      <c r="AZ474" s="228"/>
      <c r="BA474" s="228"/>
    </row>
    <row r="475" spans="1:53" s="76" customFormat="1" ht="15" outlineLevel="1" x14ac:dyDescent="0.25">
      <c r="A475" s="226"/>
      <c r="B475" s="227"/>
      <c r="C475" s="237"/>
      <c r="D475" s="237"/>
      <c r="E475" s="237"/>
      <c r="F475" s="245"/>
      <c r="G475" s="703" t="str">
        <f t="shared" si="51"/>
        <v>AYWA2A1a</v>
      </c>
      <c r="H475" s="349">
        <v>0</v>
      </c>
      <c r="I475" s="349">
        <v>0</v>
      </c>
      <c r="J475" s="349">
        <v>0</v>
      </c>
      <c r="K475" s="349">
        <v>0</v>
      </c>
      <c r="L475" s="1010" cm="1">
        <f t="array" ref="L475">INDEX($H475:$K475,0,MATCH(L$434,$H$434:$K$434,0))*HLOOKUP(L$433,$J$430:$R$431,2)</f>
        <v>0</v>
      </c>
      <c r="M475" s="1010" cm="1">
        <f t="array" ref="M475">INDEX($H475:$K475,0,MATCH(M$434,$H$434:$K$434,0))*HLOOKUP(M$433,$J$430:$R$431,2)</f>
        <v>0</v>
      </c>
      <c r="N475" s="1010" cm="1">
        <f t="array" ref="N475">INDEX($H475:$K475,0,MATCH(N$434,$H$434:$K$434,0))*HLOOKUP(N$433,$J$430:$R$431,2)</f>
        <v>0</v>
      </c>
      <c r="O475" s="1010" cm="1">
        <f t="array" ref="O475">INDEX($H475:$K475,0,MATCH(O$434,$H$434:$K$434,0))*HLOOKUP(O$433,$J$430:$R$431,2)</f>
        <v>0</v>
      </c>
      <c r="P475" s="1010" cm="1">
        <f t="array" ref="P475">INDEX($H475:$K475,0,MATCH(P$434,$H$434:$K$434,0))*HLOOKUP(P$433,$J$430:$R$431,2)</f>
        <v>0</v>
      </c>
      <c r="Q475" s="1010" cm="1">
        <f t="array" ref="Q475">INDEX($H475:$K475,0,MATCH(Q$434,$H$434:$K$434,0))*HLOOKUP(Q$433,$J$430:$R$431,2)</f>
        <v>0</v>
      </c>
      <c r="R475" s="1010" cm="1">
        <f t="array" ref="R475">INDEX($H475:$K475,0,MATCH(R$434,$H$434:$K$434,0))*HLOOKUP(R$433,$J$430:$R$431,2)</f>
        <v>0</v>
      </c>
      <c r="S475" s="1010" cm="1">
        <f t="array" ref="S475">INDEX($H475:$K475,0,MATCH(S$434,$H$434:$K$434,0))*HLOOKUP(S$433,$J$430:$R$431,2)</f>
        <v>0</v>
      </c>
      <c r="T475" s="1010" cm="1">
        <f t="array" ref="T475">INDEX($H475:$K475,0,MATCH(T$434,$H$434:$K$434,0))*HLOOKUP(T$433,$J$430:$R$431,2)</f>
        <v>0</v>
      </c>
      <c r="U475" s="1010" cm="1">
        <f t="array" ref="U475">INDEX($H475:$K475,0,MATCH(U$434,$H$434:$K$434,0))*HLOOKUP(U$433,$J$430:$R$431,2)</f>
        <v>0</v>
      </c>
      <c r="V475" s="1010" cm="1">
        <f t="array" ref="V475">INDEX($H475:$K475,0,MATCH(V$434,$H$434:$K$434,0))*HLOOKUP(V$433,$J$430:$R$431,2)</f>
        <v>0</v>
      </c>
      <c r="W475" s="1010" cm="1">
        <f t="array" ref="W475">INDEX($H475:$K475,0,MATCH(W$434,$H$434:$K$434,0))*HLOOKUP(W$433,$J$430:$R$431,2)</f>
        <v>0</v>
      </c>
      <c r="X475" s="1010" cm="1">
        <f t="array" ref="X475">INDEX($H475:$K475,0,MATCH(X$434,$H$434:$K$434,0))*HLOOKUP(X$433,$J$430:$R$431,2)</f>
        <v>0</v>
      </c>
      <c r="Y475" s="1010" cm="1">
        <f t="array" ref="Y475">INDEX($H475:$K475,0,MATCH(Y$434,$H$434:$K$434,0))*HLOOKUP(Y$433,$J$430:$R$431,2)</f>
        <v>0</v>
      </c>
      <c r="Z475" s="1010" cm="1">
        <f t="array" ref="Z475">INDEX($H475:$K475,0,MATCH(Z$434,$H$434:$K$434,0))*HLOOKUP(Z$433,$J$430:$R$431,2)</f>
        <v>0</v>
      </c>
      <c r="AA475" s="1010" cm="1">
        <f t="array" ref="AA475">INDEX($H475:$K475,0,MATCH(AA$434,$H$434:$K$434,0))*HLOOKUP(AA$433,$J$430:$R$431,2)</f>
        <v>0</v>
      </c>
      <c r="AB475" s="1010" cm="1">
        <f t="array" ref="AB475">INDEX($H475:$K475,0,MATCH(AB$434,$H$434:$K$434,0))*HLOOKUP(AB$433,$J$430:$R$431,2)</f>
        <v>0</v>
      </c>
      <c r="AC475" s="1010" cm="1">
        <f t="array" ref="AC475">INDEX($H475:$K475,0,MATCH(AC$434,$H$434:$K$434,0))*HLOOKUP(AC$433,$J$430:$R$431,2)</f>
        <v>0</v>
      </c>
      <c r="AD475" s="1010" cm="1">
        <f t="array" ref="AD475">INDEX($H475:$K475,0,MATCH(AD$434,$H$434:$K$434,0))*HLOOKUP(AD$433,$J$430:$R$431,2)</f>
        <v>0</v>
      </c>
      <c r="AE475" s="1010" cm="1">
        <f t="array" ref="AE475">INDEX($H475:$K475,0,MATCH(AE$434,$H$434:$K$434,0))*HLOOKUP(AE$433,$J$430:$R$431,2)</f>
        <v>0</v>
      </c>
      <c r="AF475" s="1010" cm="1">
        <f t="array" ref="AF475">INDEX($H475:$K475,0,MATCH(AF$434,$H$434:$K$434,0))*HLOOKUP(AF$433,$J$430:$R$431,2)</f>
        <v>0</v>
      </c>
      <c r="AG475" s="1010" cm="1">
        <f t="array" ref="AG475">INDEX($H475:$K475,0,MATCH(AG$434,$H$434:$K$434,0))*HLOOKUP(AG$433,$J$430:$R$431,2)</f>
        <v>0</v>
      </c>
      <c r="AH475" s="1010" cm="1">
        <f t="array" ref="AH475">INDEX($H475:$K475,0,MATCH(AH$434,$H$434:$K$434,0))*HLOOKUP(AH$433,$J$430:$R$431,2)</f>
        <v>0</v>
      </c>
      <c r="AI475" s="1010" cm="1">
        <f t="array" ref="AI475">INDEX($H475:$K475,0,MATCH(AI$434,$H$434:$K$434,0))*HLOOKUP(AI$433,$J$430:$R$431,2)</f>
        <v>0</v>
      </c>
      <c r="AJ475" s="1010" cm="1">
        <f t="array" ref="AJ475">INDEX($H475:$K475,0,MATCH(AJ$434,$H$434:$K$434,0))*HLOOKUP(AJ$433,$J$430:$R$431,2)</f>
        <v>0</v>
      </c>
      <c r="AK475" s="1010" cm="1">
        <f t="array" ref="AK475">INDEX($H475:$K475,0,MATCH(AK$434,$H$434:$K$434,0))*HLOOKUP(AK$433,$J$430:$R$431,2)</f>
        <v>0</v>
      </c>
      <c r="AL475" s="1010" cm="1">
        <f t="array" ref="AL475">INDEX($H475:$K475,0,MATCH(AL$434,$H$434:$K$434,0))*HLOOKUP(AL$433,$J$430:$R$431,2)</f>
        <v>0</v>
      </c>
      <c r="AM475" s="1010" cm="1">
        <f t="array" ref="AM475">INDEX($H475:$K475,0,MATCH(AM$434,$H$434:$K$434,0))*HLOOKUP(AM$433,$J$430:$R$431,2)</f>
        <v>0</v>
      </c>
      <c r="AN475" s="1010" cm="1">
        <f t="array" ref="AN475">INDEX($H475:$K475,0,MATCH(AN$434,$H$434:$K$434,0))*HLOOKUP(AN$433,$J$430:$R$431,2)</f>
        <v>0</v>
      </c>
      <c r="AO475" s="1010" cm="1">
        <f t="array" ref="AO475">INDEX($H475:$K475,0,MATCH(AO$434,$H$434:$K$434,0))*HLOOKUP(AO$433,$J$430:$R$431,2)</f>
        <v>0</v>
      </c>
      <c r="AP475" s="1010" cm="1">
        <f t="array" ref="AP475">INDEX($H475:$K475,0,MATCH(AP$434,$H$434:$K$434,0))*HLOOKUP(AP$433,$J$430:$R$431,2)</f>
        <v>0</v>
      </c>
      <c r="AQ475" s="1010" cm="1">
        <f t="array" ref="AQ475">INDEX($H475:$K475,0,MATCH(AQ$434,$H$434:$K$434,0))*HLOOKUP(AQ$433,$J$430:$R$431,2)</f>
        <v>0</v>
      </c>
      <c r="AR475" s="1010" cm="1">
        <f t="array" ref="AR475">INDEX($H475:$K475,0,MATCH(AR$434,$H$434:$K$434,0))*HLOOKUP(AR$433,$J$430:$R$431,2)</f>
        <v>0</v>
      </c>
      <c r="AS475" s="1010" cm="1">
        <f t="array" ref="AS475">INDEX($H475:$K475,0,MATCH(AS$434,$H$434:$K$434,0))*HLOOKUP(AS$433,$J$430:$R$431,2)</f>
        <v>0</v>
      </c>
      <c r="AT475" s="1010" cm="1">
        <f t="array" ref="AT475">INDEX($H475:$K475,0,MATCH(AT$434,$H$434:$K$434,0))*HLOOKUP(AT$433,$J$430:$R$431,2)</f>
        <v>0</v>
      </c>
      <c r="AU475" s="1010" cm="1">
        <f t="array" ref="AU475">INDEX($H475:$K475,0,MATCH(AU$434,$H$434:$K$434,0))*HLOOKUP(AU$433,$J$430:$R$431,2)</f>
        <v>0</v>
      </c>
      <c r="AV475" s="304"/>
      <c r="AW475" s="304"/>
      <c r="AX475" s="236"/>
      <c r="AY475" s="228"/>
      <c r="AZ475" s="228"/>
      <c r="BA475" s="228"/>
    </row>
    <row r="476" spans="1:53" s="76" customFormat="1" ht="15" outlineLevel="1" x14ac:dyDescent="0.25">
      <c r="A476" s="226"/>
      <c r="B476" s="227"/>
      <c r="C476" s="237"/>
      <c r="D476" s="237"/>
      <c r="E476" s="237"/>
      <c r="F476" s="245"/>
      <c r="G476" s="703" t="str">
        <f t="shared" si="51"/>
        <v>AANWA1a</v>
      </c>
      <c r="H476" s="349">
        <v>0</v>
      </c>
      <c r="I476" s="349">
        <v>0</v>
      </c>
      <c r="J476" s="349">
        <v>0</v>
      </c>
      <c r="K476" s="349">
        <v>0</v>
      </c>
      <c r="L476" s="1010" cm="1">
        <f t="array" ref="L476">INDEX($H476:$K476,0,MATCH(L$434,$H$434:$K$434,0))*HLOOKUP(L$433,$J$430:$R$431,2)</f>
        <v>0</v>
      </c>
      <c r="M476" s="1010" cm="1">
        <f t="array" ref="M476">INDEX($H476:$K476,0,MATCH(M$434,$H$434:$K$434,0))*HLOOKUP(M$433,$J$430:$R$431,2)</f>
        <v>0</v>
      </c>
      <c r="N476" s="1010" cm="1">
        <f t="array" ref="N476">INDEX($H476:$K476,0,MATCH(N$434,$H$434:$K$434,0))*HLOOKUP(N$433,$J$430:$R$431,2)</f>
        <v>0</v>
      </c>
      <c r="O476" s="1010" cm="1">
        <f t="array" ref="O476">INDEX($H476:$K476,0,MATCH(O$434,$H$434:$K$434,0))*HLOOKUP(O$433,$J$430:$R$431,2)</f>
        <v>0</v>
      </c>
      <c r="P476" s="1010" cm="1">
        <f t="array" ref="P476">INDEX($H476:$K476,0,MATCH(P$434,$H$434:$K$434,0))*HLOOKUP(P$433,$J$430:$R$431,2)</f>
        <v>0</v>
      </c>
      <c r="Q476" s="1010" cm="1">
        <f t="array" ref="Q476">INDEX($H476:$K476,0,MATCH(Q$434,$H$434:$K$434,0))*HLOOKUP(Q$433,$J$430:$R$431,2)</f>
        <v>0</v>
      </c>
      <c r="R476" s="1010" cm="1">
        <f t="array" ref="R476">INDEX($H476:$K476,0,MATCH(R$434,$H$434:$K$434,0))*HLOOKUP(R$433,$J$430:$R$431,2)</f>
        <v>0</v>
      </c>
      <c r="S476" s="1010" cm="1">
        <f t="array" ref="S476">INDEX($H476:$K476,0,MATCH(S$434,$H$434:$K$434,0))*HLOOKUP(S$433,$J$430:$R$431,2)</f>
        <v>0</v>
      </c>
      <c r="T476" s="1010" cm="1">
        <f t="array" ref="T476">INDEX($H476:$K476,0,MATCH(T$434,$H$434:$K$434,0))*HLOOKUP(T$433,$J$430:$R$431,2)</f>
        <v>0</v>
      </c>
      <c r="U476" s="1010" cm="1">
        <f t="array" ref="U476">INDEX($H476:$K476,0,MATCH(U$434,$H$434:$K$434,0))*HLOOKUP(U$433,$J$430:$R$431,2)</f>
        <v>0</v>
      </c>
      <c r="V476" s="1010" cm="1">
        <f t="array" ref="V476">INDEX($H476:$K476,0,MATCH(V$434,$H$434:$K$434,0))*HLOOKUP(V$433,$J$430:$R$431,2)</f>
        <v>0</v>
      </c>
      <c r="W476" s="1010" cm="1">
        <f t="array" ref="W476">INDEX($H476:$K476,0,MATCH(W$434,$H$434:$K$434,0))*HLOOKUP(W$433,$J$430:$R$431,2)</f>
        <v>0</v>
      </c>
      <c r="X476" s="1010" cm="1">
        <f t="array" ref="X476">INDEX($H476:$K476,0,MATCH(X$434,$H$434:$K$434,0))*HLOOKUP(X$433,$J$430:$R$431,2)</f>
        <v>0</v>
      </c>
      <c r="Y476" s="1010" cm="1">
        <f t="array" ref="Y476">INDEX($H476:$K476,0,MATCH(Y$434,$H$434:$K$434,0))*HLOOKUP(Y$433,$J$430:$R$431,2)</f>
        <v>0</v>
      </c>
      <c r="Z476" s="1010" cm="1">
        <f t="array" ref="Z476">INDEX($H476:$K476,0,MATCH(Z$434,$H$434:$K$434,0))*HLOOKUP(Z$433,$J$430:$R$431,2)</f>
        <v>0</v>
      </c>
      <c r="AA476" s="1010" cm="1">
        <f t="array" ref="AA476">INDEX($H476:$K476,0,MATCH(AA$434,$H$434:$K$434,0))*HLOOKUP(AA$433,$J$430:$R$431,2)</f>
        <v>0</v>
      </c>
      <c r="AB476" s="1010" cm="1">
        <f t="array" ref="AB476">INDEX($H476:$K476,0,MATCH(AB$434,$H$434:$K$434,0))*HLOOKUP(AB$433,$J$430:$R$431,2)</f>
        <v>0</v>
      </c>
      <c r="AC476" s="1010" cm="1">
        <f t="array" ref="AC476">INDEX($H476:$K476,0,MATCH(AC$434,$H$434:$K$434,0))*HLOOKUP(AC$433,$J$430:$R$431,2)</f>
        <v>0</v>
      </c>
      <c r="AD476" s="1010" cm="1">
        <f t="array" ref="AD476">INDEX($H476:$K476,0,MATCH(AD$434,$H$434:$K$434,0))*HLOOKUP(AD$433,$J$430:$R$431,2)</f>
        <v>0</v>
      </c>
      <c r="AE476" s="1010" cm="1">
        <f t="array" ref="AE476">INDEX($H476:$K476,0,MATCH(AE$434,$H$434:$K$434,0))*HLOOKUP(AE$433,$J$430:$R$431,2)</f>
        <v>0</v>
      </c>
      <c r="AF476" s="1010" cm="1">
        <f t="array" ref="AF476">INDEX($H476:$K476,0,MATCH(AF$434,$H$434:$K$434,0))*HLOOKUP(AF$433,$J$430:$R$431,2)</f>
        <v>0</v>
      </c>
      <c r="AG476" s="1010" cm="1">
        <f t="array" ref="AG476">INDEX($H476:$K476,0,MATCH(AG$434,$H$434:$K$434,0))*HLOOKUP(AG$433,$J$430:$R$431,2)</f>
        <v>0</v>
      </c>
      <c r="AH476" s="1010" cm="1">
        <f t="array" ref="AH476">INDEX($H476:$K476,0,MATCH(AH$434,$H$434:$K$434,0))*HLOOKUP(AH$433,$J$430:$R$431,2)</f>
        <v>0</v>
      </c>
      <c r="AI476" s="1010" cm="1">
        <f t="array" ref="AI476">INDEX($H476:$K476,0,MATCH(AI$434,$H$434:$K$434,0))*HLOOKUP(AI$433,$J$430:$R$431,2)</f>
        <v>0</v>
      </c>
      <c r="AJ476" s="1010" cm="1">
        <f t="array" ref="AJ476">INDEX($H476:$K476,0,MATCH(AJ$434,$H$434:$K$434,0))*HLOOKUP(AJ$433,$J$430:$R$431,2)</f>
        <v>0</v>
      </c>
      <c r="AK476" s="1010" cm="1">
        <f t="array" ref="AK476">INDEX($H476:$K476,0,MATCH(AK$434,$H$434:$K$434,0))*HLOOKUP(AK$433,$J$430:$R$431,2)</f>
        <v>0</v>
      </c>
      <c r="AL476" s="1010" cm="1">
        <f t="array" ref="AL476">INDEX($H476:$K476,0,MATCH(AL$434,$H$434:$K$434,0))*HLOOKUP(AL$433,$J$430:$R$431,2)</f>
        <v>0</v>
      </c>
      <c r="AM476" s="1010" cm="1">
        <f t="array" ref="AM476">INDEX($H476:$K476,0,MATCH(AM$434,$H$434:$K$434,0))*HLOOKUP(AM$433,$J$430:$R$431,2)</f>
        <v>0</v>
      </c>
      <c r="AN476" s="1010" cm="1">
        <f t="array" ref="AN476">INDEX($H476:$K476,0,MATCH(AN$434,$H$434:$K$434,0))*HLOOKUP(AN$433,$J$430:$R$431,2)</f>
        <v>0</v>
      </c>
      <c r="AO476" s="1010" cm="1">
        <f t="array" ref="AO476">INDEX($H476:$K476,0,MATCH(AO$434,$H$434:$K$434,0))*HLOOKUP(AO$433,$J$430:$R$431,2)</f>
        <v>0</v>
      </c>
      <c r="AP476" s="1010" cm="1">
        <f t="array" ref="AP476">INDEX($H476:$K476,0,MATCH(AP$434,$H$434:$K$434,0))*HLOOKUP(AP$433,$J$430:$R$431,2)</f>
        <v>0</v>
      </c>
      <c r="AQ476" s="1010" cm="1">
        <f t="array" ref="AQ476">INDEX($H476:$K476,0,MATCH(AQ$434,$H$434:$K$434,0))*HLOOKUP(AQ$433,$J$430:$R$431,2)</f>
        <v>0</v>
      </c>
      <c r="AR476" s="1010" cm="1">
        <f t="array" ref="AR476">INDEX($H476:$K476,0,MATCH(AR$434,$H$434:$K$434,0))*HLOOKUP(AR$433,$J$430:$R$431,2)</f>
        <v>0</v>
      </c>
      <c r="AS476" s="1010" cm="1">
        <f t="array" ref="AS476">INDEX($H476:$K476,0,MATCH(AS$434,$H$434:$K$434,0))*HLOOKUP(AS$433,$J$430:$R$431,2)</f>
        <v>0</v>
      </c>
      <c r="AT476" s="1010" cm="1">
        <f t="array" ref="AT476">INDEX($H476:$K476,0,MATCH(AT$434,$H$434:$K$434,0))*HLOOKUP(AT$433,$J$430:$R$431,2)</f>
        <v>0</v>
      </c>
      <c r="AU476" s="1010" cm="1">
        <f t="array" ref="AU476">INDEX($H476:$K476,0,MATCH(AU$434,$H$434:$K$434,0))*HLOOKUP(AU$433,$J$430:$R$431,2)</f>
        <v>0</v>
      </c>
      <c r="AV476" s="304"/>
      <c r="AW476" s="304"/>
      <c r="AX476" s="236"/>
      <c r="AY476" s="228"/>
      <c r="AZ476" s="228"/>
      <c r="BA476" s="228"/>
    </row>
    <row r="477" spans="1:53" s="76" customFormat="1" ht="15" outlineLevel="1" x14ac:dyDescent="0.25">
      <c r="A477" s="226"/>
      <c r="B477" s="227"/>
      <c r="C477" s="237"/>
      <c r="D477" s="237"/>
      <c r="E477" s="237"/>
      <c r="F477" s="245"/>
      <c r="G477" s="703" t="str">
        <f t="shared" si="51"/>
        <v>AAANWa</v>
      </c>
      <c r="H477" s="349">
        <v>0</v>
      </c>
      <c r="I477" s="349">
        <v>0</v>
      </c>
      <c r="J477" s="349">
        <v>0</v>
      </c>
      <c r="K477" s="349">
        <v>0</v>
      </c>
      <c r="L477" s="1010" cm="1">
        <f t="array" ref="L477">INDEX($H477:$K477,0,MATCH(L$434,$H$434:$K$434,0))*HLOOKUP(L$433,$J$430:$R$431,2)</f>
        <v>0</v>
      </c>
      <c r="M477" s="1010" cm="1">
        <f t="array" ref="M477">INDEX($H477:$K477,0,MATCH(M$434,$H$434:$K$434,0))*HLOOKUP(M$433,$J$430:$R$431,2)</f>
        <v>0</v>
      </c>
      <c r="N477" s="1010" cm="1">
        <f t="array" ref="N477">INDEX($H477:$K477,0,MATCH(N$434,$H$434:$K$434,0))*HLOOKUP(N$433,$J$430:$R$431,2)</f>
        <v>0</v>
      </c>
      <c r="O477" s="1010" cm="1">
        <f t="array" ref="O477">INDEX($H477:$K477,0,MATCH(O$434,$H$434:$K$434,0))*HLOOKUP(O$433,$J$430:$R$431,2)</f>
        <v>0</v>
      </c>
      <c r="P477" s="1010" cm="1">
        <f t="array" ref="P477">INDEX($H477:$K477,0,MATCH(P$434,$H$434:$K$434,0))*HLOOKUP(P$433,$J$430:$R$431,2)</f>
        <v>0</v>
      </c>
      <c r="Q477" s="1010" cm="1">
        <f t="array" ref="Q477">INDEX($H477:$K477,0,MATCH(Q$434,$H$434:$K$434,0))*HLOOKUP(Q$433,$J$430:$R$431,2)</f>
        <v>0</v>
      </c>
      <c r="R477" s="1010" cm="1">
        <f t="array" ref="R477">INDEX($H477:$K477,0,MATCH(R$434,$H$434:$K$434,0))*HLOOKUP(R$433,$J$430:$R$431,2)</f>
        <v>0</v>
      </c>
      <c r="S477" s="1010" cm="1">
        <f t="array" ref="S477">INDEX($H477:$K477,0,MATCH(S$434,$H$434:$K$434,0))*HLOOKUP(S$433,$J$430:$R$431,2)</f>
        <v>0</v>
      </c>
      <c r="T477" s="1010" cm="1">
        <f t="array" ref="T477">INDEX($H477:$K477,0,MATCH(T$434,$H$434:$K$434,0))*HLOOKUP(T$433,$J$430:$R$431,2)</f>
        <v>0</v>
      </c>
      <c r="U477" s="1010" cm="1">
        <f t="array" ref="U477">INDEX($H477:$K477,0,MATCH(U$434,$H$434:$K$434,0))*HLOOKUP(U$433,$J$430:$R$431,2)</f>
        <v>0</v>
      </c>
      <c r="V477" s="1010" cm="1">
        <f t="array" ref="V477">INDEX($H477:$K477,0,MATCH(V$434,$H$434:$K$434,0))*HLOOKUP(V$433,$J$430:$R$431,2)</f>
        <v>0</v>
      </c>
      <c r="W477" s="1010" cm="1">
        <f t="array" ref="W477">INDEX($H477:$K477,0,MATCH(W$434,$H$434:$K$434,0))*HLOOKUP(W$433,$J$430:$R$431,2)</f>
        <v>0</v>
      </c>
      <c r="X477" s="1010" cm="1">
        <f t="array" ref="X477">INDEX($H477:$K477,0,MATCH(X$434,$H$434:$K$434,0))*HLOOKUP(X$433,$J$430:$R$431,2)</f>
        <v>0</v>
      </c>
      <c r="Y477" s="1010" cm="1">
        <f t="array" ref="Y477">INDEX($H477:$K477,0,MATCH(Y$434,$H$434:$K$434,0))*HLOOKUP(Y$433,$J$430:$R$431,2)</f>
        <v>0</v>
      </c>
      <c r="Z477" s="1010" cm="1">
        <f t="array" ref="Z477">INDEX($H477:$K477,0,MATCH(Z$434,$H$434:$K$434,0))*HLOOKUP(Z$433,$J$430:$R$431,2)</f>
        <v>0</v>
      </c>
      <c r="AA477" s="1010" cm="1">
        <f t="array" ref="AA477">INDEX($H477:$K477,0,MATCH(AA$434,$H$434:$K$434,0))*HLOOKUP(AA$433,$J$430:$R$431,2)</f>
        <v>0</v>
      </c>
      <c r="AB477" s="1010" cm="1">
        <f t="array" ref="AB477">INDEX($H477:$K477,0,MATCH(AB$434,$H$434:$K$434,0))*HLOOKUP(AB$433,$J$430:$R$431,2)</f>
        <v>0</v>
      </c>
      <c r="AC477" s="1010" cm="1">
        <f t="array" ref="AC477">INDEX($H477:$K477,0,MATCH(AC$434,$H$434:$K$434,0))*HLOOKUP(AC$433,$J$430:$R$431,2)</f>
        <v>0</v>
      </c>
      <c r="AD477" s="1010" cm="1">
        <f t="array" ref="AD477">INDEX($H477:$K477,0,MATCH(AD$434,$H$434:$K$434,0))*HLOOKUP(AD$433,$J$430:$R$431,2)</f>
        <v>0</v>
      </c>
      <c r="AE477" s="1010" cm="1">
        <f t="array" ref="AE477">INDEX($H477:$K477,0,MATCH(AE$434,$H$434:$K$434,0))*HLOOKUP(AE$433,$J$430:$R$431,2)</f>
        <v>0</v>
      </c>
      <c r="AF477" s="1010" cm="1">
        <f t="array" ref="AF477">INDEX($H477:$K477,0,MATCH(AF$434,$H$434:$K$434,0))*HLOOKUP(AF$433,$J$430:$R$431,2)</f>
        <v>0</v>
      </c>
      <c r="AG477" s="1010" cm="1">
        <f t="array" ref="AG477">INDEX($H477:$K477,0,MATCH(AG$434,$H$434:$K$434,0))*HLOOKUP(AG$433,$J$430:$R$431,2)</f>
        <v>0</v>
      </c>
      <c r="AH477" s="1010" cm="1">
        <f t="array" ref="AH477">INDEX($H477:$K477,0,MATCH(AH$434,$H$434:$K$434,0))*HLOOKUP(AH$433,$J$430:$R$431,2)</f>
        <v>0</v>
      </c>
      <c r="AI477" s="1010" cm="1">
        <f t="array" ref="AI477">INDEX($H477:$K477,0,MATCH(AI$434,$H$434:$K$434,0))*HLOOKUP(AI$433,$J$430:$R$431,2)</f>
        <v>0</v>
      </c>
      <c r="AJ477" s="1010" cm="1">
        <f t="array" ref="AJ477">INDEX($H477:$K477,0,MATCH(AJ$434,$H$434:$K$434,0))*HLOOKUP(AJ$433,$J$430:$R$431,2)</f>
        <v>0</v>
      </c>
      <c r="AK477" s="1010" cm="1">
        <f t="array" ref="AK477">INDEX($H477:$K477,0,MATCH(AK$434,$H$434:$K$434,0))*HLOOKUP(AK$433,$J$430:$R$431,2)</f>
        <v>0</v>
      </c>
      <c r="AL477" s="1010" cm="1">
        <f t="array" ref="AL477">INDEX($H477:$K477,0,MATCH(AL$434,$H$434:$K$434,0))*HLOOKUP(AL$433,$J$430:$R$431,2)</f>
        <v>0</v>
      </c>
      <c r="AM477" s="1010" cm="1">
        <f t="array" ref="AM477">INDEX($H477:$K477,0,MATCH(AM$434,$H$434:$K$434,0))*HLOOKUP(AM$433,$J$430:$R$431,2)</f>
        <v>0</v>
      </c>
      <c r="AN477" s="1010" cm="1">
        <f t="array" ref="AN477">INDEX($H477:$K477,0,MATCH(AN$434,$H$434:$K$434,0))*HLOOKUP(AN$433,$J$430:$R$431,2)</f>
        <v>0</v>
      </c>
      <c r="AO477" s="1010" cm="1">
        <f t="array" ref="AO477">INDEX($H477:$K477,0,MATCH(AO$434,$H$434:$K$434,0))*HLOOKUP(AO$433,$J$430:$R$431,2)</f>
        <v>0</v>
      </c>
      <c r="AP477" s="1010" cm="1">
        <f t="array" ref="AP477">INDEX($H477:$K477,0,MATCH(AP$434,$H$434:$K$434,0))*HLOOKUP(AP$433,$J$430:$R$431,2)</f>
        <v>0</v>
      </c>
      <c r="AQ477" s="1010" cm="1">
        <f t="array" ref="AQ477">INDEX($H477:$K477,0,MATCH(AQ$434,$H$434:$K$434,0))*HLOOKUP(AQ$433,$J$430:$R$431,2)</f>
        <v>0</v>
      </c>
      <c r="AR477" s="1010" cm="1">
        <f t="array" ref="AR477">INDEX($H477:$K477,0,MATCH(AR$434,$H$434:$K$434,0))*HLOOKUP(AR$433,$J$430:$R$431,2)</f>
        <v>0</v>
      </c>
      <c r="AS477" s="1010" cm="1">
        <f t="array" ref="AS477">INDEX($H477:$K477,0,MATCH(AS$434,$H$434:$K$434,0))*HLOOKUP(AS$433,$J$430:$R$431,2)</f>
        <v>0</v>
      </c>
      <c r="AT477" s="1010" cm="1">
        <f t="array" ref="AT477">INDEX($H477:$K477,0,MATCH(AT$434,$H$434:$K$434,0))*HLOOKUP(AT$433,$J$430:$R$431,2)</f>
        <v>0</v>
      </c>
      <c r="AU477" s="1010" cm="1">
        <f t="array" ref="AU477">INDEX($H477:$K477,0,MATCH(AU$434,$H$434:$K$434,0))*HLOOKUP(AU$433,$J$430:$R$431,2)</f>
        <v>0</v>
      </c>
      <c r="AV477" s="304"/>
      <c r="AW477" s="304"/>
      <c r="AX477" s="236"/>
      <c r="AY477" s="228"/>
      <c r="AZ477" s="228"/>
      <c r="BA477" s="228"/>
    </row>
    <row r="478" spans="1:53" s="76" customFormat="1" ht="15" outlineLevel="1" x14ac:dyDescent="0.25">
      <c r="A478" s="226"/>
      <c r="B478" s="227"/>
      <c r="C478" s="237"/>
      <c r="D478" s="237"/>
      <c r="E478" s="237"/>
      <c r="F478" s="245"/>
      <c r="G478" s="245"/>
      <c r="I478" s="245"/>
      <c r="J478" s="245"/>
      <c r="K478" s="245"/>
      <c r="L478" s="245"/>
      <c r="M478" s="245"/>
      <c r="N478" s="245"/>
      <c r="O478" s="245"/>
      <c r="P478" s="245"/>
      <c r="Q478" s="245"/>
      <c r="R478" s="245"/>
      <c r="S478" s="245"/>
      <c r="T478" s="245"/>
      <c r="U478" s="245"/>
      <c r="V478" s="245"/>
      <c r="W478" s="245"/>
      <c r="X478" s="245"/>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c r="AU478" s="304"/>
      <c r="AV478" s="304"/>
      <c r="AW478" s="304"/>
      <c r="AX478" s="236"/>
      <c r="AY478" s="228"/>
      <c r="AZ478" s="228"/>
      <c r="BA478" s="228"/>
    </row>
    <row r="479" spans="1:53" s="76" customFormat="1" ht="15" outlineLevel="1" x14ac:dyDescent="0.25">
      <c r="A479" s="226"/>
      <c r="B479" s="227"/>
      <c r="C479" s="237"/>
      <c r="D479" s="237"/>
      <c r="E479" s="237"/>
      <c r="F479" s="245"/>
      <c r="G479" s="245"/>
      <c r="I479" s="245"/>
      <c r="J479" s="245"/>
      <c r="K479" s="245"/>
      <c r="L479" s="245"/>
      <c r="M479" s="245"/>
      <c r="N479" s="245"/>
      <c r="O479" s="245"/>
      <c r="P479" s="245"/>
      <c r="Q479" s="245"/>
      <c r="R479" s="245"/>
      <c r="S479" s="245"/>
      <c r="T479" s="245"/>
      <c r="U479" s="245"/>
      <c r="V479" s="245"/>
      <c r="W479" s="245"/>
      <c r="X479" s="245"/>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c r="AU479" s="304"/>
      <c r="AV479" s="304"/>
      <c r="AW479" s="304"/>
      <c r="AX479" s="236"/>
      <c r="AY479" s="228"/>
      <c r="AZ479" s="228"/>
      <c r="BA479" s="228"/>
    </row>
    <row r="480" spans="1:53" s="76" customFormat="1" ht="15" outlineLevel="1" x14ac:dyDescent="0.25">
      <c r="A480" s="226"/>
      <c r="B480" s="227"/>
      <c r="C480" s="237"/>
      <c r="D480" s="237"/>
      <c r="E480" s="237"/>
      <c r="F480" s="245"/>
      <c r="G480" s="645" t="s">
        <v>831</v>
      </c>
      <c r="I480" s="686"/>
      <c r="J480" s="1008" t="s">
        <v>418</v>
      </c>
      <c r="K480" s="1008" t="s">
        <v>819</v>
      </c>
      <c r="L480" s="1008" t="s">
        <v>820</v>
      </c>
      <c r="M480" s="1008" t="s">
        <v>821</v>
      </c>
      <c r="N480" s="1008" t="s">
        <v>822</v>
      </c>
      <c r="O480" s="1008" t="s">
        <v>823</v>
      </c>
      <c r="P480" s="1008" t="s">
        <v>824</v>
      </c>
      <c r="Q480" s="1008" t="s">
        <v>825</v>
      </c>
      <c r="R480" s="1008" t="s">
        <v>826</v>
      </c>
      <c r="S480" s="245"/>
      <c r="T480" s="245"/>
      <c r="U480" s="245"/>
      <c r="V480" s="245"/>
      <c r="W480" s="245"/>
      <c r="X480" s="245"/>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c r="AU480" s="304"/>
      <c r="AV480" s="304"/>
      <c r="AW480" s="304"/>
      <c r="AX480" s="236"/>
      <c r="AY480" s="228"/>
      <c r="AZ480" s="228"/>
      <c r="BA480" s="228"/>
    </row>
    <row r="481" spans="1:53" s="686" customFormat="1" ht="15" outlineLevel="1" x14ac:dyDescent="0.25">
      <c r="A481" s="690"/>
      <c r="B481" s="687"/>
      <c r="C481" s="699"/>
      <c r="D481" s="699"/>
      <c r="E481" s="699"/>
      <c r="F481" s="703"/>
      <c r="G481" s="645"/>
      <c r="I481" s="686" t="s">
        <v>1134</v>
      </c>
      <c r="J481" s="1009">
        <v>1</v>
      </c>
      <c r="K481" s="1009">
        <v>1</v>
      </c>
      <c r="L481" s="1009">
        <v>1</v>
      </c>
      <c r="M481" s="1009">
        <v>1</v>
      </c>
      <c r="N481" s="1009">
        <v>1</v>
      </c>
      <c r="O481" s="1009">
        <v>1</v>
      </c>
      <c r="P481" s="1009">
        <v>1</v>
      </c>
      <c r="Q481" s="1009">
        <v>1</v>
      </c>
      <c r="R481" s="1009">
        <v>1</v>
      </c>
      <c r="S481" s="703"/>
      <c r="T481" s="703"/>
      <c r="U481" s="703"/>
      <c r="V481" s="703"/>
      <c r="W481" s="703"/>
      <c r="X481" s="703"/>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c r="AU481" s="304"/>
      <c r="AV481" s="304"/>
      <c r="AW481" s="304"/>
      <c r="AX481" s="694"/>
      <c r="AY481" s="689"/>
      <c r="AZ481" s="689"/>
      <c r="BA481" s="689"/>
    </row>
    <row r="482" spans="1:53" s="686" customFormat="1" ht="15" outlineLevel="1" x14ac:dyDescent="0.25">
      <c r="A482" s="690"/>
      <c r="B482" s="687"/>
      <c r="C482" s="699"/>
      <c r="D482" s="699"/>
      <c r="E482" s="699"/>
      <c r="F482" s="703"/>
      <c r="G482" s="645"/>
      <c r="I482" s="703"/>
      <c r="J482" s="703"/>
      <c r="K482" s="703"/>
      <c r="L482" s="703"/>
      <c r="M482" s="703"/>
      <c r="N482" s="703"/>
      <c r="O482" s="703"/>
      <c r="P482" s="703"/>
      <c r="Q482" s="703"/>
      <c r="R482" s="703"/>
      <c r="S482" s="703"/>
      <c r="T482" s="703"/>
      <c r="U482" s="703"/>
      <c r="V482" s="703"/>
      <c r="W482" s="703"/>
      <c r="X482" s="703"/>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c r="AU482" s="304"/>
      <c r="AV482" s="304"/>
      <c r="AW482" s="304"/>
      <c r="AX482" s="694"/>
      <c r="AY482" s="689"/>
      <c r="AZ482" s="689"/>
      <c r="BA482" s="689"/>
    </row>
    <row r="483" spans="1:53" s="76" customFormat="1" ht="15" outlineLevel="1" x14ac:dyDescent="0.25">
      <c r="A483" s="226"/>
      <c r="B483" s="227"/>
      <c r="C483" s="237"/>
      <c r="D483" s="237"/>
      <c r="E483" s="237"/>
      <c r="F483" s="245"/>
      <c r="G483" s="245" t="s">
        <v>833</v>
      </c>
      <c r="H483" s="76" t="s">
        <v>851</v>
      </c>
      <c r="I483" s="76" t="s">
        <v>851</v>
      </c>
      <c r="J483" s="76" t="s">
        <v>851</v>
      </c>
      <c r="K483" s="76" t="s">
        <v>851</v>
      </c>
      <c r="L483" s="76" t="s">
        <v>418</v>
      </c>
      <c r="M483" s="76" t="s">
        <v>418</v>
      </c>
      <c r="N483" s="76" t="s">
        <v>418</v>
      </c>
      <c r="O483" s="76" t="s">
        <v>418</v>
      </c>
      <c r="P483" s="76" t="s">
        <v>819</v>
      </c>
      <c r="Q483" s="76" t="s">
        <v>819</v>
      </c>
      <c r="R483" s="76" t="s">
        <v>819</v>
      </c>
      <c r="S483" s="76" t="s">
        <v>819</v>
      </c>
      <c r="T483" s="76" t="s">
        <v>820</v>
      </c>
      <c r="U483" s="76" t="s">
        <v>820</v>
      </c>
      <c r="V483" s="76" t="s">
        <v>820</v>
      </c>
      <c r="W483" s="76" t="s">
        <v>820</v>
      </c>
      <c r="X483" s="76" t="s">
        <v>821</v>
      </c>
      <c r="Y483" s="76" t="s">
        <v>821</v>
      </c>
      <c r="Z483" s="76" t="s">
        <v>821</v>
      </c>
      <c r="AA483" s="76" t="s">
        <v>821</v>
      </c>
      <c r="AB483" s="76" t="s">
        <v>822</v>
      </c>
      <c r="AC483" s="76" t="s">
        <v>822</v>
      </c>
      <c r="AD483" s="76" t="s">
        <v>822</v>
      </c>
      <c r="AE483" s="76" t="s">
        <v>822</v>
      </c>
      <c r="AF483" s="76" t="s">
        <v>823</v>
      </c>
      <c r="AG483" s="76" t="s">
        <v>823</v>
      </c>
      <c r="AH483" s="76" t="s">
        <v>823</v>
      </c>
      <c r="AI483" s="76" t="s">
        <v>823</v>
      </c>
      <c r="AJ483" s="76" t="s">
        <v>824</v>
      </c>
      <c r="AK483" s="76" t="s">
        <v>824</v>
      </c>
      <c r="AL483" s="76" t="s">
        <v>824</v>
      </c>
      <c r="AM483" s="76" t="s">
        <v>824</v>
      </c>
      <c r="AN483" s="76" t="s">
        <v>825</v>
      </c>
      <c r="AO483" s="76" t="s">
        <v>825</v>
      </c>
      <c r="AP483" s="76" t="s">
        <v>825</v>
      </c>
      <c r="AQ483" s="76" t="s">
        <v>825</v>
      </c>
      <c r="AR483" s="76" t="s">
        <v>826</v>
      </c>
      <c r="AS483" s="76" t="s">
        <v>826</v>
      </c>
      <c r="AT483" s="76" t="s">
        <v>826</v>
      </c>
      <c r="AU483" s="76" t="s">
        <v>826</v>
      </c>
      <c r="AV483" s="304"/>
      <c r="AW483" s="304"/>
      <c r="AX483" s="236"/>
      <c r="AY483" s="228"/>
      <c r="AZ483" s="228"/>
      <c r="BA483" s="228"/>
    </row>
    <row r="484" spans="1:53" s="76" customFormat="1" ht="15" outlineLevel="1" x14ac:dyDescent="0.25">
      <c r="A484" s="226"/>
      <c r="B484" s="227"/>
      <c r="C484" s="237"/>
      <c r="D484" s="237"/>
      <c r="E484" s="237"/>
      <c r="F484" s="245"/>
      <c r="G484" s="245" t="s">
        <v>834</v>
      </c>
      <c r="H484" s="686" t="s">
        <v>365</v>
      </c>
      <c r="I484" s="686" t="s">
        <v>366</v>
      </c>
      <c r="J484" s="686" t="s">
        <v>1129</v>
      </c>
      <c r="K484" s="686" t="s">
        <v>367</v>
      </c>
      <c r="L484" s="686" t="str">
        <f>H484</f>
        <v>agflow</v>
      </c>
      <c r="M484" s="686" t="str">
        <f t="shared" ref="M484" si="52">I484</f>
        <v>ureamop</v>
      </c>
      <c r="N484" s="686" t="str">
        <f t="shared" ref="N484" si="53">J484</f>
        <v>urea-late</v>
      </c>
      <c r="O484" s="686" t="str">
        <f t="shared" ref="O484" si="54">K484</f>
        <v>ns31</v>
      </c>
      <c r="P484" s="686" t="str">
        <f t="shared" ref="P484" si="55">L484</f>
        <v>agflow</v>
      </c>
      <c r="Q484" s="686" t="str">
        <f t="shared" ref="Q484" si="56">M484</f>
        <v>ureamop</v>
      </c>
      <c r="R484" s="686" t="str">
        <f t="shared" ref="R484" si="57">N484</f>
        <v>urea-late</v>
      </c>
      <c r="S484" s="686" t="str">
        <f t="shared" ref="S484" si="58">O484</f>
        <v>ns31</v>
      </c>
      <c r="T484" s="686" t="str">
        <f t="shared" ref="T484" si="59">P484</f>
        <v>agflow</v>
      </c>
      <c r="U484" s="686" t="str">
        <f t="shared" ref="U484" si="60">Q484</f>
        <v>ureamop</v>
      </c>
      <c r="V484" s="686" t="str">
        <f t="shared" ref="V484" si="61">R484</f>
        <v>urea-late</v>
      </c>
      <c r="W484" s="686" t="str">
        <f t="shared" ref="W484" si="62">S484</f>
        <v>ns31</v>
      </c>
      <c r="X484" s="686" t="str">
        <f t="shared" ref="X484" si="63">T484</f>
        <v>agflow</v>
      </c>
      <c r="Y484" s="686" t="str">
        <f t="shared" ref="Y484" si="64">U484</f>
        <v>ureamop</v>
      </c>
      <c r="Z484" s="686" t="str">
        <f t="shared" ref="Z484" si="65">V484</f>
        <v>urea-late</v>
      </c>
      <c r="AA484" s="686" t="str">
        <f t="shared" ref="AA484" si="66">W484</f>
        <v>ns31</v>
      </c>
      <c r="AB484" s="686" t="str">
        <f t="shared" ref="AB484" si="67">X484</f>
        <v>agflow</v>
      </c>
      <c r="AC484" s="686" t="str">
        <f t="shared" ref="AC484" si="68">Y484</f>
        <v>ureamop</v>
      </c>
      <c r="AD484" s="686" t="str">
        <f t="shared" ref="AD484" si="69">Z484</f>
        <v>urea-late</v>
      </c>
      <c r="AE484" s="686" t="str">
        <f t="shared" ref="AE484" si="70">AA484</f>
        <v>ns31</v>
      </c>
      <c r="AF484" s="686" t="str">
        <f t="shared" ref="AF484" si="71">AB484</f>
        <v>agflow</v>
      </c>
      <c r="AG484" s="686" t="str">
        <f t="shared" ref="AG484" si="72">AC484</f>
        <v>ureamop</v>
      </c>
      <c r="AH484" s="686" t="str">
        <f t="shared" ref="AH484" si="73">AD484</f>
        <v>urea-late</v>
      </c>
      <c r="AI484" s="686" t="str">
        <f t="shared" ref="AI484" si="74">AE484</f>
        <v>ns31</v>
      </c>
      <c r="AJ484" s="686" t="str">
        <f t="shared" ref="AJ484" si="75">AF484</f>
        <v>agflow</v>
      </c>
      <c r="AK484" s="686" t="str">
        <f t="shared" ref="AK484" si="76">AG484</f>
        <v>ureamop</v>
      </c>
      <c r="AL484" s="686" t="str">
        <f t="shared" ref="AL484" si="77">AH484</f>
        <v>urea-late</v>
      </c>
      <c r="AM484" s="686" t="str">
        <f t="shared" ref="AM484" si="78">AI484</f>
        <v>ns31</v>
      </c>
      <c r="AN484" s="686" t="str">
        <f t="shared" ref="AN484" si="79">AJ484</f>
        <v>agflow</v>
      </c>
      <c r="AO484" s="686" t="str">
        <f t="shared" ref="AO484" si="80">AK484</f>
        <v>ureamop</v>
      </c>
      <c r="AP484" s="686" t="str">
        <f t="shared" ref="AP484" si="81">AL484</f>
        <v>urea-late</v>
      </c>
      <c r="AQ484" s="686" t="str">
        <f t="shared" ref="AQ484" si="82">AM484</f>
        <v>ns31</v>
      </c>
      <c r="AR484" s="686" t="str">
        <f t="shared" ref="AR484" si="83">AN484</f>
        <v>agflow</v>
      </c>
      <c r="AS484" s="686" t="str">
        <f t="shared" ref="AS484" si="84">AO484</f>
        <v>ureamop</v>
      </c>
      <c r="AT484" s="686" t="str">
        <f t="shared" ref="AT484" si="85">AP484</f>
        <v>urea-late</v>
      </c>
      <c r="AU484" s="686" t="str">
        <f t="shared" ref="AU484" si="86">AQ484</f>
        <v>ns31</v>
      </c>
      <c r="AV484" s="304"/>
      <c r="AW484" s="304"/>
      <c r="AX484" s="236"/>
      <c r="AY484" s="228"/>
      <c r="AZ484" s="228"/>
      <c r="BA484" s="228"/>
    </row>
    <row r="485" spans="1:53" s="76" customFormat="1" ht="15" outlineLevel="1" x14ac:dyDescent="0.25">
      <c r="A485" s="226"/>
      <c r="B485" s="227"/>
      <c r="C485" s="237"/>
      <c r="D485" s="237"/>
      <c r="E485" s="237"/>
      <c r="F485" s="245"/>
      <c r="G485" s="245" t="str">
        <f t="shared" ref="G485:G527" si="87">_xlfn.CONCAT(H231:M231)</f>
        <v>AAAA2A1a</v>
      </c>
      <c r="H485" s="349">
        <v>0</v>
      </c>
      <c r="I485" s="349">
        <v>0</v>
      </c>
      <c r="J485" s="349">
        <v>0</v>
      </c>
      <c r="K485" s="349">
        <v>0</v>
      </c>
      <c r="L485" s="1010" cm="1">
        <f t="array" ref="L485">INDEX($H485:$K485,0,MATCH(L$484,$H$484:$K$484,0))*HLOOKUP(L$483,$J$480:$R$481,2)</f>
        <v>0</v>
      </c>
      <c r="M485" s="1010" cm="1">
        <f t="array" ref="M485">INDEX($H485:$K485,0,MATCH(M$484,$H$484:$K$484,0))*HLOOKUP(M$483,$J$480:$R$481,2)</f>
        <v>0</v>
      </c>
      <c r="N485" s="1010" cm="1">
        <f t="array" ref="N485">INDEX($H485:$K485,0,MATCH(N$484,$H$484:$K$484,0))*HLOOKUP(N$483,$J$480:$R$481,2)</f>
        <v>0</v>
      </c>
      <c r="O485" s="1010" cm="1">
        <f t="array" ref="O485">INDEX($H485:$K485,0,MATCH(O$484,$H$484:$K$484,0))*HLOOKUP(O$483,$J$480:$R$481,2)</f>
        <v>0</v>
      </c>
      <c r="P485" s="1010" cm="1">
        <f t="array" ref="P485">INDEX($H485:$K485,0,MATCH(P$484,$H$484:$K$484,0))*HLOOKUP(P$483,$J$480:$R$481,2)</f>
        <v>0</v>
      </c>
      <c r="Q485" s="1010" cm="1">
        <f t="array" ref="Q485">INDEX($H485:$K485,0,MATCH(Q$484,$H$484:$K$484,0))*HLOOKUP(Q$483,$J$480:$R$481,2)</f>
        <v>0</v>
      </c>
      <c r="R485" s="1010" cm="1">
        <f t="array" ref="R485">INDEX($H485:$K485,0,MATCH(R$484,$H$484:$K$484,0))*HLOOKUP(R$483,$J$480:$R$481,2)</f>
        <v>0</v>
      </c>
      <c r="S485" s="1010" cm="1">
        <f t="array" ref="S485">INDEX($H485:$K485,0,MATCH(S$484,$H$484:$K$484,0))*HLOOKUP(S$483,$J$480:$R$481,2)</f>
        <v>0</v>
      </c>
      <c r="T485" s="1010" cm="1">
        <f t="array" ref="T485">INDEX($H485:$K485,0,MATCH(T$484,$H$484:$K$484,0))*HLOOKUP(T$483,$J$480:$R$481,2)</f>
        <v>0</v>
      </c>
      <c r="U485" s="1010" cm="1">
        <f t="array" ref="U485">INDEX($H485:$K485,0,MATCH(U$484,$H$484:$K$484,0))*HLOOKUP(U$483,$J$480:$R$481,2)</f>
        <v>0</v>
      </c>
      <c r="V485" s="1010" cm="1">
        <f t="array" ref="V485">INDEX($H485:$K485,0,MATCH(V$484,$H$484:$K$484,0))*HLOOKUP(V$483,$J$480:$R$481,2)</f>
        <v>0</v>
      </c>
      <c r="W485" s="1010" cm="1">
        <f t="array" ref="W485">INDEX($H485:$K485,0,MATCH(W$484,$H$484:$K$484,0))*HLOOKUP(W$483,$J$480:$R$481,2)</f>
        <v>0</v>
      </c>
      <c r="X485" s="1010" cm="1">
        <f t="array" ref="X485">INDEX($H485:$K485,0,MATCH(X$484,$H$484:$K$484,0))*HLOOKUP(X$483,$J$480:$R$481,2)</f>
        <v>0</v>
      </c>
      <c r="Y485" s="1010" cm="1">
        <f t="array" ref="Y485">INDEX($H485:$K485,0,MATCH(Y$484,$H$484:$K$484,0))*HLOOKUP(Y$483,$J$480:$R$481,2)</f>
        <v>0</v>
      </c>
      <c r="Z485" s="1010" cm="1">
        <f t="array" ref="Z485">INDEX($H485:$K485,0,MATCH(Z$484,$H$484:$K$484,0))*HLOOKUP(Z$483,$J$480:$R$481,2)</f>
        <v>0</v>
      </c>
      <c r="AA485" s="1010" cm="1">
        <f t="array" ref="AA485">INDEX($H485:$K485,0,MATCH(AA$484,$H$484:$K$484,0))*HLOOKUP(AA$483,$J$480:$R$481,2)</f>
        <v>0</v>
      </c>
      <c r="AB485" s="1010" cm="1">
        <f t="array" ref="AB485">INDEX($H485:$K485,0,MATCH(AB$484,$H$484:$K$484,0))*HLOOKUP(AB$483,$J$480:$R$481,2)</f>
        <v>0</v>
      </c>
      <c r="AC485" s="1010" cm="1">
        <f t="array" ref="AC485">INDEX($H485:$K485,0,MATCH(AC$484,$H$484:$K$484,0))*HLOOKUP(AC$483,$J$480:$R$481,2)</f>
        <v>0</v>
      </c>
      <c r="AD485" s="1010" cm="1">
        <f t="array" ref="AD485">INDEX($H485:$K485,0,MATCH(AD$484,$H$484:$K$484,0))*HLOOKUP(AD$483,$J$480:$R$481,2)</f>
        <v>0</v>
      </c>
      <c r="AE485" s="1010" cm="1">
        <f t="array" ref="AE485">INDEX($H485:$K485,0,MATCH(AE$484,$H$484:$K$484,0))*HLOOKUP(AE$483,$J$480:$R$481,2)</f>
        <v>0</v>
      </c>
      <c r="AF485" s="1010" cm="1">
        <f t="array" ref="AF485">INDEX($H485:$K485,0,MATCH(AF$484,$H$484:$K$484,0))*HLOOKUP(AF$483,$J$480:$R$481,2)</f>
        <v>0</v>
      </c>
      <c r="AG485" s="1010" cm="1">
        <f t="array" ref="AG485">INDEX($H485:$K485,0,MATCH(AG$484,$H$484:$K$484,0))*HLOOKUP(AG$483,$J$480:$R$481,2)</f>
        <v>0</v>
      </c>
      <c r="AH485" s="1010" cm="1">
        <f t="array" ref="AH485">INDEX($H485:$K485,0,MATCH(AH$484,$H$484:$K$484,0))*HLOOKUP(AH$483,$J$480:$R$481,2)</f>
        <v>0</v>
      </c>
      <c r="AI485" s="1010" cm="1">
        <f t="array" ref="AI485">INDEX($H485:$K485,0,MATCH(AI$484,$H$484:$K$484,0))*HLOOKUP(AI$483,$J$480:$R$481,2)</f>
        <v>0</v>
      </c>
      <c r="AJ485" s="1010" cm="1">
        <f t="array" ref="AJ485">INDEX($H485:$K485,0,MATCH(AJ$484,$H$484:$K$484,0))*HLOOKUP(AJ$483,$J$480:$R$481,2)</f>
        <v>0</v>
      </c>
      <c r="AK485" s="1010" cm="1">
        <f t="array" ref="AK485">INDEX($H485:$K485,0,MATCH(AK$484,$H$484:$K$484,0))*HLOOKUP(AK$483,$J$480:$R$481,2)</f>
        <v>0</v>
      </c>
      <c r="AL485" s="1010" cm="1">
        <f t="array" ref="AL485">INDEX($H485:$K485,0,MATCH(AL$484,$H$484:$K$484,0))*HLOOKUP(AL$483,$J$480:$R$481,2)</f>
        <v>0</v>
      </c>
      <c r="AM485" s="1010" cm="1">
        <f t="array" ref="AM485">INDEX($H485:$K485,0,MATCH(AM$484,$H$484:$K$484,0))*HLOOKUP(AM$483,$J$480:$R$481,2)</f>
        <v>0</v>
      </c>
      <c r="AN485" s="1010" cm="1">
        <f t="array" ref="AN485">INDEX($H485:$K485,0,MATCH(AN$484,$H$484:$K$484,0))*HLOOKUP(AN$483,$J$480:$R$481,2)</f>
        <v>0</v>
      </c>
      <c r="AO485" s="1010" cm="1">
        <f t="array" ref="AO485">INDEX($H485:$K485,0,MATCH(AO$484,$H$484:$K$484,0))*HLOOKUP(AO$483,$J$480:$R$481,2)</f>
        <v>0</v>
      </c>
      <c r="AP485" s="1010" cm="1">
        <f t="array" ref="AP485">INDEX($H485:$K485,0,MATCH(AP$484,$H$484:$K$484,0))*HLOOKUP(AP$483,$J$480:$R$481,2)</f>
        <v>0</v>
      </c>
      <c r="AQ485" s="1010" cm="1">
        <f t="array" ref="AQ485">INDEX($H485:$K485,0,MATCH(AQ$484,$H$484:$K$484,0))*HLOOKUP(AQ$483,$J$480:$R$481,2)</f>
        <v>0</v>
      </c>
      <c r="AR485" s="1010" cm="1">
        <f t="array" ref="AR485">INDEX($H485:$K485,0,MATCH(AR$484,$H$484:$K$484,0))*HLOOKUP(AR$483,$J$480:$R$481,2)</f>
        <v>0</v>
      </c>
      <c r="AS485" s="1010" cm="1">
        <f t="array" ref="AS485">INDEX($H485:$K485,0,MATCH(AS$484,$H$484:$K$484,0))*HLOOKUP(AS$483,$J$480:$R$481,2)</f>
        <v>0</v>
      </c>
      <c r="AT485" s="1010" cm="1">
        <f t="array" ref="AT485">INDEX($H485:$K485,0,MATCH(AT$484,$H$484:$K$484,0))*HLOOKUP(AT$483,$J$480:$R$481,2)</f>
        <v>0</v>
      </c>
      <c r="AU485" s="1010" cm="1">
        <f t="array" ref="AU485">INDEX($H485:$K485,0,MATCH(AU$484,$H$484:$K$484,0))*HLOOKUP(AU$483,$J$480:$R$481,2)</f>
        <v>0</v>
      </c>
      <c r="AV485" s="304"/>
      <c r="AW485" s="304"/>
      <c r="AX485" s="236"/>
      <c r="AY485" s="228"/>
      <c r="AZ485" s="228"/>
      <c r="BA485" s="228"/>
    </row>
    <row r="486" spans="1:53" s="686" customFormat="1" ht="15" outlineLevel="1" x14ac:dyDescent="0.25">
      <c r="A486" s="690"/>
      <c r="B486" s="687"/>
      <c r="C486" s="699"/>
      <c r="D486" s="699"/>
      <c r="E486" s="699"/>
      <c r="F486" s="703"/>
      <c r="G486" s="703" t="str">
        <f t="shared" si="87"/>
        <v>GGGGAg1a2</v>
      </c>
      <c r="H486" s="349">
        <v>0</v>
      </c>
      <c r="I486" s="349">
        <v>0</v>
      </c>
      <c r="J486" s="349">
        <v>0</v>
      </c>
      <c r="K486" s="349">
        <v>0</v>
      </c>
      <c r="L486" s="1010" cm="1">
        <f t="array" ref="L486">INDEX($H486:$K486,0,MATCH(L$484,$H$484:$K$484,0))*HLOOKUP(L$483,$J$480:$R$481,2)</f>
        <v>0</v>
      </c>
      <c r="M486" s="1010" cm="1">
        <f t="array" ref="M486">INDEX($H486:$K486,0,MATCH(M$484,$H$484:$K$484,0))*HLOOKUP(M$483,$J$480:$R$481,2)</f>
        <v>0</v>
      </c>
      <c r="N486" s="1010" cm="1">
        <f t="array" ref="N486">INDEX($H486:$K486,0,MATCH(N$484,$H$484:$K$484,0))*HLOOKUP(N$483,$J$480:$R$481,2)</f>
        <v>0</v>
      </c>
      <c r="O486" s="1010" cm="1">
        <f t="array" ref="O486">INDEX($H486:$K486,0,MATCH(O$484,$H$484:$K$484,0))*HLOOKUP(O$483,$J$480:$R$481,2)</f>
        <v>0</v>
      </c>
      <c r="P486" s="1010" cm="1">
        <f t="array" ref="P486">INDEX($H486:$K486,0,MATCH(P$484,$H$484:$K$484,0))*HLOOKUP(P$483,$J$480:$R$481,2)</f>
        <v>0</v>
      </c>
      <c r="Q486" s="1010" cm="1">
        <f t="array" ref="Q486">INDEX($H486:$K486,0,MATCH(Q$484,$H$484:$K$484,0))*HLOOKUP(Q$483,$J$480:$R$481,2)</f>
        <v>0</v>
      </c>
      <c r="R486" s="1010" cm="1">
        <f t="array" ref="R486">INDEX($H486:$K486,0,MATCH(R$484,$H$484:$K$484,0))*HLOOKUP(R$483,$J$480:$R$481,2)</f>
        <v>0</v>
      </c>
      <c r="S486" s="1010" cm="1">
        <f t="array" ref="S486">INDEX($H486:$K486,0,MATCH(S$484,$H$484:$K$484,0))*HLOOKUP(S$483,$J$480:$R$481,2)</f>
        <v>0</v>
      </c>
      <c r="T486" s="1010" cm="1">
        <f t="array" ref="T486">INDEX($H486:$K486,0,MATCH(T$484,$H$484:$K$484,0))*HLOOKUP(T$483,$J$480:$R$481,2)</f>
        <v>0</v>
      </c>
      <c r="U486" s="1010" cm="1">
        <f t="array" ref="U486">INDEX($H486:$K486,0,MATCH(U$484,$H$484:$K$484,0))*HLOOKUP(U$483,$J$480:$R$481,2)</f>
        <v>0</v>
      </c>
      <c r="V486" s="1010" cm="1">
        <f t="array" ref="V486">INDEX($H486:$K486,0,MATCH(V$484,$H$484:$K$484,0))*HLOOKUP(V$483,$J$480:$R$481,2)</f>
        <v>0</v>
      </c>
      <c r="W486" s="1010" cm="1">
        <f t="array" ref="W486">INDEX($H486:$K486,0,MATCH(W$484,$H$484:$K$484,0))*HLOOKUP(W$483,$J$480:$R$481,2)</f>
        <v>0</v>
      </c>
      <c r="X486" s="1010" cm="1">
        <f t="array" ref="X486">INDEX($H486:$K486,0,MATCH(X$484,$H$484:$K$484,0))*HLOOKUP(X$483,$J$480:$R$481,2)</f>
        <v>0</v>
      </c>
      <c r="Y486" s="1010" cm="1">
        <f t="array" ref="Y486">INDEX($H486:$K486,0,MATCH(Y$484,$H$484:$K$484,0))*HLOOKUP(Y$483,$J$480:$R$481,2)</f>
        <v>0</v>
      </c>
      <c r="Z486" s="1010" cm="1">
        <f t="array" ref="Z486">INDEX($H486:$K486,0,MATCH(Z$484,$H$484:$K$484,0))*HLOOKUP(Z$483,$J$480:$R$481,2)</f>
        <v>0</v>
      </c>
      <c r="AA486" s="1010" cm="1">
        <f t="array" ref="AA486">INDEX($H486:$K486,0,MATCH(AA$484,$H$484:$K$484,0))*HLOOKUP(AA$483,$J$480:$R$481,2)</f>
        <v>0</v>
      </c>
      <c r="AB486" s="1010" cm="1">
        <f t="array" ref="AB486">INDEX($H486:$K486,0,MATCH(AB$484,$H$484:$K$484,0))*HLOOKUP(AB$483,$J$480:$R$481,2)</f>
        <v>0</v>
      </c>
      <c r="AC486" s="1010" cm="1">
        <f t="array" ref="AC486">INDEX($H486:$K486,0,MATCH(AC$484,$H$484:$K$484,0))*HLOOKUP(AC$483,$J$480:$R$481,2)</f>
        <v>0</v>
      </c>
      <c r="AD486" s="1010" cm="1">
        <f t="array" ref="AD486">INDEX($H486:$K486,0,MATCH(AD$484,$H$484:$K$484,0))*HLOOKUP(AD$483,$J$480:$R$481,2)</f>
        <v>0</v>
      </c>
      <c r="AE486" s="1010" cm="1">
        <f t="array" ref="AE486">INDEX($H486:$K486,0,MATCH(AE$484,$H$484:$K$484,0))*HLOOKUP(AE$483,$J$480:$R$481,2)</f>
        <v>0</v>
      </c>
      <c r="AF486" s="1010" cm="1">
        <f t="array" ref="AF486">INDEX($H486:$K486,0,MATCH(AF$484,$H$484:$K$484,0))*HLOOKUP(AF$483,$J$480:$R$481,2)</f>
        <v>0</v>
      </c>
      <c r="AG486" s="1010" cm="1">
        <f t="array" ref="AG486">INDEX($H486:$K486,0,MATCH(AG$484,$H$484:$K$484,0))*HLOOKUP(AG$483,$J$480:$R$481,2)</f>
        <v>0</v>
      </c>
      <c r="AH486" s="1010" cm="1">
        <f t="array" ref="AH486">INDEX($H486:$K486,0,MATCH(AH$484,$H$484:$K$484,0))*HLOOKUP(AH$483,$J$480:$R$481,2)</f>
        <v>0</v>
      </c>
      <c r="AI486" s="1010" cm="1">
        <f t="array" ref="AI486">INDEX($H486:$K486,0,MATCH(AI$484,$H$484:$K$484,0))*HLOOKUP(AI$483,$J$480:$R$481,2)</f>
        <v>0</v>
      </c>
      <c r="AJ486" s="1010" cm="1">
        <f t="array" ref="AJ486">INDEX($H486:$K486,0,MATCH(AJ$484,$H$484:$K$484,0))*HLOOKUP(AJ$483,$J$480:$R$481,2)</f>
        <v>0</v>
      </c>
      <c r="AK486" s="1010" cm="1">
        <f t="array" ref="AK486">INDEX($H486:$K486,0,MATCH(AK$484,$H$484:$K$484,0))*HLOOKUP(AK$483,$J$480:$R$481,2)</f>
        <v>0</v>
      </c>
      <c r="AL486" s="1010" cm="1">
        <f t="array" ref="AL486">INDEX($H486:$K486,0,MATCH(AL$484,$H$484:$K$484,0))*HLOOKUP(AL$483,$J$480:$R$481,2)</f>
        <v>0</v>
      </c>
      <c r="AM486" s="1010" cm="1">
        <f t="array" ref="AM486">INDEX($H486:$K486,0,MATCH(AM$484,$H$484:$K$484,0))*HLOOKUP(AM$483,$J$480:$R$481,2)</f>
        <v>0</v>
      </c>
      <c r="AN486" s="1010" cm="1">
        <f t="array" ref="AN486">INDEX($H486:$K486,0,MATCH(AN$484,$H$484:$K$484,0))*HLOOKUP(AN$483,$J$480:$R$481,2)</f>
        <v>0</v>
      </c>
      <c r="AO486" s="1010" cm="1">
        <f t="array" ref="AO486">INDEX($H486:$K486,0,MATCH(AO$484,$H$484:$K$484,0))*HLOOKUP(AO$483,$J$480:$R$481,2)</f>
        <v>0</v>
      </c>
      <c r="AP486" s="1010" cm="1">
        <f t="array" ref="AP486">INDEX($H486:$K486,0,MATCH(AP$484,$H$484:$K$484,0))*HLOOKUP(AP$483,$J$480:$R$481,2)</f>
        <v>0</v>
      </c>
      <c r="AQ486" s="1010" cm="1">
        <f t="array" ref="AQ486">INDEX($H486:$K486,0,MATCH(AQ$484,$H$484:$K$484,0))*HLOOKUP(AQ$483,$J$480:$R$481,2)</f>
        <v>0</v>
      </c>
      <c r="AR486" s="1010" cm="1">
        <f t="array" ref="AR486">INDEX($H486:$K486,0,MATCH(AR$484,$H$484:$K$484,0))*HLOOKUP(AR$483,$J$480:$R$481,2)</f>
        <v>0</v>
      </c>
      <c r="AS486" s="1010" cm="1">
        <f t="array" ref="AS486">INDEX($H486:$K486,0,MATCH(AS$484,$H$484:$K$484,0))*HLOOKUP(AS$483,$J$480:$R$481,2)</f>
        <v>0</v>
      </c>
      <c r="AT486" s="1010" cm="1">
        <f t="array" ref="AT486">INDEX($H486:$K486,0,MATCH(AT$484,$H$484:$K$484,0))*HLOOKUP(AT$483,$J$480:$R$481,2)</f>
        <v>0</v>
      </c>
      <c r="AU486" s="1010" cm="1">
        <f t="array" ref="AU486">INDEX($H486:$K486,0,MATCH(AU$484,$H$484:$K$484,0))*HLOOKUP(AU$483,$J$480:$R$481,2)</f>
        <v>0</v>
      </c>
      <c r="AV486" s="304"/>
      <c r="AW486" s="304"/>
      <c r="AX486" s="694"/>
      <c r="AY486" s="689"/>
      <c r="AZ486" s="689"/>
      <c r="BA486" s="689"/>
    </row>
    <row r="487" spans="1:53" s="686" customFormat="1" ht="15" outlineLevel="1" x14ac:dyDescent="0.25">
      <c r="A487" s="690"/>
      <c r="B487" s="687"/>
      <c r="C487" s="699"/>
      <c r="D487" s="699"/>
      <c r="E487" s="699"/>
      <c r="F487" s="703"/>
      <c r="G487" s="703" t="str">
        <f t="shared" si="87"/>
        <v>GGGGSg1a2</v>
      </c>
      <c r="H487" s="349">
        <v>0</v>
      </c>
      <c r="I487" s="349">
        <v>0</v>
      </c>
      <c r="J487" s="349">
        <v>0</v>
      </c>
      <c r="K487" s="349">
        <v>0</v>
      </c>
      <c r="L487" s="1010" cm="1">
        <f t="array" ref="L487">INDEX($H487:$K487,0,MATCH(L$484,$H$484:$K$484,0))*HLOOKUP(L$483,$J$480:$R$481,2)</f>
        <v>0</v>
      </c>
      <c r="M487" s="1010" cm="1">
        <f t="array" ref="M487">INDEX($H487:$K487,0,MATCH(M$484,$H$484:$K$484,0))*HLOOKUP(M$483,$J$480:$R$481,2)</f>
        <v>0</v>
      </c>
      <c r="N487" s="1010" cm="1">
        <f t="array" ref="N487">INDEX($H487:$K487,0,MATCH(N$484,$H$484:$K$484,0))*HLOOKUP(N$483,$J$480:$R$481,2)</f>
        <v>0</v>
      </c>
      <c r="O487" s="1010" cm="1">
        <f t="array" ref="O487">INDEX($H487:$K487,0,MATCH(O$484,$H$484:$K$484,0))*HLOOKUP(O$483,$J$480:$R$481,2)</f>
        <v>0</v>
      </c>
      <c r="P487" s="1010" cm="1">
        <f t="array" ref="P487">INDEX($H487:$K487,0,MATCH(P$484,$H$484:$K$484,0))*HLOOKUP(P$483,$J$480:$R$481,2)</f>
        <v>0</v>
      </c>
      <c r="Q487" s="1010" cm="1">
        <f t="array" ref="Q487">INDEX($H487:$K487,0,MATCH(Q$484,$H$484:$K$484,0))*HLOOKUP(Q$483,$J$480:$R$481,2)</f>
        <v>0</v>
      </c>
      <c r="R487" s="1010" cm="1">
        <f t="array" ref="R487">INDEX($H487:$K487,0,MATCH(R$484,$H$484:$K$484,0))*HLOOKUP(R$483,$J$480:$R$481,2)</f>
        <v>0</v>
      </c>
      <c r="S487" s="1010" cm="1">
        <f t="array" ref="S487">INDEX($H487:$K487,0,MATCH(S$484,$H$484:$K$484,0))*HLOOKUP(S$483,$J$480:$R$481,2)</f>
        <v>0</v>
      </c>
      <c r="T487" s="1010" cm="1">
        <f t="array" ref="T487">INDEX($H487:$K487,0,MATCH(T$484,$H$484:$K$484,0))*HLOOKUP(T$483,$J$480:$R$481,2)</f>
        <v>0</v>
      </c>
      <c r="U487" s="1010" cm="1">
        <f t="array" ref="U487">INDEX($H487:$K487,0,MATCH(U$484,$H$484:$K$484,0))*HLOOKUP(U$483,$J$480:$R$481,2)</f>
        <v>0</v>
      </c>
      <c r="V487" s="1010" cm="1">
        <f t="array" ref="V487">INDEX($H487:$K487,0,MATCH(V$484,$H$484:$K$484,0))*HLOOKUP(V$483,$J$480:$R$481,2)</f>
        <v>0</v>
      </c>
      <c r="W487" s="1010" cm="1">
        <f t="array" ref="W487">INDEX($H487:$K487,0,MATCH(W$484,$H$484:$K$484,0))*HLOOKUP(W$483,$J$480:$R$481,2)</f>
        <v>0</v>
      </c>
      <c r="X487" s="1010" cm="1">
        <f t="array" ref="X487">INDEX($H487:$K487,0,MATCH(X$484,$H$484:$K$484,0))*HLOOKUP(X$483,$J$480:$R$481,2)</f>
        <v>0</v>
      </c>
      <c r="Y487" s="1010" cm="1">
        <f t="array" ref="Y487">INDEX($H487:$K487,0,MATCH(Y$484,$H$484:$K$484,0))*HLOOKUP(Y$483,$J$480:$R$481,2)</f>
        <v>0</v>
      </c>
      <c r="Z487" s="1010" cm="1">
        <f t="array" ref="Z487">INDEX($H487:$K487,0,MATCH(Z$484,$H$484:$K$484,0))*HLOOKUP(Z$483,$J$480:$R$481,2)</f>
        <v>0</v>
      </c>
      <c r="AA487" s="1010" cm="1">
        <f t="array" ref="AA487">INDEX($H487:$K487,0,MATCH(AA$484,$H$484:$K$484,0))*HLOOKUP(AA$483,$J$480:$R$481,2)</f>
        <v>0</v>
      </c>
      <c r="AB487" s="1010" cm="1">
        <f t="array" ref="AB487">INDEX($H487:$K487,0,MATCH(AB$484,$H$484:$K$484,0))*HLOOKUP(AB$483,$J$480:$R$481,2)</f>
        <v>0</v>
      </c>
      <c r="AC487" s="1010" cm="1">
        <f t="array" ref="AC487">INDEX($H487:$K487,0,MATCH(AC$484,$H$484:$K$484,0))*HLOOKUP(AC$483,$J$480:$R$481,2)</f>
        <v>0</v>
      </c>
      <c r="AD487" s="1010" cm="1">
        <f t="array" ref="AD487">INDEX($H487:$K487,0,MATCH(AD$484,$H$484:$K$484,0))*HLOOKUP(AD$483,$J$480:$R$481,2)</f>
        <v>0</v>
      </c>
      <c r="AE487" s="1010" cm="1">
        <f t="array" ref="AE487">INDEX($H487:$K487,0,MATCH(AE$484,$H$484:$K$484,0))*HLOOKUP(AE$483,$J$480:$R$481,2)</f>
        <v>0</v>
      </c>
      <c r="AF487" s="1010" cm="1">
        <f t="array" ref="AF487">INDEX($H487:$K487,0,MATCH(AF$484,$H$484:$K$484,0))*HLOOKUP(AF$483,$J$480:$R$481,2)</f>
        <v>0</v>
      </c>
      <c r="AG487" s="1010" cm="1">
        <f t="array" ref="AG487">INDEX($H487:$K487,0,MATCH(AG$484,$H$484:$K$484,0))*HLOOKUP(AG$483,$J$480:$R$481,2)</f>
        <v>0</v>
      </c>
      <c r="AH487" s="1010" cm="1">
        <f t="array" ref="AH487">INDEX($H487:$K487,0,MATCH(AH$484,$H$484:$K$484,0))*HLOOKUP(AH$483,$J$480:$R$481,2)</f>
        <v>0</v>
      </c>
      <c r="AI487" s="1010" cm="1">
        <f t="array" ref="AI487">INDEX($H487:$K487,0,MATCH(AI$484,$H$484:$K$484,0))*HLOOKUP(AI$483,$J$480:$R$481,2)</f>
        <v>0</v>
      </c>
      <c r="AJ487" s="1010" cm="1">
        <f t="array" ref="AJ487">INDEX($H487:$K487,0,MATCH(AJ$484,$H$484:$K$484,0))*HLOOKUP(AJ$483,$J$480:$R$481,2)</f>
        <v>0</v>
      </c>
      <c r="AK487" s="1010" cm="1">
        <f t="array" ref="AK487">INDEX($H487:$K487,0,MATCH(AK$484,$H$484:$K$484,0))*HLOOKUP(AK$483,$J$480:$R$481,2)</f>
        <v>0</v>
      </c>
      <c r="AL487" s="1010" cm="1">
        <f t="array" ref="AL487">INDEX($H487:$K487,0,MATCH(AL$484,$H$484:$K$484,0))*HLOOKUP(AL$483,$J$480:$R$481,2)</f>
        <v>0</v>
      </c>
      <c r="AM487" s="1010" cm="1">
        <f t="array" ref="AM487">INDEX($H487:$K487,0,MATCH(AM$484,$H$484:$K$484,0))*HLOOKUP(AM$483,$J$480:$R$481,2)</f>
        <v>0</v>
      </c>
      <c r="AN487" s="1010" cm="1">
        <f t="array" ref="AN487">INDEX($H487:$K487,0,MATCH(AN$484,$H$484:$K$484,0))*HLOOKUP(AN$483,$J$480:$R$481,2)</f>
        <v>0</v>
      </c>
      <c r="AO487" s="1010" cm="1">
        <f t="array" ref="AO487">INDEX($H487:$K487,0,MATCH(AO$484,$H$484:$K$484,0))*HLOOKUP(AO$483,$J$480:$R$481,2)</f>
        <v>0</v>
      </c>
      <c r="AP487" s="1010" cm="1">
        <f t="array" ref="AP487">INDEX($H487:$K487,0,MATCH(AP$484,$H$484:$K$484,0))*HLOOKUP(AP$483,$J$480:$R$481,2)</f>
        <v>0</v>
      </c>
      <c r="AQ487" s="1010" cm="1">
        <f t="array" ref="AQ487">INDEX($H487:$K487,0,MATCH(AQ$484,$H$484:$K$484,0))*HLOOKUP(AQ$483,$J$480:$R$481,2)</f>
        <v>0</v>
      </c>
      <c r="AR487" s="1010" cm="1">
        <f t="array" ref="AR487">INDEX($H487:$K487,0,MATCH(AR$484,$H$484:$K$484,0))*HLOOKUP(AR$483,$J$480:$R$481,2)</f>
        <v>0</v>
      </c>
      <c r="AS487" s="1010" cm="1">
        <f t="array" ref="AS487">INDEX($H487:$K487,0,MATCH(AS$484,$H$484:$K$484,0))*HLOOKUP(AS$483,$J$480:$R$481,2)</f>
        <v>0</v>
      </c>
      <c r="AT487" s="1010" cm="1">
        <f t="array" ref="AT487">INDEX($H487:$K487,0,MATCH(AT$484,$H$484:$K$484,0))*HLOOKUP(AT$483,$J$480:$R$481,2)</f>
        <v>0</v>
      </c>
      <c r="AU487" s="1010" cm="1">
        <f t="array" ref="AU487">INDEX($H487:$K487,0,MATCH(AU$484,$H$484:$K$484,0))*HLOOKUP(AU$483,$J$480:$R$481,2)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7"/>
        <v>GGGAg2Na2</v>
      </c>
      <c r="H488" s="349">
        <v>0</v>
      </c>
      <c r="I488" s="349">
        <v>0</v>
      </c>
      <c r="J488" s="349">
        <v>0</v>
      </c>
      <c r="K488" s="349">
        <v>0</v>
      </c>
      <c r="L488" s="1010" cm="1">
        <f t="array" ref="L488">INDEX($H488:$K488,0,MATCH(L$484,$H$484:$K$484,0))*HLOOKUP(L$483,$J$480:$R$481,2)</f>
        <v>0</v>
      </c>
      <c r="M488" s="1010" cm="1">
        <f t="array" ref="M488">INDEX($H488:$K488,0,MATCH(M$484,$H$484:$K$484,0))*HLOOKUP(M$483,$J$480:$R$481,2)</f>
        <v>0</v>
      </c>
      <c r="N488" s="1010" cm="1">
        <f t="array" ref="N488">INDEX($H488:$K488,0,MATCH(N$484,$H$484:$K$484,0))*HLOOKUP(N$483,$J$480:$R$481,2)</f>
        <v>0</v>
      </c>
      <c r="O488" s="1010" cm="1">
        <f t="array" ref="O488">INDEX($H488:$K488,0,MATCH(O$484,$H$484:$K$484,0))*HLOOKUP(O$483,$J$480:$R$481,2)</f>
        <v>0</v>
      </c>
      <c r="P488" s="1010" cm="1">
        <f t="array" ref="P488">INDEX($H488:$K488,0,MATCH(P$484,$H$484:$K$484,0))*HLOOKUP(P$483,$J$480:$R$481,2)</f>
        <v>0</v>
      </c>
      <c r="Q488" s="1010" cm="1">
        <f t="array" ref="Q488">INDEX($H488:$K488,0,MATCH(Q$484,$H$484:$K$484,0))*HLOOKUP(Q$483,$J$480:$R$481,2)</f>
        <v>0</v>
      </c>
      <c r="R488" s="1010" cm="1">
        <f t="array" ref="R488">INDEX($H488:$K488,0,MATCH(R$484,$H$484:$K$484,0))*HLOOKUP(R$483,$J$480:$R$481,2)</f>
        <v>0</v>
      </c>
      <c r="S488" s="1010" cm="1">
        <f t="array" ref="S488">INDEX($H488:$K488,0,MATCH(S$484,$H$484:$K$484,0))*HLOOKUP(S$483,$J$480:$R$481,2)</f>
        <v>0</v>
      </c>
      <c r="T488" s="1010" cm="1">
        <f t="array" ref="T488">INDEX($H488:$K488,0,MATCH(T$484,$H$484:$K$484,0))*HLOOKUP(T$483,$J$480:$R$481,2)</f>
        <v>0</v>
      </c>
      <c r="U488" s="1010" cm="1">
        <f t="array" ref="U488">INDEX($H488:$K488,0,MATCH(U$484,$H$484:$K$484,0))*HLOOKUP(U$483,$J$480:$R$481,2)</f>
        <v>0</v>
      </c>
      <c r="V488" s="1010" cm="1">
        <f t="array" ref="V488">INDEX($H488:$K488,0,MATCH(V$484,$H$484:$K$484,0))*HLOOKUP(V$483,$J$480:$R$481,2)</f>
        <v>0</v>
      </c>
      <c r="W488" s="1010" cm="1">
        <f t="array" ref="W488">INDEX($H488:$K488,0,MATCH(W$484,$H$484:$K$484,0))*HLOOKUP(W$483,$J$480:$R$481,2)</f>
        <v>0</v>
      </c>
      <c r="X488" s="1010" cm="1">
        <f t="array" ref="X488">INDEX($H488:$K488,0,MATCH(X$484,$H$484:$K$484,0))*HLOOKUP(X$483,$J$480:$R$481,2)</f>
        <v>0</v>
      </c>
      <c r="Y488" s="1010" cm="1">
        <f t="array" ref="Y488">INDEX($H488:$K488,0,MATCH(Y$484,$H$484:$K$484,0))*HLOOKUP(Y$483,$J$480:$R$481,2)</f>
        <v>0</v>
      </c>
      <c r="Z488" s="1010" cm="1">
        <f t="array" ref="Z488">INDEX($H488:$K488,0,MATCH(Z$484,$H$484:$K$484,0))*HLOOKUP(Z$483,$J$480:$R$481,2)</f>
        <v>0</v>
      </c>
      <c r="AA488" s="1010" cm="1">
        <f t="array" ref="AA488">INDEX($H488:$K488,0,MATCH(AA$484,$H$484:$K$484,0))*HLOOKUP(AA$483,$J$480:$R$481,2)</f>
        <v>0</v>
      </c>
      <c r="AB488" s="1010" cm="1">
        <f t="array" ref="AB488">INDEX($H488:$K488,0,MATCH(AB$484,$H$484:$K$484,0))*HLOOKUP(AB$483,$J$480:$R$481,2)</f>
        <v>0</v>
      </c>
      <c r="AC488" s="1010" cm="1">
        <f t="array" ref="AC488">INDEX($H488:$K488,0,MATCH(AC$484,$H$484:$K$484,0))*HLOOKUP(AC$483,$J$480:$R$481,2)</f>
        <v>0</v>
      </c>
      <c r="AD488" s="1010" cm="1">
        <f t="array" ref="AD488">INDEX($H488:$K488,0,MATCH(AD$484,$H$484:$K$484,0))*HLOOKUP(AD$483,$J$480:$R$481,2)</f>
        <v>0</v>
      </c>
      <c r="AE488" s="1010" cm="1">
        <f t="array" ref="AE488">INDEX($H488:$K488,0,MATCH(AE$484,$H$484:$K$484,0))*HLOOKUP(AE$483,$J$480:$R$481,2)</f>
        <v>0</v>
      </c>
      <c r="AF488" s="1010" cm="1">
        <f t="array" ref="AF488">INDEX($H488:$K488,0,MATCH(AF$484,$H$484:$K$484,0))*HLOOKUP(AF$483,$J$480:$R$481,2)</f>
        <v>0</v>
      </c>
      <c r="AG488" s="1010" cm="1">
        <f t="array" ref="AG488">INDEX($H488:$K488,0,MATCH(AG$484,$H$484:$K$484,0))*HLOOKUP(AG$483,$J$480:$R$481,2)</f>
        <v>0</v>
      </c>
      <c r="AH488" s="1010" cm="1">
        <f t="array" ref="AH488">INDEX($H488:$K488,0,MATCH(AH$484,$H$484:$K$484,0))*HLOOKUP(AH$483,$J$480:$R$481,2)</f>
        <v>0</v>
      </c>
      <c r="AI488" s="1010" cm="1">
        <f t="array" ref="AI488">INDEX($H488:$K488,0,MATCH(AI$484,$H$484:$K$484,0))*HLOOKUP(AI$483,$J$480:$R$481,2)</f>
        <v>0</v>
      </c>
      <c r="AJ488" s="1010" cm="1">
        <f t="array" ref="AJ488">INDEX($H488:$K488,0,MATCH(AJ$484,$H$484:$K$484,0))*HLOOKUP(AJ$483,$J$480:$R$481,2)</f>
        <v>0</v>
      </c>
      <c r="AK488" s="1010" cm="1">
        <f t="array" ref="AK488">INDEX($H488:$K488,0,MATCH(AK$484,$H$484:$K$484,0))*HLOOKUP(AK$483,$J$480:$R$481,2)</f>
        <v>0</v>
      </c>
      <c r="AL488" s="1010" cm="1">
        <f t="array" ref="AL488">INDEX($H488:$K488,0,MATCH(AL$484,$H$484:$K$484,0))*HLOOKUP(AL$483,$J$480:$R$481,2)</f>
        <v>0</v>
      </c>
      <c r="AM488" s="1010" cm="1">
        <f t="array" ref="AM488">INDEX($H488:$K488,0,MATCH(AM$484,$H$484:$K$484,0))*HLOOKUP(AM$483,$J$480:$R$481,2)</f>
        <v>0</v>
      </c>
      <c r="AN488" s="1010" cm="1">
        <f t="array" ref="AN488">INDEX($H488:$K488,0,MATCH(AN$484,$H$484:$K$484,0))*HLOOKUP(AN$483,$J$480:$R$481,2)</f>
        <v>0</v>
      </c>
      <c r="AO488" s="1010" cm="1">
        <f t="array" ref="AO488">INDEX($H488:$K488,0,MATCH(AO$484,$H$484:$K$484,0))*HLOOKUP(AO$483,$J$480:$R$481,2)</f>
        <v>0</v>
      </c>
      <c r="AP488" s="1010" cm="1">
        <f t="array" ref="AP488">INDEX($H488:$K488,0,MATCH(AP$484,$H$484:$K$484,0))*HLOOKUP(AP$483,$J$480:$R$481,2)</f>
        <v>0</v>
      </c>
      <c r="AQ488" s="1010" cm="1">
        <f t="array" ref="AQ488">INDEX($H488:$K488,0,MATCH(AQ$484,$H$484:$K$484,0))*HLOOKUP(AQ$483,$J$480:$R$481,2)</f>
        <v>0</v>
      </c>
      <c r="AR488" s="1010" cm="1">
        <f t="array" ref="AR488">INDEX($H488:$K488,0,MATCH(AR$484,$H$484:$K$484,0))*HLOOKUP(AR$483,$J$480:$R$481,2)</f>
        <v>0</v>
      </c>
      <c r="AS488" s="1010" cm="1">
        <f t="array" ref="AS488">INDEX($H488:$K488,0,MATCH(AS$484,$H$484:$K$484,0))*HLOOKUP(AS$483,$J$480:$R$481,2)</f>
        <v>0</v>
      </c>
      <c r="AT488" s="1010" cm="1">
        <f t="array" ref="AT488">INDEX($H488:$K488,0,MATCH(AT$484,$H$484:$K$484,0))*HLOOKUP(AT$483,$J$480:$R$481,2)</f>
        <v>0</v>
      </c>
      <c r="AU488" s="1010" cm="1">
        <f t="array" ref="AU488">INDEX($H488:$K488,0,MATCH(AU$484,$H$484:$K$484,0))*HLOOKUP(AU$483,$J$480:$R$481,2)</f>
        <v>0</v>
      </c>
      <c r="AV488" s="304"/>
      <c r="AW488" s="304"/>
      <c r="AX488" s="694"/>
      <c r="AY488" s="689"/>
      <c r="AZ488" s="689"/>
      <c r="BA488" s="689"/>
    </row>
    <row r="489" spans="1:53" s="686" customFormat="1" ht="15" outlineLevel="1" x14ac:dyDescent="0.25">
      <c r="A489" s="690"/>
      <c r="B489" s="687"/>
      <c r="C489" s="699"/>
      <c r="D489" s="699"/>
      <c r="E489" s="699"/>
      <c r="F489" s="703"/>
      <c r="G489" s="703" t="str">
        <f t="shared" si="87"/>
        <v>GGGAg2Ea2</v>
      </c>
      <c r="H489" s="349">
        <v>0</v>
      </c>
      <c r="I489" s="349">
        <v>0</v>
      </c>
      <c r="J489" s="349">
        <v>0</v>
      </c>
      <c r="K489" s="349">
        <v>0</v>
      </c>
      <c r="L489" s="1010" cm="1">
        <f t="array" ref="L489">INDEX($H489:$K489,0,MATCH(L$484,$H$484:$K$484,0))*HLOOKUP(L$483,$J$480:$R$481,2)</f>
        <v>0</v>
      </c>
      <c r="M489" s="1010" cm="1">
        <f t="array" ref="M489">INDEX($H489:$K489,0,MATCH(M$484,$H$484:$K$484,0))*HLOOKUP(M$483,$J$480:$R$481,2)</f>
        <v>0</v>
      </c>
      <c r="N489" s="1010" cm="1">
        <f t="array" ref="N489">INDEX($H489:$K489,0,MATCH(N$484,$H$484:$K$484,0))*HLOOKUP(N$483,$J$480:$R$481,2)</f>
        <v>0</v>
      </c>
      <c r="O489" s="1010" cm="1">
        <f t="array" ref="O489">INDEX($H489:$K489,0,MATCH(O$484,$H$484:$K$484,0))*HLOOKUP(O$483,$J$480:$R$481,2)</f>
        <v>0</v>
      </c>
      <c r="P489" s="1010" cm="1">
        <f t="array" ref="P489">INDEX($H489:$K489,0,MATCH(P$484,$H$484:$K$484,0))*HLOOKUP(P$483,$J$480:$R$481,2)</f>
        <v>0</v>
      </c>
      <c r="Q489" s="1010" cm="1">
        <f t="array" ref="Q489">INDEX($H489:$K489,0,MATCH(Q$484,$H$484:$K$484,0))*HLOOKUP(Q$483,$J$480:$R$481,2)</f>
        <v>0</v>
      </c>
      <c r="R489" s="1010" cm="1">
        <f t="array" ref="R489">INDEX($H489:$K489,0,MATCH(R$484,$H$484:$K$484,0))*HLOOKUP(R$483,$J$480:$R$481,2)</f>
        <v>0</v>
      </c>
      <c r="S489" s="1010" cm="1">
        <f t="array" ref="S489">INDEX($H489:$K489,0,MATCH(S$484,$H$484:$K$484,0))*HLOOKUP(S$483,$J$480:$R$481,2)</f>
        <v>0</v>
      </c>
      <c r="T489" s="1010" cm="1">
        <f t="array" ref="T489">INDEX($H489:$K489,0,MATCH(T$484,$H$484:$K$484,0))*HLOOKUP(T$483,$J$480:$R$481,2)</f>
        <v>0</v>
      </c>
      <c r="U489" s="1010" cm="1">
        <f t="array" ref="U489">INDEX($H489:$K489,0,MATCH(U$484,$H$484:$K$484,0))*HLOOKUP(U$483,$J$480:$R$481,2)</f>
        <v>0</v>
      </c>
      <c r="V489" s="1010" cm="1">
        <f t="array" ref="V489">INDEX($H489:$K489,0,MATCH(V$484,$H$484:$K$484,0))*HLOOKUP(V$483,$J$480:$R$481,2)</f>
        <v>0</v>
      </c>
      <c r="W489" s="1010" cm="1">
        <f t="array" ref="W489">INDEX($H489:$K489,0,MATCH(W$484,$H$484:$K$484,0))*HLOOKUP(W$483,$J$480:$R$481,2)</f>
        <v>0</v>
      </c>
      <c r="X489" s="1010" cm="1">
        <f t="array" ref="X489">INDEX($H489:$K489,0,MATCH(X$484,$H$484:$K$484,0))*HLOOKUP(X$483,$J$480:$R$481,2)</f>
        <v>0</v>
      </c>
      <c r="Y489" s="1010" cm="1">
        <f t="array" ref="Y489">INDEX($H489:$K489,0,MATCH(Y$484,$H$484:$K$484,0))*HLOOKUP(Y$483,$J$480:$R$481,2)</f>
        <v>0</v>
      </c>
      <c r="Z489" s="1010" cm="1">
        <f t="array" ref="Z489">INDEX($H489:$K489,0,MATCH(Z$484,$H$484:$K$484,0))*HLOOKUP(Z$483,$J$480:$R$481,2)</f>
        <v>0</v>
      </c>
      <c r="AA489" s="1010" cm="1">
        <f t="array" ref="AA489">INDEX($H489:$K489,0,MATCH(AA$484,$H$484:$K$484,0))*HLOOKUP(AA$483,$J$480:$R$481,2)</f>
        <v>0</v>
      </c>
      <c r="AB489" s="1010" cm="1">
        <f t="array" ref="AB489">INDEX($H489:$K489,0,MATCH(AB$484,$H$484:$K$484,0))*HLOOKUP(AB$483,$J$480:$R$481,2)</f>
        <v>0</v>
      </c>
      <c r="AC489" s="1010" cm="1">
        <f t="array" ref="AC489">INDEX($H489:$K489,0,MATCH(AC$484,$H$484:$K$484,0))*HLOOKUP(AC$483,$J$480:$R$481,2)</f>
        <v>0</v>
      </c>
      <c r="AD489" s="1010" cm="1">
        <f t="array" ref="AD489">INDEX($H489:$K489,0,MATCH(AD$484,$H$484:$K$484,0))*HLOOKUP(AD$483,$J$480:$R$481,2)</f>
        <v>0</v>
      </c>
      <c r="AE489" s="1010" cm="1">
        <f t="array" ref="AE489">INDEX($H489:$K489,0,MATCH(AE$484,$H$484:$K$484,0))*HLOOKUP(AE$483,$J$480:$R$481,2)</f>
        <v>0</v>
      </c>
      <c r="AF489" s="1010" cm="1">
        <f t="array" ref="AF489">INDEX($H489:$K489,0,MATCH(AF$484,$H$484:$K$484,0))*HLOOKUP(AF$483,$J$480:$R$481,2)</f>
        <v>0</v>
      </c>
      <c r="AG489" s="1010" cm="1">
        <f t="array" ref="AG489">INDEX($H489:$K489,0,MATCH(AG$484,$H$484:$K$484,0))*HLOOKUP(AG$483,$J$480:$R$481,2)</f>
        <v>0</v>
      </c>
      <c r="AH489" s="1010" cm="1">
        <f t="array" ref="AH489">INDEX($H489:$K489,0,MATCH(AH$484,$H$484:$K$484,0))*HLOOKUP(AH$483,$J$480:$R$481,2)</f>
        <v>0</v>
      </c>
      <c r="AI489" s="1010" cm="1">
        <f t="array" ref="AI489">INDEX($H489:$K489,0,MATCH(AI$484,$H$484:$K$484,0))*HLOOKUP(AI$483,$J$480:$R$481,2)</f>
        <v>0</v>
      </c>
      <c r="AJ489" s="1010" cm="1">
        <f t="array" ref="AJ489">INDEX($H489:$K489,0,MATCH(AJ$484,$H$484:$K$484,0))*HLOOKUP(AJ$483,$J$480:$R$481,2)</f>
        <v>0</v>
      </c>
      <c r="AK489" s="1010" cm="1">
        <f t="array" ref="AK489">INDEX($H489:$K489,0,MATCH(AK$484,$H$484:$K$484,0))*HLOOKUP(AK$483,$J$480:$R$481,2)</f>
        <v>0</v>
      </c>
      <c r="AL489" s="1010" cm="1">
        <f t="array" ref="AL489">INDEX($H489:$K489,0,MATCH(AL$484,$H$484:$K$484,0))*HLOOKUP(AL$483,$J$480:$R$481,2)</f>
        <v>0</v>
      </c>
      <c r="AM489" s="1010" cm="1">
        <f t="array" ref="AM489">INDEX($H489:$K489,0,MATCH(AM$484,$H$484:$K$484,0))*HLOOKUP(AM$483,$J$480:$R$481,2)</f>
        <v>0</v>
      </c>
      <c r="AN489" s="1010" cm="1">
        <f t="array" ref="AN489">INDEX($H489:$K489,0,MATCH(AN$484,$H$484:$K$484,0))*HLOOKUP(AN$483,$J$480:$R$481,2)</f>
        <v>0</v>
      </c>
      <c r="AO489" s="1010" cm="1">
        <f t="array" ref="AO489">INDEX($H489:$K489,0,MATCH(AO$484,$H$484:$K$484,0))*HLOOKUP(AO$483,$J$480:$R$481,2)</f>
        <v>0</v>
      </c>
      <c r="AP489" s="1010" cm="1">
        <f t="array" ref="AP489">INDEX($H489:$K489,0,MATCH(AP$484,$H$484:$K$484,0))*HLOOKUP(AP$483,$J$480:$R$481,2)</f>
        <v>0</v>
      </c>
      <c r="AQ489" s="1010" cm="1">
        <f t="array" ref="AQ489">INDEX($H489:$K489,0,MATCH(AQ$484,$H$484:$K$484,0))*HLOOKUP(AQ$483,$J$480:$R$481,2)</f>
        <v>0</v>
      </c>
      <c r="AR489" s="1010" cm="1">
        <f t="array" ref="AR489">INDEX($H489:$K489,0,MATCH(AR$484,$H$484:$K$484,0))*HLOOKUP(AR$483,$J$480:$R$481,2)</f>
        <v>0</v>
      </c>
      <c r="AS489" s="1010" cm="1">
        <f t="array" ref="AS489">INDEX($H489:$K489,0,MATCH(AS$484,$H$484:$K$484,0))*HLOOKUP(AS$483,$J$480:$R$481,2)</f>
        <v>0</v>
      </c>
      <c r="AT489" s="1010" cm="1">
        <f t="array" ref="AT489">INDEX($H489:$K489,0,MATCH(AT$484,$H$484:$K$484,0))*HLOOKUP(AT$483,$J$480:$R$481,2)</f>
        <v>0</v>
      </c>
      <c r="AU489" s="1010" cm="1">
        <f t="array" ref="AU489">INDEX($H489:$K489,0,MATCH(AU$484,$H$484:$K$484,0))*HLOOKUP(AU$483,$J$480:$R$481,2)</f>
        <v>0</v>
      </c>
      <c r="AV489" s="304"/>
      <c r="AW489" s="304"/>
      <c r="AX489" s="694"/>
      <c r="AY489" s="689"/>
      <c r="AZ489" s="689"/>
      <c r="BA489" s="689"/>
    </row>
    <row r="490" spans="1:53" s="686" customFormat="1" ht="15" outlineLevel="1" x14ac:dyDescent="0.25">
      <c r="A490" s="690"/>
      <c r="B490" s="687"/>
      <c r="C490" s="699"/>
      <c r="D490" s="699"/>
      <c r="E490" s="699"/>
      <c r="F490" s="703"/>
      <c r="G490" s="703" t="str">
        <f t="shared" si="87"/>
        <v>GGGAg2OFa2</v>
      </c>
      <c r="H490" s="349">
        <v>0</v>
      </c>
      <c r="I490" s="349">
        <v>0</v>
      </c>
      <c r="J490" s="349">
        <v>0</v>
      </c>
      <c r="K490" s="349">
        <v>0</v>
      </c>
      <c r="L490" s="1010" cm="1">
        <f t="array" ref="L490">INDEX($H490:$K490,0,MATCH(L$484,$H$484:$K$484,0))*HLOOKUP(L$483,$J$480:$R$481,2)</f>
        <v>0</v>
      </c>
      <c r="M490" s="1010" cm="1">
        <f t="array" ref="M490">INDEX($H490:$K490,0,MATCH(M$484,$H$484:$K$484,0))*HLOOKUP(M$483,$J$480:$R$481,2)</f>
        <v>0</v>
      </c>
      <c r="N490" s="1010" cm="1">
        <f t="array" ref="N490">INDEX($H490:$K490,0,MATCH(N$484,$H$484:$K$484,0))*HLOOKUP(N$483,$J$480:$R$481,2)</f>
        <v>0</v>
      </c>
      <c r="O490" s="1010" cm="1">
        <f t="array" ref="O490">INDEX($H490:$K490,0,MATCH(O$484,$H$484:$K$484,0))*HLOOKUP(O$483,$J$480:$R$481,2)</f>
        <v>0</v>
      </c>
      <c r="P490" s="1010" cm="1">
        <f t="array" ref="P490">INDEX($H490:$K490,0,MATCH(P$484,$H$484:$K$484,0))*HLOOKUP(P$483,$J$480:$R$481,2)</f>
        <v>0</v>
      </c>
      <c r="Q490" s="1010" cm="1">
        <f t="array" ref="Q490">INDEX($H490:$K490,0,MATCH(Q$484,$H$484:$K$484,0))*HLOOKUP(Q$483,$J$480:$R$481,2)</f>
        <v>0</v>
      </c>
      <c r="R490" s="1010" cm="1">
        <f t="array" ref="R490">INDEX($H490:$K490,0,MATCH(R$484,$H$484:$K$484,0))*HLOOKUP(R$483,$J$480:$R$481,2)</f>
        <v>0</v>
      </c>
      <c r="S490" s="1010" cm="1">
        <f t="array" ref="S490">INDEX($H490:$K490,0,MATCH(S$484,$H$484:$K$484,0))*HLOOKUP(S$483,$J$480:$R$481,2)</f>
        <v>0</v>
      </c>
      <c r="T490" s="1010" cm="1">
        <f t="array" ref="T490">INDEX($H490:$K490,0,MATCH(T$484,$H$484:$K$484,0))*HLOOKUP(T$483,$J$480:$R$481,2)</f>
        <v>0</v>
      </c>
      <c r="U490" s="1010" cm="1">
        <f t="array" ref="U490">INDEX($H490:$K490,0,MATCH(U$484,$H$484:$K$484,0))*HLOOKUP(U$483,$J$480:$R$481,2)</f>
        <v>0</v>
      </c>
      <c r="V490" s="1010" cm="1">
        <f t="array" ref="V490">INDEX($H490:$K490,0,MATCH(V$484,$H$484:$K$484,0))*HLOOKUP(V$483,$J$480:$R$481,2)</f>
        <v>0</v>
      </c>
      <c r="W490" s="1010" cm="1">
        <f t="array" ref="W490">INDEX($H490:$K490,0,MATCH(W$484,$H$484:$K$484,0))*HLOOKUP(W$483,$J$480:$R$481,2)</f>
        <v>0</v>
      </c>
      <c r="X490" s="1010" cm="1">
        <f t="array" ref="X490">INDEX($H490:$K490,0,MATCH(X$484,$H$484:$K$484,0))*HLOOKUP(X$483,$J$480:$R$481,2)</f>
        <v>0</v>
      </c>
      <c r="Y490" s="1010" cm="1">
        <f t="array" ref="Y490">INDEX($H490:$K490,0,MATCH(Y$484,$H$484:$K$484,0))*HLOOKUP(Y$483,$J$480:$R$481,2)</f>
        <v>0</v>
      </c>
      <c r="Z490" s="1010" cm="1">
        <f t="array" ref="Z490">INDEX($H490:$K490,0,MATCH(Z$484,$H$484:$K$484,0))*HLOOKUP(Z$483,$J$480:$R$481,2)</f>
        <v>0</v>
      </c>
      <c r="AA490" s="1010" cm="1">
        <f t="array" ref="AA490">INDEX($H490:$K490,0,MATCH(AA$484,$H$484:$K$484,0))*HLOOKUP(AA$483,$J$480:$R$481,2)</f>
        <v>0</v>
      </c>
      <c r="AB490" s="1010" cm="1">
        <f t="array" ref="AB490">INDEX($H490:$K490,0,MATCH(AB$484,$H$484:$K$484,0))*HLOOKUP(AB$483,$J$480:$R$481,2)</f>
        <v>0</v>
      </c>
      <c r="AC490" s="1010" cm="1">
        <f t="array" ref="AC490">INDEX($H490:$K490,0,MATCH(AC$484,$H$484:$K$484,0))*HLOOKUP(AC$483,$J$480:$R$481,2)</f>
        <v>0</v>
      </c>
      <c r="AD490" s="1010" cm="1">
        <f t="array" ref="AD490">INDEX($H490:$K490,0,MATCH(AD$484,$H$484:$K$484,0))*HLOOKUP(AD$483,$J$480:$R$481,2)</f>
        <v>0</v>
      </c>
      <c r="AE490" s="1010" cm="1">
        <f t="array" ref="AE490">INDEX($H490:$K490,0,MATCH(AE$484,$H$484:$K$484,0))*HLOOKUP(AE$483,$J$480:$R$481,2)</f>
        <v>0</v>
      </c>
      <c r="AF490" s="1010" cm="1">
        <f t="array" ref="AF490">INDEX($H490:$K490,0,MATCH(AF$484,$H$484:$K$484,0))*HLOOKUP(AF$483,$J$480:$R$481,2)</f>
        <v>0</v>
      </c>
      <c r="AG490" s="1010" cm="1">
        <f t="array" ref="AG490">INDEX($H490:$K490,0,MATCH(AG$484,$H$484:$K$484,0))*HLOOKUP(AG$483,$J$480:$R$481,2)</f>
        <v>0</v>
      </c>
      <c r="AH490" s="1010" cm="1">
        <f t="array" ref="AH490">INDEX($H490:$K490,0,MATCH(AH$484,$H$484:$K$484,0))*HLOOKUP(AH$483,$J$480:$R$481,2)</f>
        <v>0</v>
      </c>
      <c r="AI490" s="1010" cm="1">
        <f t="array" ref="AI490">INDEX($H490:$K490,0,MATCH(AI$484,$H$484:$K$484,0))*HLOOKUP(AI$483,$J$480:$R$481,2)</f>
        <v>0</v>
      </c>
      <c r="AJ490" s="1010" cm="1">
        <f t="array" ref="AJ490">INDEX($H490:$K490,0,MATCH(AJ$484,$H$484:$K$484,0))*HLOOKUP(AJ$483,$J$480:$R$481,2)</f>
        <v>0</v>
      </c>
      <c r="AK490" s="1010" cm="1">
        <f t="array" ref="AK490">INDEX($H490:$K490,0,MATCH(AK$484,$H$484:$K$484,0))*HLOOKUP(AK$483,$J$480:$R$481,2)</f>
        <v>0</v>
      </c>
      <c r="AL490" s="1010" cm="1">
        <f t="array" ref="AL490">INDEX($H490:$K490,0,MATCH(AL$484,$H$484:$K$484,0))*HLOOKUP(AL$483,$J$480:$R$481,2)</f>
        <v>0</v>
      </c>
      <c r="AM490" s="1010" cm="1">
        <f t="array" ref="AM490">INDEX($H490:$K490,0,MATCH(AM$484,$H$484:$K$484,0))*HLOOKUP(AM$483,$J$480:$R$481,2)</f>
        <v>0</v>
      </c>
      <c r="AN490" s="1010" cm="1">
        <f t="array" ref="AN490">INDEX($H490:$K490,0,MATCH(AN$484,$H$484:$K$484,0))*HLOOKUP(AN$483,$J$480:$R$481,2)</f>
        <v>0</v>
      </c>
      <c r="AO490" s="1010" cm="1">
        <f t="array" ref="AO490">INDEX($H490:$K490,0,MATCH(AO$484,$H$484:$K$484,0))*HLOOKUP(AO$483,$J$480:$R$481,2)</f>
        <v>0</v>
      </c>
      <c r="AP490" s="1010" cm="1">
        <f t="array" ref="AP490">INDEX($H490:$K490,0,MATCH(AP$484,$H$484:$K$484,0))*HLOOKUP(AP$483,$J$480:$R$481,2)</f>
        <v>0</v>
      </c>
      <c r="AQ490" s="1010" cm="1">
        <f t="array" ref="AQ490">INDEX($H490:$K490,0,MATCH(AQ$484,$H$484:$K$484,0))*HLOOKUP(AQ$483,$J$480:$R$481,2)</f>
        <v>0</v>
      </c>
      <c r="AR490" s="1010" cm="1">
        <f t="array" ref="AR490">INDEX($H490:$K490,0,MATCH(AR$484,$H$484:$K$484,0))*HLOOKUP(AR$483,$J$480:$R$481,2)</f>
        <v>0</v>
      </c>
      <c r="AS490" s="1010" cm="1">
        <f t="array" ref="AS490">INDEX($H490:$K490,0,MATCH(AS$484,$H$484:$K$484,0))*HLOOKUP(AS$483,$J$480:$R$481,2)</f>
        <v>0</v>
      </c>
      <c r="AT490" s="1010" cm="1">
        <f t="array" ref="AT490">INDEX($H490:$K490,0,MATCH(AT$484,$H$484:$K$484,0))*HLOOKUP(AT$483,$J$480:$R$481,2)</f>
        <v>0</v>
      </c>
      <c r="AU490" s="1010" cm="1">
        <f t="array" ref="AU490">INDEX($H490:$K490,0,MATCH(AU$484,$H$484:$K$484,0))*HLOOKUP(AU$483,$J$480:$R$481,2)</f>
        <v>0</v>
      </c>
      <c r="AV490" s="304"/>
      <c r="AW490" s="304"/>
      <c r="AX490" s="694"/>
      <c r="AY490" s="689"/>
      <c r="AZ490" s="689"/>
      <c r="BA490" s="689"/>
    </row>
    <row r="491" spans="1:53" s="686" customFormat="1" ht="15" outlineLevel="1" x14ac:dyDescent="0.25">
      <c r="A491" s="690"/>
      <c r="B491" s="687"/>
      <c r="C491" s="699"/>
      <c r="D491" s="699"/>
      <c r="E491" s="699"/>
      <c r="F491" s="703"/>
      <c r="G491" s="703" t="str">
        <f t="shared" si="87"/>
        <v>GGGC1Na2</v>
      </c>
      <c r="H491" s="349">
        <v>0</v>
      </c>
      <c r="I491" s="349">
        <v>0</v>
      </c>
      <c r="J491" s="349">
        <v>0</v>
      </c>
      <c r="K491" s="349">
        <v>0</v>
      </c>
      <c r="L491" s="1010" cm="1">
        <f t="array" ref="L491">INDEX($H491:$K491,0,MATCH(L$484,$H$484:$K$484,0))*HLOOKUP(L$483,$J$480:$R$481,2)</f>
        <v>0</v>
      </c>
      <c r="M491" s="1010" cm="1">
        <f t="array" ref="M491">INDEX($H491:$K491,0,MATCH(M$484,$H$484:$K$484,0))*HLOOKUP(M$483,$J$480:$R$481,2)</f>
        <v>0</v>
      </c>
      <c r="N491" s="1010" cm="1">
        <f t="array" ref="N491">INDEX($H491:$K491,0,MATCH(N$484,$H$484:$K$484,0))*HLOOKUP(N$483,$J$480:$R$481,2)</f>
        <v>0</v>
      </c>
      <c r="O491" s="1010" cm="1">
        <f t="array" ref="O491">INDEX($H491:$K491,0,MATCH(O$484,$H$484:$K$484,0))*HLOOKUP(O$483,$J$480:$R$481,2)</f>
        <v>0</v>
      </c>
      <c r="P491" s="1010" cm="1">
        <f t="array" ref="P491">INDEX($H491:$K491,0,MATCH(P$484,$H$484:$K$484,0))*HLOOKUP(P$483,$J$480:$R$481,2)</f>
        <v>0</v>
      </c>
      <c r="Q491" s="1010" cm="1">
        <f t="array" ref="Q491">INDEX($H491:$K491,0,MATCH(Q$484,$H$484:$K$484,0))*HLOOKUP(Q$483,$J$480:$R$481,2)</f>
        <v>0</v>
      </c>
      <c r="R491" s="1010" cm="1">
        <f t="array" ref="R491">INDEX($H491:$K491,0,MATCH(R$484,$H$484:$K$484,0))*HLOOKUP(R$483,$J$480:$R$481,2)</f>
        <v>0</v>
      </c>
      <c r="S491" s="1010" cm="1">
        <f t="array" ref="S491">INDEX($H491:$K491,0,MATCH(S$484,$H$484:$K$484,0))*HLOOKUP(S$483,$J$480:$R$481,2)</f>
        <v>0</v>
      </c>
      <c r="T491" s="1010" cm="1">
        <f t="array" ref="T491">INDEX($H491:$K491,0,MATCH(T$484,$H$484:$K$484,0))*HLOOKUP(T$483,$J$480:$R$481,2)</f>
        <v>0</v>
      </c>
      <c r="U491" s="1010" cm="1">
        <f t="array" ref="U491">INDEX($H491:$K491,0,MATCH(U$484,$H$484:$K$484,0))*HLOOKUP(U$483,$J$480:$R$481,2)</f>
        <v>0</v>
      </c>
      <c r="V491" s="1010" cm="1">
        <f t="array" ref="V491">INDEX($H491:$K491,0,MATCH(V$484,$H$484:$K$484,0))*HLOOKUP(V$483,$J$480:$R$481,2)</f>
        <v>0</v>
      </c>
      <c r="W491" s="1010" cm="1">
        <f t="array" ref="W491">INDEX($H491:$K491,0,MATCH(W$484,$H$484:$K$484,0))*HLOOKUP(W$483,$J$480:$R$481,2)</f>
        <v>0</v>
      </c>
      <c r="X491" s="1010" cm="1">
        <f t="array" ref="X491">INDEX($H491:$K491,0,MATCH(X$484,$H$484:$K$484,0))*HLOOKUP(X$483,$J$480:$R$481,2)</f>
        <v>0</v>
      </c>
      <c r="Y491" s="1010" cm="1">
        <f t="array" ref="Y491">INDEX($H491:$K491,0,MATCH(Y$484,$H$484:$K$484,0))*HLOOKUP(Y$483,$J$480:$R$481,2)</f>
        <v>0</v>
      </c>
      <c r="Z491" s="1010" cm="1">
        <f t="array" ref="Z491">INDEX($H491:$K491,0,MATCH(Z$484,$H$484:$K$484,0))*HLOOKUP(Z$483,$J$480:$R$481,2)</f>
        <v>0</v>
      </c>
      <c r="AA491" s="1010" cm="1">
        <f t="array" ref="AA491">INDEX($H491:$K491,0,MATCH(AA$484,$H$484:$K$484,0))*HLOOKUP(AA$483,$J$480:$R$481,2)</f>
        <v>0</v>
      </c>
      <c r="AB491" s="1010" cm="1">
        <f t="array" ref="AB491">INDEX($H491:$K491,0,MATCH(AB$484,$H$484:$K$484,0))*HLOOKUP(AB$483,$J$480:$R$481,2)</f>
        <v>0</v>
      </c>
      <c r="AC491" s="1010" cm="1">
        <f t="array" ref="AC491">INDEX($H491:$K491,0,MATCH(AC$484,$H$484:$K$484,0))*HLOOKUP(AC$483,$J$480:$R$481,2)</f>
        <v>0</v>
      </c>
      <c r="AD491" s="1010" cm="1">
        <f t="array" ref="AD491">INDEX($H491:$K491,0,MATCH(AD$484,$H$484:$K$484,0))*HLOOKUP(AD$483,$J$480:$R$481,2)</f>
        <v>0</v>
      </c>
      <c r="AE491" s="1010" cm="1">
        <f t="array" ref="AE491">INDEX($H491:$K491,0,MATCH(AE$484,$H$484:$K$484,0))*HLOOKUP(AE$483,$J$480:$R$481,2)</f>
        <v>0</v>
      </c>
      <c r="AF491" s="1010" cm="1">
        <f t="array" ref="AF491">INDEX($H491:$K491,0,MATCH(AF$484,$H$484:$K$484,0))*HLOOKUP(AF$483,$J$480:$R$481,2)</f>
        <v>0</v>
      </c>
      <c r="AG491" s="1010" cm="1">
        <f t="array" ref="AG491">INDEX($H491:$K491,0,MATCH(AG$484,$H$484:$K$484,0))*HLOOKUP(AG$483,$J$480:$R$481,2)</f>
        <v>0</v>
      </c>
      <c r="AH491" s="1010" cm="1">
        <f t="array" ref="AH491">INDEX($H491:$K491,0,MATCH(AH$484,$H$484:$K$484,0))*HLOOKUP(AH$483,$J$480:$R$481,2)</f>
        <v>0</v>
      </c>
      <c r="AI491" s="1010" cm="1">
        <f t="array" ref="AI491">INDEX($H491:$K491,0,MATCH(AI$484,$H$484:$K$484,0))*HLOOKUP(AI$483,$J$480:$R$481,2)</f>
        <v>0</v>
      </c>
      <c r="AJ491" s="1010" cm="1">
        <f t="array" ref="AJ491">INDEX($H491:$K491,0,MATCH(AJ$484,$H$484:$K$484,0))*HLOOKUP(AJ$483,$J$480:$R$481,2)</f>
        <v>0</v>
      </c>
      <c r="AK491" s="1010" cm="1">
        <f t="array" ref="AK491">INDEX($H491:$K491,0,MATCH(AK$484,$H$484:$K$484,0))*HLOOKUP(AK$483,$J$480:$R$481,2)</f>
        <v>0</v>
      </c>
      <c r="AL491" s="1010" cm="1">
        <f t="array" ref="AL491">INDEX($H491:$K491,0,MATCH(AL$484,$H$484:$K$484,0))*HLOOKUP(AL$483,$J$480:$R$481,2)</f>
        <v>0</v>
      </c>
      <c r="AM491" s="1010" cm="1">
        <f t="array" ref="AM491">INDEX($H491:$K491,0,MATCH(AM$484,$H$484:$K$484,0))*HLOOKUP(AM$483,$J$480:$R$481,2)</f>
        <v>0</v>
      </c>
      <c r="AN491" s="1010" cm="1">
        <f t="array" ref="AN491">INDEX($H491:$K491,0,MATCH(AN$484,$H$484:$K$484,0))*HLOOKUP(AN$483,$J$480:$R$481,2)</f>
        <v>0</v>
      </c>
      <c r="AO491" s="1010" cm="1">
        <f t="array" ref="AO491">INDEX($H491:$K491,0,MATCH(AO$484,$H$484:$K$484,0))*HLOOKUP(AO$483,$J$480:$R$481,2)</f>
        <v>0</v>
      </c>
      <c r="AP491" s="1010" cm="1">
        <f t="array" ref="AP491">INDEX($H491:$K491,0,MATCH(AP$484,$H$484:$K$484,0))*HLOOKUP(AP$483,$J$480:$R$481,2)</f>
        <v>0</v>
      </c>
      <c r="AQ491" s="1010" cm="1">
        <f t="array" ref="AQ491">INDEX($H491:$K491,0,MATCH(AQ$484,$H$484:$K$484,0))*HLOOKUP(AQ$483,$J$480:$R$481,2)</f>
        <v>0</v>
      </c>
      <c r="AR491" s="1010" cm="1">
        <f t="array" ref="AR491">INDEX($H491:$K491,0,MATCH(AR$484,$H$484:$K$484,0))*HLOOKUP(AR$483,$J$480:$R$481,2)</f>
        <v>0</v>
      </c>
      <c r="AS491" s="1010" cm="1">
        <f t="array" ref="AS491">INDEX($H491:$K491,0,MATCH(AS$484,$H$484:$K$484,0))*HLOOKUP(AS$483,$J$480:$R$481,2)</f>
        <v>0</v>
      </c>
      <c r="AT491" s="1010" cm="1">
        <f t="array" ref="AT491">INDEX($H491:$K491,0,MATCH(AT$484,$H$484:$K$484,0))*HLOOKUP(AT$483,$J$480:$R$481,2)</f>
        <v>0</v>
      </c>
      <c r="AU491" s="1010" cm="1">
        <f t="array" ref="AU491">INDEX($H491:$K491,0,MATCH(AU$484,$H$484:$K$484,0))*HLOOKUP(AU$483,$J$480:$R$481,2)</f>
        <v>0</v>
      </c>
      <c r="AV491" s="304"/>
      <c r="AW491" s="304"/>
      <c r="AX491" s="694"/>
      <c r="AY491" s="689"/>
      <c r="AZ491" s="689"/>
      <c r="BA491" s="689"/>
    </row>
    <row r="492" spans="1:53" s="686" customFormat="1" ht="15" outlineLevel="1" x14ac:dyDescent="0.25">
      <c r="A492" s="690"/>
      <c r="B492" s="687"/>
      <c r="C492" s="699"/>
      <c r="D492" s="699"/>
      <c r="E492" s="699"/>
      <c r="F492" s="703"/>
      <c r="G492" s="703" t="str">
        <f t="shared" si="87"/>
        <v>GGGC1Ea2</v>
      </c>
      <c r="H492" s="349">
        <v>0</v>
      </c>
      <c r="I492" s="349">
        <v>0</v>
      </c>
      <c r="J492" s="349">
        <v>0</v>
      </c>
      <c r="K492" s="349">
        <v>0</v>
      </c>
      <c r="L492" s="1010" cm="1">
        <f t="array" ref="L492">INDEX($H492:$K492,0,MATCH(L$484,$H$484:$K$484,0))*HLOOKUP(L$483,$J$480:$R$481,2)</f>
        <v>0</v>
      </c>
      <c r="M492" s="1010" cm="1">
        <f t="array" ref="M492">INDEX($H492:$K492,0,MATCH(M$484,$H$484:$K$484,0))*HLOOKUP(M$483,$J$480:$R$481,2)</f>
        <v>0</v>
      </c>
      <c r="N492" s="1010" cm="1">
        <f t="array" ref="N492">INDEX($H492:$K492,0,MATCH(N$484,$H$484:$K$484,0))*HLOOKUP(N$483,$J$480:$R$481,2)</f>
        <v>0</v>
      </c>
      <c r="O492" s="1010" cm="1">
        <f t="array" ref="O492">INDEX($H492:$K492,0,MATCH(O$484,$H$484:$K$484,0))*HLOOKUP(O$483,$J$480:$R$481,2)</f>
        <v>0</v>
      </c>
      <c r="P492" s="1010" cm="1">
        <f t="array" ref="P492">INDEX($H492:$K492,0,MATCH(P$484,$H$484:$K$484,0))*HLOOKUP(P$483,$J$480:$R$481,2)</f>
        <v>0</v>
      </c>
      <c r="Q492" s="1010" cm="1">
        <f t="array" ref="Q492">INDEX($H492:$K492,0,MATCH(Q$484,$H$484:$K$484,0))*HLOOKUP(Q$483,$J$480:$R$481,2)</f>
        <v>0</v>
      </c>
      <c r="R492" s="1010" cm="1">
        <f t="array" ref="R492">INDEX($H492:$K492,0,MATCH(R$484,$H$484:$K$484,0))*HLOOKUP(R$483,$J$480:$R$481,2)</f>
        <v>0</v>
      </c>
      <c r="S492" s="1010" cm="1">
        <f t="array" ref="S492">INDEX($H492:$K492,0,MATCH(S$484,$H$484:$K$484,0))*HLOOKUP(S$483,$J$480:$R$481,2)</f>
        <v>0</v>
      </c>
      <c r="T492" s="1010" cm="1">
        <f t="array" ref="T492">INDEX($H492:$K492,0,MATCH(T$484,$H$484:$K$484,0))*HLOOKUP(T$483,$J$480:$R$481,2)</f>
        <v>0</v>
      </c>
      <c r="U492" s="1010" cm="1">
        <f t="array" ref="U492">INDEX($H492:$K492,0,MATCH(U$484,$H$484:$K$484,0))*HLOOKUP(U$483,$J$480:$R$481,2)</f>
        <v>0</v>
      </c>
      <c r="V492" s="1010" cm="1">
        <f t="array" ref="V492">INDEX($H492:$K492,0,MATCH(V$484,$H$484:$K$484,0))*HLOOKUP(V$483,$J$480:$R$481,2)</f>
        <v>0</v>
      </c>
      <c r="W492" s="1010" cm="1">
        <f t="array" ref="W492">INDEX($H492:$K492,0,MATCH(W$484,$H$484:$K$484,0))*HLOOKUP(W$483,$J$480:$R$481,2)</f>
        <v>0</v>
      </c>
      <c r="X492" s="1010" cm="1">
        <f t="array" ref="X492">INDEX($H492:$K492,0,MATCH(X$484,$H$484:$K$484,0))*HLOOKUP(X$483,$J$480:$R$481,2)</f>
        <v>0</v>
      </c>
      <c r="Y492" s="1010" cm="1">
        <f t="array" ref="Y492">INDEX($H492:$K492,0,MATCH(Y$484,$H$484:$K$484,0))*HLOOKUP(Y$483,$J$480:$R$481,2)</f>
        <v>0</v>
      </c>
      <c r="Z492" s="1010" cm="1">
        <f t="array" ref="Z492">INDEX($H492:$K492,0,MATCH(Z$484,$H$484:$K$484,0))*HLOOKUP(Z$483,$J$480:$R$481,2)</f>
        <v>0</v>
      </c>
      <c r="AA492" s="1010" cm="1">
        <f t="array" ref="AA492">INDEX($H492:$K492,0,MATCH(AA$484,$H$484:$K$484,0))*HLOOKUP(AA$483,$J$480:$R$481,2)</f>
        <v>0</v>
      </c>
      <c r="AB492" s="1010" cm="1">
        <f t="array" ref="AB492">INDEX($H492:$K492,0,MATCH(AB$484,$H$484:$K$484,0))*HLOOKUP(AB$483,$J$480:$R$481,2)</f>
        <v>0</v>
      </c>
      <c r="AC492" s="1010" cm="1">
        <f t="array" ref="AC492">INDEX($H492:$K492,0,MATCH(AC$484,$H$484:$K$484,0))*HLOOKUP(AC$483,$J$480:$R$481,2)</f>
        <v>0</v>
      </c>
      <c r="AD492" s="1010" cm="1">
        <f t="array" ref="AD492">INDEX($H492:$K492,0,MATCH(AD$484,$H$484:$K$484,0))*HLOOKUP(AD$483,$J$480:$R$481,2)</f>
        <v>0</v>
      </c>
      <c r="AE492" s="1010" cm="1">
        <f t="array" ref="AE492">INDEX($H492:$K492,0,MATCH(AE$484,$H$484:$K$484,0))*HLOOKUP(AE$483,$J$480:$R$481,2)</f>
        <v>0</v>
      </c>
      <c r="AF492" s="1010" cm="1">
        <f t="array" ref="AF492">INDEX($H492:$K492,0,MATCH(AF$484,$H$484:$K$484,0))*HLOOKUP(AF$483,$J$480:$R$481,2)</f>
        <v>0</v>
      </c>
      <c r="AG492" s="1010" cm="1">
        <f t="array" ref="AG492">INDEX($H492:$K492,0,MATCH(AG$484,$H$484:$K$484,0))*HLOOKUP(AG$483,$J$480:$R$481,2)</f>
        <v>0</v>
      </c>
      <c r="AH492" s="1010" cm="1">
        <f t="array" ref="AH492">INDEX($H492:$K492,0,MATCH(AH$484,$H$484:$K$484,0))*HLOOKUP(AH$483,$J$480:$R$481,2)</f>
        <v>0</v>
      </c>
      <c r="AI492" s="1010" cm="1">
        <f t="array" ref="AI492">INDEX($H492:$K492,0,MATCH(AI$484,$H$484:$K$484,0))*HLOOKUP(AI$483,$J$480:$R$481,2)</f>
        <v>0</v>
      </c>
      <c r="AJ492" s="1010" cm="1">
        <f t="array" ref="AJ492">INDEX($H492:$K492,0,MATCH(AJ$484,$H$484:$K$484,0))*HLOOKUP(AJ$483,$J$480:$R$481,2)</f>
        <v>0</v>
      </c>
      <c r="AK492" s="1010" cm="1">
        <f t="array" ref="AK492">INDEX($H492:$K492,0,MATCH(AK$484,$H$484:$K$484,0))*HLOOKUP(AK$483,$J$480:$R$481,2)</f>
        <v>0</v>
      </c>
      <c r="AL492" s="1010" cm="1">
        <f t="array" ref="AL492">INDEX($H492:$K492,0,MATCH(AL$484,$H$484:$K$484,0))*HLOOKUP(AL$483,$J$480:$R$481,2)</f>
        <v>0</v>
      </c>
      <c r="AM492" s="1010" cm="1">
        <f t="array" ref="AM492">INDEX($H492:$K492,0,MATCH(AM$484,$H$484:$K$484,0))*HLOOKUP(AM$483,$J$480:$R$481,2)</f>
        <v>0</v>
      </c>
      <c r="AN492" s="1010" cm="1">
        <f t="array" ref="AN492">INDEX($H492:$K492,0,MATCH(AN$484,$H$484:$K$484,0))*HLOOKUP(AN$483,$J$480:$R$481,2)</f>
        <v>0</v>
      </c>
      <c r="AO492" s="1010" cm="1">
        <f t="array" ref="AO492">INDEX($H492:$K492,0,MATCH(AO$484,$H$484:$K$484,0))*HLOOKUP(AO$483,$J$480:$R$481,2)</f>
        <v>0</v>
      </c>
      <c r="AP492" s="1010" cm="1">
        <f t="array" ref="AP492">INDEX($H492:$K492,0,MATCH(AP$484,$H$484:$K$484,0))*HLOOKUP(AP$483,$J$480:$R$481,2)</f>
        <v>0</v>
      </c>
      <c r="AQ492" s="1010" cm="1">
        <f t="array" ref="AQ492">INDEX($H492:$K492,0,MATCH(AQ$484,$H$484:$K$484,0))*HLOOKUP(AQ$483,$J$480:$R$481,2)</f>
        <v>0</v>
      </c>
      <c r="AR492" s="1010" cm="1">
        <f t="array" ref="AR492">INDEX($H492:$K492,0,MATCH(AR$484,$H$484:$K$484,0))*HLOOKUP(AR$483,$J$480:$R$481,2)</f>
        <v>0</v>
      </c>
      <c r="AS492" s="1010" cm="1">
        <f t="array" ref="AS492">INDEX($H492:$K492,0,MATCH(AS$484,$H$484:$K$484,0))*HLOOKUP(AS$483,$J$480:$R$481,2)</f>
        <v>0</v>
      </c>
      <c r="AT492" s="1010" cm="1">
        <f t="array" ref="AT492">INDEX($H492:$K492,0,MATCH(AT$484,$H$484:$K$484,0))*HLOOKUP(AT$483,$J$480:$R$481,2)</f>
        <v>0</v>
      </c>
      <c r="AU492" s="1010" cm="1">
        <f t="array" ref="AU492">INDEX($H492:$K492,0,MATCH(AU$484,$H$484:$K$484,0))*HLOOKUP(AU$483,$J$480:$R$481,2)</f>
        <v>0</v>
      </c>
      <c r="AV492" s="304"/>
      <c r="AW492" s="304"/>
      <c r="AX492" s="694"/>
      <c r="AY492" s="689"/>
      <c r="AZ492" s="689"/>
      <c r="BA492" s="689"/>
    </row>
    <row r="493" spans="1:53" s="686" customFormat="1" ht="15" outlineLevel="1" x14ac:dyDescent="0.25">
      <c r="A493" s="690"/>
      <c r="B493" s="687"/>
      <c r="C493" s="699"/>
      <c r="D493" s="699"/>
      <c r="E493" s="699"/>
      <c r="F493" s="703"/>
      <c r="G493" s="703" t="str">
        <f t="shared" si="87"/>
        <v>GGGC1Pa2</v>
      </c>
      <c r="H493" s="349">
        <v>0</v>
      </c>
      <c r="I493" s="349">
        <v>0</v>
      </c>
      <c r="J493" s="349">
        <v>0</v>
      </c>
      <c r="K493" s="349">
        <v>0</v>
      </c>
      <c r="L493" s="1010" cm="1">
        <f t="array" ref="L493">INDEX($H493:$K493,0,MATCH(L$484,$H$484:$K$484,0))*HLOOKUP(L$483,$J$480:$R$481,2)</f>
        <v>0</v>
      </c>
      <c r="M493" s="1010" cm="1">
        <f t="array" ref="M493">INDEX($H493:$K493,0,MATCH(M$484,$H$484:$K$484,0))*HLOOKUP(M$483,$J$480:$R$481,2)</f>
        <v>0</v>
      </c>
      <c r="N493" s="1010" cm="1">
        <f t="array" ref="N493">INDEX($H493:$K493,0,MATCH(N$484,$H$484:$K$484,0))*HLOOKUP(N$483,$J$480:$R$481,2)</f>
        <v>0</v>
      </c>
      <c r="O493" s="1010" cm="1">
        <f t="array" ref="O493">INDEX($H493:$K493,0,MATCH(O$484,$H$484:$K$484,0))*HLOOKUP(O$483,$J$480:$R$481,2)</f>
        <v>0</v>
      </c>
      <c r="P493" s="1010" cm="1">
        <f t="array" ref="P493">INDEX($H493:$K493,0,MATCH(P$484,$H$484:$K$484,0))*HLOOKUP(P$483,$J$480:$R$481,2)</f>
        <v>0</v>
      </c>
      <c r="Q493" s="1010" cm="1">
        <f t="array" ref="Q493">INDEX($H493:$K493,0,MATCH(Q$484,$H$484:$K$484,0))*HLOOKUP(Q$483,$J$480:$R$481,2)</f>
        <v>0</v>
      </c>
      <c r="R493" s="1010" cm="1">
        <f t="array" ref="R493">INDEX($H493:$K493,0,MATCH(R$484,$H$484:$K$484,0))*HLOOKUP(R$483,$J$480:$R$481,2)</f>
        <v>0</v>
      </c>
      <c r="S493" s="1010" cm="1">
        <f t="array" ref="S493">INDEX($H493:$K493,0,MATCH(S$484,$H$484:$K$484,0))*HLOOKUP(S$483,$J$480:$R$481,2)</f>
        <v>0</v>
      </c>
      <c r="T493" s="1010" cm="1">
        <f t="array" ref="T493">INDEX($H493:$K493,0,MATCH(T$484,$H$484:$K$484,0))*HLOOKUP(T$483,$J$480:$R$481,2)</f>
        <v>0</v>
      </c>
      <c r="U493" s="1010" cm="1">
        <f t="array" ref="U493">INDEX($H493:$K493,0,MATCH(U$484,$H$484:$K$484,0))*HLOOKUP(U$483,$J$480:$R$481,2)</f>
        <v>0</v>
      </c>
      <c r="V493" s="1010" cm="1">
        <f t="array" ref="V493">INDEX($H493:$K493,0,MATCH(V$484,$H$484:$K$484,0))*HLOOKUP(V$483,$J$480:$R$481,2)</f>
        <v>0</v>
      </c>
      <c r="W493" s="1010" cm="1">
        <f t="array" ref="W493">INDEX($H493:$K493,0,MATCH(W$484,$H$484:$K$484,0))*HLOOKUP(W$483,$J$480:$R$481,2)</f>
        <v>0</v>
      </c>
      <c r="X493" s="1010" cm="1">
        <f t="array" ref="X493">INDEX($H493:$K493,0,MATCH(X$484,$H$484:$K$484,0))*HLOOKUP(X$483,$J$480:$R$481,2)</f>
        <v>0</v>
      </c>
      <c r="Y493" s="1010" cm="1">
        <f t="array" ref="Y493">INDEX($H493:$K493,0,MATCH(Y$484,$H$484:$K$484,0))*HLOOKUP(Y$483,$J$480:$R$481,2)</f>
        <v>0</v>
      </c>
      <c r="Z493" s="1010" cm="1">
        <f t="array" ref="Z493">INDEX($H493:$K493,0,MATCH(Z$484,$H$484:$K$484,0))*HLOOKUP(Z$483,$J$480:$R$481,2)</f>
        <v>0</v>
      </c>
      <c r="AA493" s="1010" cm="1">
        <f t="array" ref="AA493">INDEX($H493:$K493,0,MATCH(AA$484,$H$484:$K$484,0))*HLOOKUP(AA$483,$J$480:$R$481,2)</f>
        <v>0</v>
      </c>
      <c r="AB493" s="1010" cm="1">
        <f t="array" ref="AB493">INDEX($H493:$K493,0,MATCH(AB$484,$H$484:$K$484,0))*HLOOKUP(AB$483,$J$480:$R$481,2)</f>
        <v>0</v>
      </c>
      <c r="AC493" s="1010" cm="1">
        <f t="array" ref="AC493">INDEX($H493:$K493,0,MATCH(AC$484,$H$484:$K$484,0))*HLOOKUP(AC$483,$J$480:$R$481,2)</f>
        <v>0</v>
      </c>
      <c r="AD493" s="1010" cm="1">
        <f t="array" ref="AD493">INDEX($H493:$K493,0,MATCH(AD$484,$H$484:$K$484,0))*HLOOKUP(AD$483,$J$480:$R$481,2)</f>
        <v>0</v>
      </c>
      <c r="AE493" s="1010" cm="1">
        <f t="array" ref="AE493">INDEX($H493:$K493,0,MATCH(AE$484,$H$484:$K$484,0))*HLOOKUP(AE$483,$J$480:$R$481,2)</f>
        <v>0</v>
      </c>
      <c r="AF493" s="1010" cm="1">
        <f t="array" ref="AF493">INDEX($H493:$K493,0,MATCH(AF$484,$H$484:$K$484,0))*HLOOKUP(AF$483,$J$480:$R$481,2)</f>
        <v>0</v>
      </c>
      <c r="AG493" s="1010" cm="1">
        <f t="array" ref="AG493">INDEX($H493:$K493,0,MATCH(AG$484,$H$484:$K$484,0))*HLOOKUP(AG$483,$J$480:$R$481,2)</f>
        <v>0</v>
      </c>
      <c r="AH493" s="1010" cm="1">
        <f t="array" ref="AH493">INDEX($H493:$K493,0,MATCH(AH$484,$H$484:$K$484,0))*HLOOKUP(AH$483,$J$480:$R$481,2)</f>
        <v>0</v>
      </c>
      <c r="AI493" s="1010" cm="1">
        <f t="array" ref="AI493">INDEX($H493:$K493,0,MATCH(AI$484,$H$484:$K$484,0))*HLOOKUP(AI$483,$J$480:$R$481,2)</f>
        <v>0</v>
      </c>
      <c r="AJ493" s="1010" cm="1">
        <f t="array" ref="AJ493">INDEX($H493:$K493,0,MATCH(AJ$484,$H$484:$K$484,0))*HLOOKUP(AJ$483,$J$480:$R$481,2)</f>
        <v>0</v>
      </c>
      <c r="AK493" s="1010" cm="1">
        <f t="array" ref="AK493">INDEX($H493:$K493,0,MATCH(AK$484,$H$484:$K$484,0))*HLOOKUP(AK$483,$J$480:$R$481,2)</f>
        <v>0</v>
      </c>
      <c r="AL493" s="1010" cm="1">
        <f t="array" ref="AL493">INDEX($H493:$K493,0,MATCH(AL$484,$H$484:$K$484,0))*HLOOKUP(AL$483,$J$480:$R$481,2)</f>
        <v>0</v>
      </c>
      <c r="AM493" s="1010" cm="1">
        <f t="array" ref="AM493">INDEX($H493:$K493,0,MATCH(AM$484,$H$484:$K$484,0))*HLOOKUP(AM$483,$J$480:$R$481,2)</f>
        <v>0</v>
      </c>
      <c r="AN493" s="1010" cm="1">
        <f t="array" ref="AN493">INDEX($H493:$K493,0,MATCH(AN$484,$H$484:$K$484,0))*HLOOKUP(AN$483,$J$480:$R$481,2)</f>
        <v>0</v>
      </c>
      <c r="AO493" s="1010" cm="1">
        <f t="array" ref="AO493">INDEX($H493:$K493,0,MATCH(AO$484,$H$484:$K$484,0))*HLOOKUP(AO$483,$J$480:$R$481,2)</f>
        <v>0</v>
      </c>
      <c r="AP493" s="1010" cm="1">
        <f t="array" ref="AP493">INDEX($H493:$K493,0,MATCH(AP$484,$H$484:$K$484,0))*HLOOKUP(AP$483,$J$480:$R$481,2)</f>
        <v>0</v>
      </c>
      <c r="AQ493" s="1010" cm="1">
        <f t="array" ref="AQ493">INDEX($H493:$K493,0,MATCH(AQ$484,$H$484:$K$484,0))*HLOOKUP(AQ$483,$J$480:$R$481,2)</f>
        <v>0</v>
      </c>
      <c r="AR493" s="1010" cm="1">
        <f t="array" ref="AR493">INDEX($H493:$K493,0,MATCH(AR$484,$H$484:$K$484,0))*HLOOKUP(AR$483,$J$480:$R$481,2)</f>
        <v>0</v>
      </c>
      <c r="AS493" s="1010" cm="1">
        <f t="array" ref="AS493">INDEX($H493:$K493,0,MATCH(AS$484,$H$484:$K$484,0))*HLOOKUP(AS$483,$J$480:$R$481,2)</f>
        <v>0</v>
      </c>
      <c r="AT493" s="1010" cm="1">
        <f t="array" ref="AT493">INDEX($H493:$K493,0,MATCH(AT$484,$H$484:$K$484,0))*HLOOKUP(AT$483,$J$480:$R$481,2)</f>
        <v>0</v>
      </c>
      <c r="AU493" s="1010" cm="1">
        <f t="array" ref="AU493">INDEX($H493:$K493,0,MATCH(AU$484,$H$484:$K$484,0))*HLOOKUP(AU$483,$J$480:$R$481,2)</f>
        <v>0</v>
      </c>
      <c r="AV493" s="304"/>
      <c r="AW493" s="304"/>
      <c r="AX493" s="694"/>
      <c r="AY493" s="689"/>
      <c r="AZ493" s="689"/>
      <c r="BA493" s="689"/>
    </row>
    <row r="494" spans="1:53" s="686" customFormat="1" ht="15" outlineLevel="1" x14ac:dyDescent="0.25">
      <c r="A494" s="690"/>
      <c r="B494" s="687"/>
      <c r="C494" s="699"/>
      <c r="D494" s="699"/>
      <c r="E494" s="699"/>
      <c r="F494" s="703"/>
      <c r="G494" s="703" t="str">
        <f t="shared" si="87"/>
        <v>GGGC1OFa2</v>
      </c>
      <c r="H494" s="349">
        <v>0</v>
      </c>
      <c r="I494" s="349">
        <v>0</v>
      </c>
      <c r="J494" s="349">
        <v>0</v>
      </c>
      <c r="K494" s="349">
        <v>0</v>
      </c>
      <c r="L494" s="1010" cm="1">
        <f t="array" ref="L494">INDEX($H494:$K494,0,MATCH(L$484,$H$484:$K$484,0))*HLOOKUP(L$483,$J$480:$R$481,2)</f>
        <v>0</v>
      </c>
      <c r="M494" s="1010" cm="1">
        <f t="array" ref="M494">INDEX($H494:$K494,0,MATCH(M$484,$H$484:$K$484,0))*HLOOKUP(M$483,$J$480:$R$481,2)</f>
        <v>0</v>
      </c>
      <c r="N494" s="1010" cm="1">
        <f t="array" ref="N494">INDEX($H494:$K494,0,MATCH(N$484,$H$484:$K$484,0))*HLOOKUP(N$483,$J$480:$R$481,2)</f>
        <v>0</v>
      </c>
      <c r="O494" s="1010" cm="1">
        <f t="array" ref="O494">INDEX($H494:$K494,0,MATCH(O$484,$H$484:$K$484,0))*HLOOKUP(O$483,$J$480:$R$481,2)</f>
        <v>0</v>
      </c>
      <c r="P494" s="1010" cm="1">
        <f t="array" ref="P494">INDEX($H494:$K494,0,MATCH(P$484,$H$484:$K$484,0))*HLOOKUP(P$483,$J$480:$R$481,2)</f>
        <v>0</v>
      </c>
      <c r="Q494" s="1010" cm="1">
        <f t="array" ref="Q494">INDEX($H494:$K494,0,MATCH(Q$484,$H$484:$K$484,0))*HLOOKUP(Q$483,$J$480:$R$481,2)</f>
        <v>0</v>
      </c>
      <c r="R494" s="1010" cm="1">
        <f t="array" ref="R494">INDEX($H494:$K494,0,MATCH(R$484,$H$484:$K$484,0))*HLOOKUP(R$483,$J$480:$R$481,2)</f>
        <v>0</v>
      </c>
      <c r="S494" s="1010" cm="1">
        <f t="array" ref="S494">INDEX($H494:$K494,0,MATCH(S$484,$H$484:$K$484,0))*HLOOKUP(S$483,$J$480:$R$481,2)</f>
        <v>0</v>
      </c>
      <c r="T494" s="1010" cm="1">
        <f t="array" ref="T494">INDEX($H494:$K494,0,MATCH(T$484,$H$484:$K$484,0))*HLOOKUP(T$483,$J$480:$R$481,2)</f>
        <v>0</v>
      </c>
      <c r="U494" s="1010" cm="1">
        <f t="array" ref="U494">INDEX($H494:$K494,0,MATCH(U$484,$H$484:$K$484,0))*HLOOKUP(U$483,$J$480:$R$481,2)</f>
        <v>0</v>
      </c>
      <c r="V494" s="1010" cm="1">
        <f t="array" ref="V494">INDEX($H494:$K494,0,MATCH(V$484,$H$484:$K$484,0))*HLOOKUP(V$483,$J$480:$R$481,2)</f>
        <v>0</v>
      </c>
      <c r="W494" s="1010" cm="1">
        <f t="array" ref="W494">INDEX($H494:$K494,0,MATCH(W$484,$H$484:$K$484,0))*HLOOKUP(W$483,$J$480:$R$481,2)</f>
        <v>0</v>
      </c>
      <c r="X494" s="1010" cm="1">
        <f t="array" ref="X494">INDEX($H494:$K494,0,MATCH(X$484,$H$484:$K$484,0))*HLOOKUP(X$483,$J$480:$R$481,2)</f>
        <v>0</v>
      </c>
      <c r="Y494" s="1010" cm="1">
        <f t="array" ref="Y494">INDEX($H494:$K494,0,MATCH(Y$484,$H$484:$K$484,0))*HLOOKUP(Y$483,$J$480:$R$481,2)</f>
        <v>0</v>
      </c>
      <c r="Z494" s="1010" cm="1">
        <f t="array" ref="Z494">INDEX($H494:$K494,0,MATCH(Z$484,$H$484:$K$484,0))*HLOOKUP(Z$483,$J$480:$R$481,2)</f>
        <v>0</v>
      </c>
      <c r="AA494" s="1010" cm="1">
        <f t="array" ref="AA494">INDEX($H494:$K494,0,MATCH(AA$484,$H$484:$K$484,0))*HLOOKUP(AA$483,$J$480:$R$481,2)</f>
        <v>0</v>
      </c>
      <c r="AB494" s="1010" cm="1">
        <f t="array" ref="AB494">INDEX($H494:$K494,0,MATCH(AB$484,$H$484:$K$484,0))*HLOOKUP(AB$483,$J$480:$R$481,2)</f>
        <v>0</v>
      </c>
      <c r="AC494" s="1010" cm="1">
        <f t="array" ref="AC494">INDEX($H494:$K494,0,MATCH(AC$484,$H$484:$K$484,0))*HLOOKUP(AC$483,$J$480:$R$481,2)</f>
        <v>0</v>
      </c>
      <c r="AD494" s="1010" cm="1">
        <f t="array" ref="AD494">INDEX($H494:$K494,0,MATCH(AD$484,$H$484:$K$484,0))*HLOOKUP(AD$483,$J$480:$R$481,2)</f>
        <v>0</v>
      </c>
      <c r="AE494" s="1010" cm="1">
        <f t="array" ref="AE494">INDEX($H494:$K494,0,MATCH(AE$484,$H$484:$K$484,0))*HLOOKUP(AE$483,$J$480:$R$481,2)</f>
        <v>0</v>
      </c>
      <c r="AF494" s="1010" cm="1">
        <f t="array" ref="AF494">INDEX($H494:$K494,0,MATCH(AF$484,$H$484:$K$484,0))*HLOOKUP(AF$483,$J$480:$R$481,2)</f>
        <v>0</v>
      </c>
      <c r="AG494" s="1010" cm="1">
        <f t="array" ref="AG494">INDEX($H494:$K494,0,MATCH(AG$484,$H$484:$K$484,0))*HLOOKUP(AG$483,$J$480:$R$481,2)</f>
        <v>0</v>
      </c>
      <c r="AH494" s="1010" cm="1">
        <f t="array" ref="AH494">INDEX($H494:$K494,0,MATCH(AH$484,$H$484:$K$484,0))*HLOOKUP(AH$483,$J$480:$R$481,2)</f>
        <v>0</v>
      </c>
      <c r="AI494" s="1010" cm="1">
        <f t="array" ref="AI494">INDEX($H494:$K494,0,MATCH(AI$484,$H$484:$K$484,0))*HLOOKUP(AI$483,$J$480:$R$481,2)</f>
        <v>0</v>
      </c>
      <c r="AJ494" s="1010" cm="1">
        <f t="array" ref="AJ494">INDEX($H494:$K494,0,MATCH(AJ$484,$H$484:$K$484,0))*HLOOKUP(AJ$483,$J$480:$R$481,2)</f>
        <v>0</v>
      </c>
      <c r="AK494" s="1010" cm="1">
        <f t="array" ref="AK494">INDEX($H494:$K494,0,MATCH(AK$484,$H$484:$K$484,0))*HLOOKUP(AK$483,$J$480:$R$481,2)</f>
        <v>0</v>
      </c>
      <c r="AL494" s="1010" cm="1">
        <f t="array" ref="AL494">INDEX($H494:$K494,0,MATCH(AL$484,$H$484:$K$484,0))*HLOOKUP(AL$483,$J$480:$R$481,2)</f>
        <v>0</v>
      </c>
      <c r="AM494" s="1010" cm="1">
        <f t="array" ref="AM494">INDEX($H494:$K494,0,MATCH(AM$484,$H$484:$K$484,0))*HLOOKUP(AM$483,$J$480:$R$481,2)</f>
        <v>0</v>
      </c>
      <c r="AN494" s="1010" cm="1">
        <f t="array" ref="AN494">INDEX($H494:$K494,0,MATCH(AN$484,$H$484:$K$484,0))*HLOOKUP(AN$483,$J$480:$R$481,2)</f>
        <v>0</v>
      </c>
      <c r="AO494" s="1010" cm="1">
        <f t="array" ref="AO494">INDEX($H494:$K494,0,MATCH(AO$484,$H$484:$K$484,0))*HLOOKUP(AO$483,$J$480:$R$481,2)</f>
        <v>0</v>
      </c>
      <c r="AP494" s="1010" cm="1">
        <f t="array" ref="AP494">INDEX($H494:$K494,0,MATCH(AP$484,$H$484:$K$484,0))*HLOOKUP(AP$483,$J$480:$R$481,2)</f>
        <v>0</v>
      </c>
      <c r="AQ494" s="1010" cm="1">
        <f t="array" ref="AQ494">INDEX($H494:$K494,0,MATCH(AQ$484,$H$484:$K$484,0))*HLOOKUP(AQ$483,$J$480:$R$481,2)</f>
        <v>0</v>
      </c>
      <c r="AR494" s="1010" cm="1">
        <f t="array" ref="AR494">INDEX($H494:$K494,0,MATCH(AR$484,$H$484:$K$484,0))*HLOOKUP(AR$483,$J$480:$R$481,2)</f>
        <v>0</v>
      </c>
      <c r="AS494" s="1010" cm="1">
        <f t="array" ref="AS494">INDEX($H494:$K494,0,MATCH(AS$484,$H$484:$K$484,0))*HLOOKUP(AS$483,$J$480:$R$481,2)</f>
        <v>0</v>
      </c>
      <c r="AT494" s="1010" cm="1">
        <f t="array" ref="AT494">INDEX($H494:$K494,0,MATCH(AT$484,$H$484:$K$484,0))*HLOOKUP(AT$483,$J$480:$R$481,2)</f>
        <v>0</v>
      </c>
      <c r="AU494" s="1010" cm="1">
        <f t="array" ref="AU494">INDEX($H494:$K494,0,MATCH(AU$484,$H$484:$K$484,0))*HLOOKUP(AU$483,$J$480:$R$481,2)</f>
        <v>0</v>
      </c>
      <c r="AV494" s="304"/>
      <c r="AW494" s="304"/>
      <c r="AX494" s="694"/>
      <c r="AY494" s="689"/>
      <c r="AZ494" s="689"/>
      <c r="BA494" s="689"/>
    </row>
    <row r="495" spans="1:53" s="686" customFormat="1" ht="15" outlineLevel="1" x14ac:dyDescent="0.25">
      <c r="A495" s="690"/>
      <c r="B495" s="687"/>
      <c r="C495" s="699"/>
      <c r="D495" s="699"/>
      <c r="E495" s="699"/>
      <c r="F495" s="703"/>
      <c r="G495" s="703" t="str">
        <f t="shared" si="87"/>
        <v>SPSPSPSPSPsp</v>
      </c>
      <c r="H495" s="349">
        <v>0</v>
      </c>
      <c r="I495" s="349">
        <v>0</v>
      </c>
      <c r="J495" s="349">
        <v>0</v>
      </c>
      <c r="K495" s="349">
        <v>0</v>
      </c>
      <c r="L495" s="1010" cm="1">
        <f t="array" ref="L495">INDEX($H495:$K495,0,MATCH(L$484,$H$484:$K$484,0))*HLOOKUP(L$483,$J$480:$R$481,2)</f>
        <v>0</v>
      </c>
      <c r="M495" s="1010" cm="1">
        <f t="array" ref="M495">INDEX($H495:$K495,0,MATCH(M$484,$H$484:$K$484,0))*HLOOKUP(M$483,$J$480:$R$481,2)</f>
        <v>0</v>
      </c>
      <c r="N495" s="1010" cm="1">
        <f t="array" ref="N495">INDEX($H495:$K495,0,MATCH(N$484,$H$484:$K$484,0))*HLOOKUP(N$483,$J$480:$R$481,2)</f>
        <v>0</v>
      </c>
      <c r="O495" s="1010" cm="1">
        <f t="array" ref="O495">INDEX($H495:$K495,0,MATCH(O$484,$H$484:$K$484,0))*HLOOKUP(O$483,$J$480:$R$481,2)</f>
        <v>0</v>
      </c>
      <c r="P495" s="1010" cm="1">
        <f t="array" ref="P495">INDEX($H495:$K495,0,MATCH(P$484,$H$484:$K$484,0))*HLOOKUP(P$483,$J$480:$R$481,2)</f>
        <v>0</v>
      </c>
      <c r="Q495" s="1010" cm="1">
        <f t="array" ref="Q495">INDEX($H495:$K495,0,MATCH(Q$484,$H$484:$K$484,0))*HLOOKUP(Q$483,$J$480:$R$481,2)</f>
        <v>0</v>
      </c>
      <c r="R495" s="1010" cm="1">
        <f t="array" ref="R495">INDEX($H495:$K495,0,MATCH(R$484,$H$484:$K$484,0))*HLOOKUP(R$483,$J$480:$R$481,2)</f>
        <v>0</v>
      </c>
      <c r="S495" s="1010" cm="1">
        <f t="array" ref="S495">INDEX($H495:$K495,0,MATCH(S$484,$H$484:$K$484,0))*HLOOKUP(S$483,$J$480:$R$481,2)</f>
        <v>0</v>
      </c>
      <c r="T495" s="1010" cm="1">
        <f t="array" ref="T495">INDEX($H495:$K495,0,MATCH(T$484,$H$484:$K$484,0))*HLOOKUP(T$483,$J$480:$R$481,2)</f>
        <v>0</v>
      </c>
      <c r="U495" s="1010" cm="1">
        <f t="array" ref="U495">INDEX($H495:$K495,0,MATCH(U$484,$H$484:$K$484,0))*HLOOKUP(U$483,$J$480:$R$481,2)</f>
        <v>0</v>
      </c>
      <c r="V495" s="1010" cm="1">
        <f t="array" ref="V495">INDEX($H495:$K495,0,MATCH(V$484,$H$484:$K$484,0))*HLOOKUP(V$483,$J$480:$R$481,2)</f>
        <v>0</v>
      </c>
      <c r="W495" s="1010" cm="1">
        <f t="array" ref="W495">INDEX($H495:$K495,0,MATCH(W$484,$H$484:$K$484,0))*HLOOKUP(W$483,$J$480:$R$481,2)</f>
        <v>0</v>
      </c>
      <c r="X495" s="1010" cm="1">
        <f t="array" ref="X495">INDEX($H495:$K495,0,MATCH(X$484,$H$484:$K$484,0))*HLOOKUP(X$483,$J$480:$R$481,2)</f>
        <v>0</v>
      </c>
      <c r="Y495" s="1010" cm="1">
        <f t="array" ref="Y495">INDEX($H495:$K495,0,MATCH(Y$484,$H$484:$K$484,0))*HLOOKUP(Y$483,$J$480:$R$481,2)</f>
        <v>0</v>
      </c>
      <c r="Z495" s="1010" cm="1">
        <f t="array" ref="Z495">INDEX($H495:$K495,0,MATCH(Z$484,$H$484:$K$484,0))*HLOOKUP(Z$483,$J$480:$R$481,2)</f>
        <v>0</v>
      </c>
      <c r="AA495" s="1010" cm="1">
        <f t="array" ref="AA495">INDEX($H495:$K495,0,MATCH(AA$484,$H$484:$K$484,0))*HLOOKUP(AA$483,$J$480:$R$481,2)</f>
        <v>0</v>
      </c>
      <c r="AB495" s="1010" cm="1">
        <f t="array" ref="AB495">INDEX($H495:$K495,0,MATCH(AB$484,$H$484:$K$484,0))*HLOOKUP(AB$483,$J$480:$R$481,2)</f>
        <v>0</v>
      </c>
      <c r="AC495" s="1010" cm="1">
        <f t="array" ref="AC495">INDEX($H495:$K495,0,MATCH(AC$484,$H$484:$K$484,0))*HLOOKUP(AC$483,$J$480:$R$481,2)</f>
        <v>0</v>
      </c>
      <c r="AD495" s="1010" cm="1">
        <f t="array" ref="AD495">INDEX($H495:$K495,0,MATCH(AD$484,$H$484:$K$484,0))*HLOOKUP(AD$483,$J$480:$R$481,2)</f>
        <v>0</v>
      </c>
      <c r="AE495" s="1010" cm="1">
        <f t="array" ref="AE495">INDEX($H495:$K495,0,MATCH(AE$484,$H$484:$K$484,0))*HLOOKUP(AE$483,$J$480:$R$481,2)</f>
        <v>0</v>
      </c>
      <c r="AF495" s="1010" cm="1">
        <f t="array" ref="AF495">INDEX($H495:$K495,0,MATCH(AF$484,$H$484:$K$484,0))*HLOOKUP(AF$483,$J$480:$R$481,2)</f>
        <v>0</v>
      </c>
      <c r="AG495" s="1010" cm="1">
        <f t="array" ref="AG495">INDEX($H495:$K495,0,MATCH(AG$484,$H$484:$K$484,0))*HLOOKUP(AG$483,$J$480:$R$481,2)</f>
        <v>0</v>
      </c>
      <c r="AH495" s="1010" cm="1">
        <f t="array" ref="AH495">INDEX($H495:$K495,0,MATCH(AH$484,$H$484:$K$484,0))*HLOOKUP(AH$483,$J$480:$R$481,2)</f>
        <v>0</v>
      </c>
      <c r="AI495" s="1010" cm="1">
        <f t="array" ref="AI495">INDEX($H495:$K495,0,MATCH(AI$484,$H$484:$K$484,0))*HLOOKUP(AI$483,$J$480:$R$481,2)</f>
        <v>0</v>
      </c>
      <c r="AJ495" s="1010" cm="1">
        <f t="array" ref="AJ495">INDEX($H495:$K495,0,MATCH(AJ$484,$H$484:$K$484,0))*HLOOKUP(AJ$483,$J$480:$R$481,2)</f>
        <v>0</v>
      </c>
      <c r="AK495" s="1010" cm="1">
        <f t="array" ref="AK495">INDEX($H495:$K495,0,MATCH(AK$484,$H$484:$K$484,0))*HLOOKUP(AK$483,$J$480:$R$481,2)</f>
        <v>0</v>
      </c>
      <c r="AL495" s="1010" cm="1">
        <f t="array" ref="AL495">INDEX($H495:$K495,0,MATCH(AL$484,$H$484:$K$484,0))*HLOOKUP(AL$483,$J$480:$R$481,2)</f>
        <v>0</v>
      </c>
      <c r="AM495" s="1010" cm="1">
        <f t="array" ref="AM495">INDEX($H495:$K495,0,MATCH(AM$484,$H$484:$K$484,0))*HLOOKUP(AM$483,$J$480:$R$481,2)</f>
        <v>0</v>
      </c>
      <c r="AN495" s="1010" cm="1">
        <f t="array" ref="AN495">INDEX($H495:$K495,0,MATCH(AN$484,$H$484:$K$484,0))*HLOOKUP(AN$483,$J$480:$R$481,2)</f>
        <v>0</v>
      </c>
      <c r="AO495" s="1010" cm="1">
        <f t="array" ref="AO495">INDEX($H495:$K495,0,MATCH(AO$484,$H$484:$K$484,0))*HLOOKUP(AO$483,$J$480:$R$481,2)</f>
        <v>0</v>
      </c>
      <c r="AP495" s="1010" cm="1">
        <f t="array" ref="AP495">INDEX($H495:$K495,0,MATCH(AP$484,$H$484:$K$484,0))*HLOOKUP(AP$483,$J$480:$R$481,2)</f>
        <v>0</v>
      </c>
      <c r="AQ495" s="1010" cm="1">
        <f t="array" ref="AQ495">INDEX($H495:$K495,0,MATCH(AQ$484,$H$484:$K$484,0))*HLOOKUP(AQ$483,$J$480:$R$481,2)</f>
        <v>0</v>
      </c>
      <c r="AR495" s="1010" cm="1">
        <f t="array" ref="AR495">INDEX($H495:$K495,0,MATCH(AR$484,$H$484:$K$484,0))*HLOOKUP(AR$483,$J$480:$R$481,2)</f>
        <v>0</v>
      </c>
      <c r="AS495" s="1010" cm="1">
        <f t="array" ref="AS495">INDEX($H495:$K495,0,MATCH(AS$484,$H$484:$K$484,0))*HLOOKUP(AS$483,$J$480:$R$481,2)</f>
        <v>0</v>
      </c>
      <c r="AT495" s="1010" cm="1">
        <f t="array" ref="AT495">INDEX($H495:$K495,0,MATCH(AT$484,$H$484:$K$484,0))*HLOOKUP(AT$483,$J$480:$R$481,2)</f>
        <v>0</v>
      </c>
      <c r="AU495" s="1010" cm="1">
        <f t="array" ref="AU495">INDEX($H495:$K495,0,MATCH(AU$484,$H$484:$K$484,0))*HLOOKUP(AU$483,$J$480:$R$481,2)</f>
        <v>0</v>
      </c>
      <c r="AV495" s="304"/>
      <c r="AW495" s="304"/>
      <c r="AX495" s="694"/>
      <c r="AY495" s="689"/>
      <c r="AZ495" s="689"/>
      <c r="BA495" s="689"/>
    </row>
    <row r="496" spans="1:53" s="76" customFormat="1" ht="15" outlineLevel="1" x14ac:dyDescent="0.25">
      <c r="A496" s="226"/>
      <c r="B496" s="227"/>
      <c r="C496" s="237"/>
      <c r="D496" s="237"/>
      <c r="E496" s="237"/>
      <c r="F496" s="245"/>
      <c r="G496" s="703" t="str">
        <f t="shared" si="87"/>
        <v>YABA2Ba</v>
      </c>
      <c r="H496" s="406">
        <v>0</v>
      </c>
      <c r="I496" s="406">
        <v>0</v>
      </c>
      <c r="J496" s="406">
        <v>0</v>
      </c>
      <c r="K496" s="406">
        <v>0</v>
      </c>
      <c r="L496" s="1010" cm="1">
        <f t="array" ref="L496">INDEX($H496:$K496,0,MATCH(L$484,$H$484:$K$484,0))*HLOOKUP(L$483,$J$480:$R$481,2)</f>
        <v>0</v>
      </c>
      <c r="M496" s="1010" cm="1">
        <f t="array" ref="M496">INDEX($H496:$K496,0,MATCH(M$484,$H$484:$K$484,0))*HLOOKUP(M$483,$J$480:$R$481,2)</f>
        <v>0</v>
      </c>
      <c r="N496" s="1010" cm="1">
        <f t="array" ref="N496">INDEX($H496:$K496,0,MATCH(N$484,$H$484:$K$484,0))*HLOOKUP(N$483,$J$480:$R$481,2)</f>
        <v>0</v>
      </c>
      <c r="O496" s="1010" cm="1">
        <f t="array" ref="O496">INDEX($H496:$K496,0,MATCH(O$484,$H$484:$K$484,0))*HLOOKUP(O$483,$J$480:$R$481,2)</f>
        <v>0</v>
      </c>
      <c r="P496" s="1010" cm="1">
        <f t="array" ref="P496">INDEX($H496:$K496,0,MATCH(P$484,$H$484:$K$484,0))*HLOOKUP(P$483,$J$480:$R$481,2)</f>
        <v>0</v>
      </c>
      <c r="Q496" s="1010" cm="1">
        <f t="array" ref="Q496">INDEX($H496:$K496,0,MATCH(Q$484,$H$484:$K$484,0))*HLOOKUP(Q$483,$J$480:$R$481,2)</f>
        <v>0</v>
      </c>
      <c r="R496" s="1010" cm="1">
        <f t="array" ref="R496">INDEX($H496:$K496,0,MATCH(R$484,$H$484:$K$484,0))*HLOOKUP(R$483,$J$480:$R$481,2)</f>
        <v>0</v>
      </c>
      <c r="S496" s="1010" cm="1">
        <f t="array" ref="S496">INDEX($H496:$K496,0,MATCH(S$484,$H$484:$K$484,0))*HLOOKUP(S$483,$J$480:$R$481,2)</f>
        <v>0</v>
      </c>
      <c r="T496" s="1010" cm="1">
        <f t="array" ref="T496">INDEX($H496:$K496,0,MATCH(T$484,$H$484:$K$484,0))*HLOOKUP(T$483,$J$480:$R$481,2)</f>
        <v>0</v>
      </c>
      <c r="U496" s="1010" cm="1">
        <f t="array" ref="U496">INDEX($H496:$K496,0,MATCH(U$484,$H$484:$K$484,0))*HLOOKUP(U$483,$J$480:$R$481,2)</f>
        <v>0</v>
      </c>
      <c r="V496" s="1010" cm="1">
        <f t="array" ref="V496">INDEX($H496:$K496,0,MATCH(V$484,$H$484:$K$484,0))*HLOOKUP(V$483,$J$480:$R$481,2)</f>
        <v>0</v>
      </c>
      <c r="W496" s="1010" cm="1">
        <f t="array" ref="W496">INDEX($H496:$K496,0,MATCH(W$484,$H$484:$K$484,0))*HLOOKUP(W$483,$J$480:$R$481,2)</f>
        <v>0</v>
      </c>
      <c r="X496" s="1010" cm="1">
        <f t="array" ref="X496">INDEX($H496:$K496,0,MATCH(X$484,$H$484:$K$484,0))*HLOOKUP(X$483,$J$480:$R$481,2)</f>
        <v>0</v>
      </c>
      <c r="Y496" s="1010" cm="1">
        <f t="array" ref="Y496">INDEX($H496:$K496,0,MATCH(Y$484,$H$484:$K$484,0))*HLOOKUP(Y$483,$J$480:$R$481,2)</f>
        <v>0</v>
      </c>
      <c r="Z496" s="1010" cm="1">
        <f t="array" ref="Z496">INDEX($H496:$K496,0,MATCH(Z$484,$H$484:$K$484,0))*HLOOKUP(Z$483,$J$480:$R$481,2)</f>
        <v>0</v>
      </c>
      <c r="AA496" s="1010" cm="1">
        <f t="array" ref="AA496">INDEX($H496:$K496,0,MATCH(AA$484,$H$484:$K$484,0))*HLOOKUP(AA$483,$J$480:$R$481,2)</f>
        <v>0</v>
      </c>
      <c r="AB496" s="1010" cm="1">
        <f t="array" ref="AB496">INDEX($H496:$K496,0,MATCH(AB$484,$H$484:$K$484,0))*HLOOKUP(AB$483,$J$480:$R$481,2)</f>
        <v>0</v>
      </c>
      <c r="AC496" s="1010" cm="1">
        <f t="array" ref="AC496">INDEX($H496:$K496,0,MATCH(AC$484,$H$484:$K$484,0))*HLOOKUP(AC$483,$J$480:$R$481,2)</f>
        <v>0</v>
      </c>
      <c r="AD496" s="1010" cm="1">
        <f t="array" ref="AD496">INDEX($H496:$K496,0,MATCH(AD$484,$H$484:$K$484,0))*HLOOKUP(AD$483,$J$480:$R$481,2)</f>
        <v>0</v>
      </c>
      <c r="AE496" s="1010" cm="1">
        <f t="array" ref="AE496">INDEX($H496:$K496,0,MATCH(AE$484,$H$484:$K$484,0))*HLOOKUP(AE$483,$J$480:$R$481,2)</f>
        <v>0</v>
      </c>
      <c r="AF496" s="1010" cm="1">
        <f t="array" ref="AF496">INDEX($H496:$K496,0,MATCH(AF$484,$H$484:$K$484,0))*HLOOKUP(AF$483,$J$480:$R$481,2)</f>
        <v>0</v>
      </c>
      <c r="AG496" s="1010" cm="1">
        <f t="array" ref="AG496">INDEX($H496:$K496,0,MATCH(AG$484,$H$484:$K$484,0))*HLOOKUP(AG$483,$J$480:$R$481,2)</f>
        <v>0</v>
      </c>
      <c r="AH496" s="1010" cm="1">
        <f t="array" ref="AH496">INDEX($H496:$K496,0,MATCH(AH$484,$H$484:$K$484,0))*HLOOKUP(AH$483,$J$480:$R$481,2)</f>
        <v>0</v>
      </c>
      <c r="AI496" s="1010" cm="1">
        <f t="array" ref="AI496">INDEX($H496:$K496,0,MATCH(AI$484,$H$484:$K$484,0))*HLOOKUP(AI$483,$J$480:$R$481,2)</f>
        <v>0</v>
      </c>
      <c r="AJ496" s="1010" cm="1">
        <f t="array" ref="AJ496">INDEX($H496:$K496,0,MATCH(AJ$484,$H$484:$K$484,0))*HLOOKUP(AJ$483,$J$480:$R$481,2)</f>
        <v>0</v>
      </c>
      <c r="AK496" s="1010" cm="1">
        <f t="array" ref="AK496">INDEX($H496:$K496,0,MATCH(AK$484,$H$484:$K$484,0))*HLOOKUP(AK$483,$J$480:$R$481,2)</f>
        <v>0</v>
      </c>
      <c r="AL496" s="1010" cm="1">
        <f t="array" ref="AL496">INDEX($H496:$K496,0,MATCH(AL$484,$H$484:$K$484,0))*HLOOKUP(AL$483,$J$480:$R$481,2)</f>
        <v>0</v>
      </c>
      <c r="AM496" s="1010" cm="1">
        <f t="array" ref="AM496">INDEX($H496:$K496,0,MATCH(AM$484,$H$484:$K$484,0))*HLOOKUP(AM$483,$J$480:$R$481,2)</f>
        <v>0</v>
      </c>
      <c r="AN496" s="1010" cm="1">
        <f t="array" ref="AN496">INDEX($H496:$K496,0,MATCH(AN$484,$H$484:$K$484,0))*HLOOKUP(AN$483,$J$480:$R$481,2)</f>
        <v>0</v>
      </c>
      <c r="AO496" s="1010" cm="1">
        <f t="array" ref="AO496">INDEX($H496:$K496,0,MATCH(AO$484,$H$484:$K$484,0))*HLOOKUP(AO$483,$J$480:$R$481,2)</f>
        <v>0</v>
      </c>
      <c r="AP496" s="1010" cm="1">
        <f t="array" ref="AP496">INDEX($H496:$K496,0,MATCH(AP$484,$H$484:$K$484,0))*HLOOKUP(AP$483,$J$480:$R$481,2)</f>
        <v>0</v>
      </c>
      <c r="AQ496" s="1010" cm="1">
        <f t="array" ref="AQ496">INDEX($H496:$K496,0,MATCH(AQ$484,$H$484:$K$484,0))*HLOOKUP(AQ$483,$J$480:$R$481,2)</f>
        <v>0</v>
      </c>
      <c r="AR496" s="1010" cm="1">
        <f t="array" ref="AR496">INDEX($H496:$K496,0,MATCH(AR$484,$H$484:$K$484,0))*HLOOKUP(AR$483,$J$480:$R$481,2)</f>
        <v>0</v>
      </c>
      <c r="AS496" s="1010" cm="1">
        <f t="array" ref="AS496">INDEX($H496:$K496,0,MATCH(AS$484,$H$484:$K$484,0))*HLOOKUP(AS$483,$J$480:$R$481,2)</f>
        <v>0</v>
      </c>
      <c r="AT496" s="1010" cm="1">
        <f t="array" ref="AT496">INDEX($H496:$K496,0,MATCH(AT$484,$H$484:$K$484,0))*HLOOKUP(AT$483,$J$480:$R$481,2)</f>
        <v>0</v>
      </c>
      <c r="AU496" s="1010" cm="1">
        <f t="array" ref="AU496">INDEX($H496:$K496,0,MATCH(AU$484,$H$484:$K$484,0))*HLOOKUP(AU$483,$J$480:$R$481,2)</f>
        <v>0</v>
      </c>
      <c r="AV496" s="304"/>
      <c r="AW496" s="304"/>
      <c r="AX496" s="236"/>
      <c r="AY496" s="228"/>
      <c r="AZ496" s="228"/>
      <c r="BA496" s="228"/>
    </row>
    <row r="497" spans="1:53" s="76" customFormat="1" ht="15" outlineLevel="1" x14ac:dyDescent="0.25">
      <c r="A497" s="226"/>
      <c r="B497" s="227"/>
      <c r="C497" s="237"/>
      <c r="D497" s="237"/>
      <c r="E497" s="237"/>
      <c r="F497" s="245"/>
      <c r="G497" s="703" t="str">
        <f t="shared" si="87"/>
        <v>AYABA1b</v>
      </c>
      <c r="H497" s="406">
        <v>0</v>
      </c>
      <c r="I497" s="406">
        <v>0</v>
      </c>
      <c r="J497" s="406">
        <v>0</v>
      </c>
      <c r="K497" s="406">
        <v>0</v>
      </c>
      <c r="L497" s="1010" cm="1">
        <f t="array" ref="L497">INDEX($H497:$K497,0,MATCH(L$484,$H$484:$K$484,0))*HLOOKUP(L$483,$J$480:$R$481,2)</f>
        <v>0</v>
      </c>
      <c r="M497" s="1010" cm="1">
        <f t="array" ref="M497">INDEX($H497:$K497,0,MATCH(M$484,$H$484:$K$484,0))*HLOOKUP(M$483,$J$480:$R$481,2)</f>
        <v>0</v>
      </c>
      <c r="N497" s="1010" cm="1">
        <f t="array" ref="N497">INDEX($H497:$K497,0,MATCH(N$484,$H$484:$K$484,0))*HLOOKUP(N$483,$J$480:$R$481,2)</f>
        <v>0</v>
      </c>
      <c r="O497" s="1010" cm="1">
        <f t="array" ref="O497">INDEX($H497:$K497,0,MATCH(O$484,$H$484:$K$484,0))*HLOOKUP(O$483,$J$480:$R$481,2)</f>
        <v>0</v>
      </c>
      <c r="P497" s="1010" cm="1">
        <f t="array" ref="P497">INDEX($H497:$K497,0,MATCH(P$484,$H$484:$K$484,0))*HLOOKUP(P$483,$J$480:$R$481,2)</f>
        <v>0</v>
      </c>
      <c r="Q497" s="1010" cm="1">
        <f t="array" ref="Q497">INDEX($H497:$K497,0,MATCH(Q$484,$H$484:$K$484,0))*HLOOKUP(Q$483,$J$480:$R$481,2)</f>
        <v>0</v>
      </c>
      <c r="R497" s="1010" cm="1">
        <f t="array" ref="R497">INDEX($H497:$K497,0,MATCH(R$484,$H$484:$K$484,0))*HLOOKUP(R$483,$J$480:$R$481,2)</f>
        <v>0</v>
      </c>
      <c r="S497" s="1010" cm="1">
        <f t="array" ref="S497">INDEX($H497:$K497,0,MATCH(S$484,$H$484:$K$484,0))*HLOOKUP(S$483,$J$480:$R$481,2)</f>
        <v>0</v>
      </c>
      <c r="T497" s="1010" cm="1">
        <f t="array" ref="T497">INDEX($H497:$K497,0,MATCH(T$484,$H$484:$K$484,0))*HLOOKUP(T$483,$J$480:$R$481,2)</f>
        <v>0</v>
      </c>
      <c r="U497" s="1010" cm="1">
        <f t="array" ref="U497">INDEX($H497:$K497,0,MATCH(U$484,$H$484:$K$484,0))*HLOOKUP(U$483,$J$480:$R$481,2)</f>
        <v>0</v>
      </c>
      <c r="V497" s="1010" cm="1">
        <f t="array" ref="V497">INDEX($H497:$K497,0,MATCH(V$484,$H$484:$K$484,0))*HLOOKUP(V$483,$J$480:$R$481,2)</f>
        <v>0</v>
      </c>
      <c r="W497" s="1010" cm="1">
        <f t="array" ref="W497">INDEX($H497:$K497,0,MATCH(W$484,$H$484:$K$484,0))*HLOOKUP(W$483,$J$480:$R$481,2)</f>
        <v>0</v>
      </c>
      <c r="X497" s="1010" cm="1">
        <f t="array" ref="X497">INDEX($H497:$K497,0,MATCH(X$484,$H$484:$K$484,0))*HLOOKUP(X$483,$J$480:$R$481,2)</f>
        <v>0</v>
      </c>
      <c r="Y497" s="1010" cm="1">
        <f t="array" ref="Y497">INDEX($H497:$K497,0,MATCH(Y$484,$H$484:$K$484,0))*HLOOKUP(Y$483,$J$480:$R$481,2)</f>
        <v>0</v>
      </c>
      <c r="Z497" s="1010" cm="1">
        <f t="array" ref="Z497">INDEX($H497:$K497,0,MATCH(Z$484,$H$484:$K$484,0))*HLOOKUP(Z$483,$J$480:$R$481,2)</f>
        <v>0</v>
      </c>
      <c r="AA497" s="1010" cm="1">
        <f t="array" ref="AA497">INDEX($H497:$K497,0,MATCH(AA$484,$H$484:$K$484,0))*HLOOKUP(AA$483,$J$480:$R$481,2)</f>
        <v>0</v>
      </c>
      <c r="AB497" s="1010" cm="1">
        <f t="array" ref="AB497">INDEX($H497:$K497,0,MATCH(AB$484,$H$484:$K$484,0))*HLOOKUP(AB$483,$J$480:$R$481,2)</f>
        <v>0</v>
      </c>
      <c r="AC497" s="1010" cm="1">
        <f t="array" ref="AC497">INDEX($H497:$K497,0,MATCH(AC$484,$H$484:$K$484,0))*HLOOKUP(AC$483,$J$480:$R$481,2)</f>
        <v>0</v>
      </c>
      <c r="AD497" s="1010" cm="1">
        <f t="array" ref="AD497">INDEX($H497:$K497,0,MATCH(AD$484,$H$484:$K$484,0))*HLOOKUP(AD$483,$J$480:$R$481,2)</f>
        <v>0</v>
      </c>
      <c r="AE497" s="1010" cm="1">
        <f t="array" ref="AE497">INDEX($H497:$K497,0,MATCH(AE$484,$H$484:$K$484,0))*HLOOKUP(AE$483,$J$480:$R$481,2)</f>
        <v>0</v>
      </c>
      <c r="AF497" s="1010" cm="1">
        <f t="array" ref="AF497">INDEX($H497:$K497,0,MATCH(AF$484,$H$484:$K$484,0))*HLOOKUP(AF$483,$J$480:$R$481,2)</f>
        <v>0</v>
      </c>
      <c r="AG497" s="1010" cm="1">
        <f t="array" ref="AG497">INDEX($H497:$K497,0,MATCH(AG$484,$H$484:$K$484,0))*HLOOKUP(AG$483,$J$480:$R$481,2)</f>
        <v>0</v>
      </c>
      <c r="AH497" s="1010" cm="1">
        <f t="array" ref="AH497">INDEX($H497:$K497,0,MATCH(AH$484,$H$484:$K$484,0))*HLOOKUP(AH$483,$J$480:$R$481,2)</f>
        <v>0</v>
      </c>
      <c r="AI497" s="1010" cm="1">
        <f t="array" ref="AI497">INDEX($H497:$K497,0,MATCH(AI$484,$H$484:$K$484,0))*HLOOKUP(AI$483,$J$480:$R$481,2)</f>
        <v>0</v>
      </c>
      <c r="AJ497" s="1010" cm="1">
        <f t="array" ref="AJ497">INDEX($H497:$K497,0,MATCH(AJ$484,$H$484:$K$484,0))*HLOOKUP(AJ$483,$J$480:$R$481,2)</f>
        <v>0</v>
      </c>
      <c r="AK497" s="1010" cm="1">
        <f t="array" ref="AK497">INDEX($H497:$K497,0,MATCH(AK$484,$H$484:$K$484,0))*HLOOKUP(AK$483,$J$480:$R$481,2)</f>
        <v>0</v>
      </c>
      <c r="AL497" s="1010" cm="1">
        <f t="array" ref="AL497">INDEX($H497:$K497,0,MATCH(AL$484,$H$484:$K$484,0))*HLOOKUP(AL$483,$J$480:$R$481,2)</f>
        <v>0</v>
      </c>
      <c r="AM497" s="1010" cm="1">
        <f t="array" ref="AM497">INDEX($H497:$K497,0,MATCH(AM$484,$H$484:$K$484,0))*HLOOKUP(AM$483,$J$480:$R$481,2)</f>
        <v>0</v>
      </c>
      <c r="AN497" s="1010" cm="1">
        <f t="array" ref="AN497">INDEX($H497:$K497,0,MATCH(AN$484,$H$484:$K$484,0))*HLOOKUP(AN$483,$J$480:$R$481,2)</f>
        <v>0</v>
      </c>
      <c r="AO497" s="1010" cm="1">
        <f t="array" ref="AO497">INDEX($H497:$K497,0,MATCH(AO$484,$H$484:$K$484,0))*HLOOKUP(AO$483,$J$480:$R$481,2)</f>
        <v>0</v>
      </c>
      <c r="AP497" s="1010" cm="1">
        <f t="array" ref="AP497">INDEX($H497:$K497,0,MATCH(AP$484,$H$484:$K$484,0))*HLOOKUP(AP$483,$J$480:$R$481,2)</f>
        <v>0</v>
      </c>
      <c r="AQ497" s="1010" cm="1">
        <f t="array" ref="AQ497">INDEX($H497:$K497,0,MATCH(AQ$484,$H$484:$K$484,0))*HLOOKUP(AQ$483,$J$480:$R$481,2)</f>
        <v>0</v>
      </c>
      <c r="AR497" s="1010" cm="1">
        <f t="array" ref="AR497">INDEX($H497:$K497,0,MATCH(AR$484,$H$484:$K$484,0))*HLOOKUP(AR$483,$J$480:$R$481,2)</f>
        <v>0</v>
      </c>
      <c r="AS497" s="1010" cm="1">
        <f t="array" ref="AS497">INDEX($H497:$K497,0,MATCH(AS$484,$H$484:$K$484,0))*HLOOKUP(AS$483,$J$480:$R$481,2)</f>
        <v>0</v>
      </c>
      <c r="AT497" s="1010" cm="1">
        <f t="array" ref="AT497">INDEX($H497:$K497,0,MATCH(AT$484,$H$484:$K$484,0))*HLOOKUP(AT$483,$J$480:$R$481,2)</f>
        <v>0</v>
      </c>
      <c r="AU497" s="1010" cm="1">
        <f t="array" ref="AU497">INDEX($H497:$K497,0,MATCH(AU$484,$H$484:$K$484,0))*HLOOKUP(AU$483,$J$480:$R$481,2)</f>
        <v>0</v>
      </c>
      <c r="AV497" s="304"/>
      <c r="AW497" s="304"/>
      <c r="AX497" s="236"/>
      <c r="AY497" s="228"/>
      <c r="AZ497" s="228"/>
      <c r="BA497" s="228"/>
    </row>
    <row r="498" spans="1:53" s="686" customFormat="1" ht="15" outlineLevel="1" x14ac:dyDescent="0.25">
      <c r="A498" s="690"/>
      <c r="B498" s="687"/>
      <c r="C498" s="699"/>
      <c r="D498" s="699"/>
      <c r="E498" s="699"/>
      <c r="F498" s="703"/>
      <c r="G498" s="703" t="str">
        <f t="shared" si="87"/>
        <v>AYABA1bd</v>
      </c>
      <c r="H498" s="406">
        <v>0</v>
      </c>
      <c r="I498" s="406">
        <v>0</v>
      </c>
      <c r="J498" s="406">
        <v>0</v>
      </c>
      <c r="K498" s="406">
        <v>0</v>
      </c>
      <c r="L498" s="1010" cm="1">
        <f t="array" ref="L498">INDEX($H498:$K498,0,MATCH(L$484,$H$484:$K$484,0))*HLOOKUP(L$483,$J$480:$R$481,2)</f>
        <v>0</v>
      </c>
      <c r="M498" s="1010" cm="1">
        <f t="array" ref="M498">INDEX($H498:$K498,0,MATCH(M$484,$H$484:$K$484,0))*HLOOKUP(M$483,$J$480:$R$481,2)</f>
        <v>0</v>
      </c>
      <c r="N498" s="1010" cm="1">
        <f t="array" ref="N498">INDEX($H498:$K498,0,MATCH(N$484,$H$484:$K$484,0))*HLOOKUP(N$483,$J$480:$R$481,2)</f>
        <v>0</v>
      </c>
      <c r="O498" s="1010" cm="1">
        <f t="array" ref="O498">INDEX($H498:$K498,0,MATCH(O$484,$H$484:$K$484,0))*HLOOKUP(O$483,$J$480:$R$481,2)</f>
        <v>0</v>
      </c>
      <c r="P498" s="1010" cm="1">
        <f t="array" ref="P498">INDEX($H498:$K498,0,MATCH(P$484,$H$484:$K$484,0))*HLOOKUP(P$483,$J$480:$R$481,2)</f>
        <v>0</v>
      </c>
      <c r="Q498" s="1010" cm="1">
        <f t="array" ref="Q498">INDEX($H498:$K498,0,MATCH(Q$484,$H$484:$K$484,0))*HLOOKUP(Q$483,$J$480:$R$481,2)</f>
        <v>0</v>
      </c>
      <c r="R498" s="1010" cm="1">
        <f t="array" ref="R498">INDEX($H498:$K498,0,MATCH(R$484,$H$484:$K$484,0))*HLOOKUP(R$483,$J$480:$R$481,2)</f>
        <v>0</v>
      </c>
      <c r="S498" s="1010" cm="1">
        <f t="array" ref="S498">INDEX($H498:$K498,0,MATCH(S$484,$H$484:$K$484,0))*HLOOKUP(S$483,$J$480:$R$481,2)</f>
        <v>0</v>
      </c>
      <c r="T498" s="1010" cm="1">
        <f t="array" ref="T498">INDEX($H498:$K498,0,MATCH(T$484,$H$484:$K$484,0))*HLOOKUP(T$483,$J$480:$R$481,2)</f>
        <v>0</v>
      </c>
      <c r="U498" s="1010" cm="1">
        <f t="array" ref="U498">INDEX($H498:$K498,0,MATCH(U$484,$H$484:$K$484,0))*HLOOKUP(U$483,$J$480:$R$481,2)</f>
        <v>0</v>
      </c>
      <c r="V498" s="1010" cm="1">
        <f t="array" ref="V498">INDEX($H498:$K498,0,MATCH(V$484,$H$484:$K$484,0))*HLOOKUP(V$483,$J$480:$R$481,2)</f>
        <v>0</v>
      </c>
      <c r="W498" s="1010" cm="1">
        <f t="array" ref="W498">INDEX($H498:$K498,0,MATCH(W$484,$H$484:$K$484,0))*HLOOKUP(W$483,$J$480:$R$481,2)</f>
        <v>0</v>
      </c>
      <c r="X498" s="1010" cm="1">
        <f t="array" ref="X498">INDEX($H498:$K498,0,MATCH(X$484,$H$484:$K$484,0))*HLOOKUP(X$483,$J$480:$R$481,2)</f>
        <v>0</v>
      </c>
      <c r="Y498" s="1010" cm="1">
        <f t="array" ref="Y498">INDEX($H498:$K498,0,MATCH(Y$484,$H$484:$K$484,0))*HLOOKUP(Y$483,$J$480:$R$481,2)</f>
        <v>0</v>
      </c>
      <c r="Z498" s="1010" cm="1">
        <f t="array" ref="Z498">INDEX($H498:$K498,0,MATCH(Z$484,$H$484:$K$484,0))*HLOOKUP(Z$483,$J$480:$R$481,2)</f>
        <v>0</v>
      </c>
      <c r="AA498" s="1010" cm="1">
        <f t="array" ref="AA498">INDEX($H498:$K498,0,MATCH(AA$484,$H$484:$K$484,0))*HLOOKUP(AA$483,$J$480:$R$481,2)</f>
        <v>0</v>
      </c>
      <c r="AB498" s="1010" cm="1">
        <f t="array" ref="AB498">INDEX($H498:$K498,0,MATCH(AB$484,$H$484:$K$484,0))*HLOOKUP(AB$483,$J$480:$R$481,2)</f>
        <v>0</v>
      </c>
      <c r="AC498" s="1010" cm="1">
        <f t="array" ref="AC498">INDEX($H498:$K498,0,MATCH(AC$484,$H$484:$K$484,0))*HLOOKUP(AC$483,$J$480:$R$481,2)</f>
        <v>0</v>
      </c>
      <c r="AD498" s="1010" cm="1">
        <f t="array" ref="AD498">INDEX($H498:$K498,0,MATCH(AD$484,$H$484:$K$484,0))*HLOOKUP(AD$483,$J$480:$R$481,2)</f>
        <v>0</v>
      </c>
      <c r="AE498" s="1010" cm="1">
        <f t="array" ref="AE498">INDEX($H498:$K498,0,MATCH(AE$484,$H$484:$K$484,0))*HLOOKUP(AE$483,$J$480:$R$481,2)</f>
        <v>0</v>
      </c>
      <c r="AF498" s="1010" cm="1">
        <f t="array" ref="AF498">INDEX($H498:$K498,0,MATCH(AF$484,$H$484:$K$484,0))*HLOOKUP(AF$483,$J$480:$R$481,2)</f>
        <v>0</v>
      </c>
      <c r="AG498" s="1010" cm="1">
        <f t="array" ref="AG498">INDEX($H498:$K498,0,MATCH(AG$484,$H$484:$K$484,0))*HLOOKUP(AG$483,$J$480:$R$481,2)</f>
        <v>0</v>
      </c>
      <c r="AH498" s="1010" cm="1">
        <f t="array" ref="AH498">INDEX($H498:$K498,0,MATCH(AH$484,$H$484:$K$484,0))*HLOOKUP(AH$483,$J$480:$R$481,2)</f>
        <v>0</v>
      </c>
      <c r="AI498" s="1010" cm="1">
        <f t="array" ref="AI498">INDEX($H498:$K498,0,MATCH(AI$484,$H$484:$K$484,0))*HLOOKUP(AI$483,$J$480:$R$481,2)</f>
        <v>0</v>
      </c>
      <c r="AJ498" s="1010" cm="1">
        <f t="array" ref="AJ498">INDEX($H498:$K498,0,MATCH(AJ$484,$H$484:$K$484,0))*HLOOKUP(AJ$483,$J$480:$R$481,2)</f>
        <v>0</v>
      </c>
      <c r="AK498" s="1010" cm="1">
        <f t="array" ref="AK498">INDEX($H498:$K498,0,MATCH(AK$484,$H$484:$K$484,0))*HLOOKUP(AK$483,$J$480:$R$481,2)</f>
        <v>0</v>
      </c>
      <c r="AL498" s="1010" cm="1">
        <f t="array" ref="AL498">INDEX($H498:$K498,0,MATCH(AL$484,$H$484:$K$484,0))*HLOOKUP(AL$483,$J$480:$R$481,2)</f>
        <v>0</v>
      </c>
      <c r="AM498" s="1010" cm="1">
        <f t="array" ref="AM498">INDEX($H498:$K498,0,MATCH(AM$484,$H$484:$K$484,0))*HLOOKUP(AM$483,$J$480:$R$481,2)</f>
        <v>0</v>
      </c>
      <c r="AN498" s="1010" cm="1">
        <f t="array" ref="AN498">INDEX($H498:$K498,0,MATCH(AN$484,$H$484:$K$484,0))*HLOOKUP(AN$483,$J$480:$R$481,2)</f>
        <v>0</v>
      </c>
      <c r="AO498" s="1010" cm="1">
        <f t="array" ref="AO498">INDEX($H498:$K498,0,MATCH(AO$484,$H$484:$K$484,0))*HLOOKUP(AO$483,$J$480:$R$481,2)</f>
        <v>0</v>
      </c>
      <c r="AP498" s="1010" cm="1">
        <f t="array" ref="AP498">INDEX($H498:$K498,0,MATCH(AP$484,$H$484:$K$484,0))*HLOOKUP(AP$483,$J$480:$R$481,2)</f>
        <v>0</v>
      </c>
      <c r="AQ498" s="1010" cm="1">
        <f t="array" ref="AQ498">INDEX($H498:$K498,0,MATCH(AQ$484,$H$484:$K$484,0))*HLOOKUP(AQ$483,$J$480:$R$481,2)</f>
        <v>0</v>
      </c>
      <c r="AR498" s="1010" cm="1">
        <f t="array" ref="AR498">INDEX($H498:$K498,0,MATCH(AR$484,$H$484:$K$484,0))*HLOOKUP(AR$483,$J$480:$R$481,2)</f>
        <v>0</v>
      </c>
      <c r="AS498" s="1010" cm="1">
        <f t="array" ref="AS498">INDEX($H498:$K498,0,MATCH(AS$484,$H$484:$K$484,0))*HLOOKUP(AS$483,$J$480:$R$481,2)</f>
        <v>0</v>
      </c>
      <c r="AT498" s="1010" cm="1">
        <f t="array" ref="AT498">INDEX($H498:$K498,0,MATCH(AT$484,$H$484:$K$484,0))*HLOOKUP(AT$483,$J$480:$R$481,2)</f>
        <v>0</v>
      </c>
      <c r="AU498" s="1010" cm="1">
        <f t="array" ref="AU498">INDEX($H498:$K498,0,MATCH(AU$484,$H$484:$K$484,0))*HLOOKUP(AU$483,$J$480:$R$481,2)</f>
        <v>0</v>
      </c>
      <c r="AV498" s="304"/>
      <c r="AW498" s="304"/>
      <c r="AX498" s="694"/>
      <c r="AY498" s="689"/>
      <c r="AZ498" s="689"/>
      <c r="BA498" s="689"/>
    </row>
    <row r="499" spans="1:53" s="686" customFormat="1" ht="15" outlineLevel="1" x14ac:dyDescent="0.25">
      <c r="A499" s="690"/>
      <c r="B499" s="687"/>
      <c r="C499" s="699"/>
      <c r="D499" s="699"/>
      <c r="E499" s="699"/>
      <c r="F499" s="703"/>
      <c r="G499" s="703" t="str">
        <f t="shared" si="87"/>
        <v>YAOA2OFa</v>
      </c>
      <c r="H499" s="406">
        <v>0</v>
      </c>
      <c r="I499" s="406">
        <v>0</v>
      </c>
      <c r="J499" s="406">
        <v>0</v>
      </c>
      <c r="K499" s="406">
        <v>0</v>
      </c>
      <c r="L499" s="1010" cm="1">
        <f t="array" ref="L499">INDEX($H499:$K499,0,MATCH(L$484,$H$484:$K$484,0))*HLOOKUP(L$483,$J$480:$R$481,2)</f>
        <v>0</v>
      </c>
      <c r="M499" s="1010" cm="1">
        <f t="array" ref="M499">INDEX($H499:$K499,0,MATCH(M$484,$H$484:$K$484,0))*HLOOKUP(M$483,$J$480:$R$481,2)</f>
        <v>0</v>
      </c>
      <c r="N499" s="1010" cm="1">
        <f t="array" ref="N499">INDEX($H499:$K499,0,MATCH(N$484,$H$484:$K$484,0))*HLOOKUP(N$483,$J$480:$R$481,2)</f>
        <v>0</v>
      </c>
      <c r="O499" s="1010" cm="1">
        <f t="array" ref="O499">INDEX($H499:$K499,0,MATCH(O$484,$H$484:$K$484,0))*HLOOKUP(O$483,$J$480:$R$481,2)</f>
        <v>0</v>
      </c>
      <c r="P499" s="1010" cm="1">
        <f t="array" ref="P499">INDEX($H499:$K499,0,MATCH(P$484,$H$484:$K$484,0))*HLOOKUP(P$483,$J$480:$R$481,2)</f>
        <v>0</v>
      </c>
      <c r="Q499" s="1010" cm="1">
        <f t="array" ref="Q499">INDEX($H499:$K499,0,MATCH(Q$484,$H$484:$K$484,0))*HLOOKUP(Q$483,$J$480:$R$481,2)</f>
        <v>0</v>
      </c>
      <c r="R499" s="1010" cm="1">
        <f t="array" ref="R499">INDEX($H499:$K499,0,MATCH(R$484,$H$484:$K$484,0))*HLOOKUP(R$483,$J$480:$R$481,2)</f>
        <v>0</v>
      </c>
      <c r="S499" s="1010" cm="1">
        <f t="array" ref="S499">INDEX($H499:$K499,0,MATCH(S$484,$H$484:$K$484,0))*HLOOKUP(S$483,$J$480:$R$481,2)</f>
        <v>0</v>
      </c>
      <c r="T499" s="1010" cm="1">
        <f t="array" ref="T499">INDEX($H499:$K499,0,MATCH(T$484,$H$484:$K$484,0))*HLOOKUP(T$483,$J$480:$R$481,2)</f>
        <v>0</v>
      </c>
      <c r="U499" s="1010" cm="1">
        <f t="array" ref="U499">INDEX($H499:$K499,0,MATCH(U$484,$H$484:$K$484,0))*HLOOKUP(U$483,$J$480:$R$481,2)</f>
        <v>0</v>
      </c>
      <c r="V499" s="1010" cm="1">
        <f t="array" ref="V499">INDEX($H499:$K499,0,MATCH(V$484,$H$484:$K$484,0))*HLOOKUP(V$483,$J$480:$R$481,2)</f>
        <v>0</v>
      </c>
      <c r="W499" s="1010" cm="1">
        <f t="array" ref="W499">INDEX($H499:$K499,0,MATCH(W$484,$H$484:$K$484,0))*HLOOKUP(W$483,$J$480:$R$481,2)</f>
        <v>0</v>
      </c>
      <c r="X499" s="1010" cm="1">
        <f t="array" ref="X499">INDEX($H499:$K499,0,MATCH(X$484,$H$484:$K$484,0))*HLOOKUP(X$483,$J$480:$R$481,2)</f>
        <v>0</v>
      </c>
      <c r="Y499" s="1010" cm="1">
        <f t="array" ref="Y499">INDEX($H499:$K499,0,MATCH(Y$484,$H$484:$K$484,0))*HLOOKUP(Y$483,$J$480:$R$481,2)</f>
        <v>0</v>
      </c>
      <c r="Z499" s="1010" cm="1">
        <f t="array" ref="Z499">INDEX($H499:$K499,0,MATCH(Z$484,$H$484:$K$484,0))*HLOOKUP(Z$483,$J$480:$R$481,2)</f>
        <v>0</v>
      </c>
      <c r="AA499" s="1010" cm="1">
        <f t="array" ref="AA499">INDEX($H499:$K499,0,MATCH(AA$484,$H$484:$K$484,0))*HLOOKUP(AA$483,$J$480:$R$481,2)</f>
        <v>0</v>
      </c>
      <c r="AB499" s="1010" cm="1">
        <f t="array" ref="AB499">INDEX($H499:$K499,0,MATCH(AB$484,$H$484:$K$484,0))*HLOOKUP(AB$483,$J$480:$R$481,2)</f>
        <v>0</v>
      </c>
      <c r="AC499" s="1010" cm="1">
        <f t="array" ref="AC499">INDEX($H499:$K499,0,MATCH(AC$484,$H$484:$K$484,0))*HLOOKUP(AC$483,$J$480:$R$481,2)</f>
        <v>0</v>
      </c>
      <c r="AD499" s="1010" cm="1">
        <f t="array" ref="AD499">INDEX($H499:$K499,0,MATCH(AD$484,$H$484:$K$484,0))*HLOOKUP(AD$483,$J$480:$R$481,2)</f>
        <v>0</v>
      </c>
      <c r="AE499" s="1010" cm="1">
        <f t="array" ref="AE499">INDEX($H499:$K499,0,MATCH(AE$484,$H$484:$K$484,0))*HLOOKUP(AE$483,$J$480:$R$481,2)</f>
        <v>0</v>
      </c>
      <c r="AF499" s="1010" cm="1">
        <f t="array" ref="AF499">INDEX($H499:$K499,0,MATCH(AF$484,$H$484:$K$484,0))*HLOOKUP(AF$483,$J$480:$R$481,2)</f>
        <v>0</v>
      </c>
      <c r="AG499" s="1010" cm="1">
        <f t="array" ref="AG499">INDEX($H499:$K499,0,MATCH(AG$484,$H$484:$K$484,0))*HLOOKUP(AG$483,$J$480:$R$481,2)</f>
        <v>0</v>
      </c>
      <c r="AH499" s="1010" cm="1">
        <f t="array" ref="AH499">INDEX($H499:$K499,0,MATCH(AH$484,$H$484:$K$484,0))*HLOOKUP(AH$483,$J$480:$R$481,2)</f>
        <v>0</v>
      </c>
      <c r="AI499" s="1010" cm="1">
        <f t="array" ref="AI499">INDEX($H499:$K499,0,MATCH(AI$484,$H$484:$K$484,0))*HLOOKUP(AI$483,$J$480:$R$481,2)</f>
        <v>0</v>
      </c>
      <c r="AJ499" s="1010" cm="1">
        <f t="array" ref="AJ499">INDEX($H499:$K499,0,MATCH(AJ$484,$H$484:$K$484,0))*HLOOKUP(AJ$483,$J$480:$R$481,2)</f>
        <v>0</v>
      </c>
      <c r="AK499" s="1010" cm="1">
        <f t="array" ref="AK499">INDEX($H499:$K499,0,MATCH(AK$484,$H$484:$K$484,0))*HLOOKUP(AK$483,$J$480:$R$481,2)</f>
        <v>0</v>
      </c>
      <c r="AL499" s="1010" cm="1">
        <f t="array" ref="AL499">INDEX($H499:$K499,0,MATCH(AL$484,$H$484:$K$484,0))*HLOOKUP(AL$483,$J$480:$R$481,2)</f>
        <v>0</v>
      </c>
      <c r="AM499" s="1010" cm="1">
        <f t="array" ref="AM499">INDEX($H499:$K499,0,MATCH(AM$484,$H$484:$K$484,0))*HLOOKUP(AM$483,$J$480:$R$481,2)</f>
        <v>0</v>
      </c>
      <c r="AN499" s="1010" cm="1">
        <f t="array" ref="AN499">INDEX($H499:$K499,0,MATCH(AN$484,$H$484:$K$484,0))*HLOOKUP(AN$483,$J$480:$R$481,2)</f>
        <v>0</v>
      </c>
      <c r="AO499" s="1010" cm="1">
        <f t="array" ref="AO499">INDEX($H499:$K499,0,MATCH(AO$484,$H$484:$K$484,0))*HLOOKUP(AO$483,$J$480:$R$481,2)</f>
        <v>0</v>
      </c>
      <c r="AP499" s="1010" cm="1">
        <f t="array" ref="AP499">INDEX($H499:$K499,0,MATCH(AP$484,$H$484:$K$484,0))*HLOOKUP(AP$483,$J$480:$R$481,2)</f>
        <v>0</v>
      </c>
      <c r="AQ499" s="1010" cm="1">
        <f t="array" ref="AQ499">INDEX($H499:$K499,0,MATCH(AQ$484,$H$484:$K$484,0))*HLOOKUP(AQ$483,$J$480:$R$481,2)</f>
        <v>0</v>
      </c>
      <c r="AR499" s="1010" cm="1">
        <f t="array" ref="AR499">INDEX($H499:$K499,0,MATCH(AR$484,$H$484:$K$484,0))*HLOOKUP(AR$483,$J$480:$R$481,2)</f>
        <v>0</v>
      </c>
      <c r="AS499" s="1010" cm="1">
        <f t="array" ref="AS499">INDEX($H499:$K499,0,MATCH(AS$484,$H$484:$K$484,0))*HLOOKUP(AS$483,$J$480:$R$481,2)</f>
        <v>0</v>
      </c>
      <c r="AT499" s="1010" cm="1">
        <f t="array" ref="AT499">INDEX($H499:$K499,0,MATCH(AT$484,$H$484:$K$484,0))*HLOOKUP(AT$483,$J$480:$R$481,2)</f>
        <v>0</v>
      </c>
      <c r="AU499" s="1010" cm="1">
        <f t="array" ref="AU499">INDEX($H499:$K499,0,MATCH(AU$484,$H$484:$K$484,0))*HLOOKUP(AU$483,$J$480:$R$481,2)</f>
        <v>0</v>
      </c>
      <c r="AV499" s="304"/>
      <c r="AW499" s="304"/>
      <c r="AX499" s="694"/>
      <c r="AY499" s="689"/>
      <c r="AZ499" s="689"/>
      <c r="BA499" s="689"/>
    </row>
    <row r="500" spans="1:53" s="686" customFormat="1" ht="15" outlineLevel="1" x14ac:dyDescent="0.25">
      <c r="A500" s="690"/>
      <c r="B500" s="687"/>
      <c r="C500" s="699"/>
      <c r="D500" s="699"/>
      <c r="E500" s="699"/>
      <c r="F500" s="703"/>
      <c r="G500" s="703" t="str">
        <f t="shared" si="87"/>
        <v>AYAOA1of</v>
      </c>
      <c r="H500" s="406">
        <v>0</v>
      </c>
      <c r="I500" s="406">
        <v>0</v>
      </c>
      <c r="J500" s="406">
        <v>0</v>
      </c>
      <c r="K500" s="406">
        <v>0</v>
      </c>
      <c r="L500" s="1010" cm="1">
        <f t="array" ref="L500">INDEX($H500:$K500,0,MATCH(L$484,$H$484:$K$484,0))*HLOOKUP(L$483,$J$480:$R$481,2)</f>
        <v>0</v>
      </c>
      <c r="M500" s="1010" cm="1">
        <f t="array" ref="M500">INDEX($H500:$K500,0,MATCH(M$484,$H$484:$K$484,0))*HLOOKUP(M$483,$J$480:$R$481,2)</f>
        <v>0</v>
      </c>
      <c r="N500" s="1010" cm="1">
        <f t="array" ref="N500">INDEX($H500:$K500,0,MATCH(N$484,$H$484:$K$484,0))*HLOOKUP(N$483,$J$480:$R$481,2)</f>
        <v>0</v>
      </c>
      <c r="O500" s="1010" cm="1">
        <f t="array" ref="O500">INDEX($H500:$K500,0,MATCH(O$484,$H$484:$K$484,0))*HLOOKUP(O$483,$J$480:$R$481,2)</f>
        <v>0</v>
      </c>
      <c r="P500" s="1010" cm="1">
        <f t="array" ref="P500">INDEX($H500:$K500,0,MATCH(P$484,$H$484:$K$484,0))*HLOOKUP(P$483,$J$480:$R$481,2)</f>
        <v>0</v>
      </c>
      <c r="Q500" s="1010" cm="1">
        <f t="array" ref="Q500">INDEX($H500:$K500,0,MATCH(Q$484,$H$484:$K$484,0))*HLOOKUP(Q$483,$J$480:$R$481,2)</f>
        <v>0</v>
      </c>
      <c r="R500" s="1010" cm="1">
        <f t="array" ref="R500">INDEX($H500:$K500,0,MATCH(R$484,$H$484:$K$484,0))*HLOOKUP(R$483,$J$480:$R$481,2)</f>
        <v>0</v>
      </c>
      <c r="S500" s="1010" cm="1">
        <f t="array" ref="S500">INDEX($H500:$K500,0,MATCH(S$484,$H$484:$K$484,0))*HLOOKUP(S$483,$J$480:$R$481,2)</f>
        <v>0</v>
      </c>
      <c r="T500" s="1010" cm="1">
        <f t="array" ref="T500">INDEX($H500:$K500,0,MATCH(T$484,$H$484:$K$484,0))*HLOOKUP(T$483,$J$480:$R$481,2)</f>
        <v>0</v>
      </c>
      <c r="U500" s="1010" cm="1">
        <f t="array" ref="U500">INDEX($H500:$K500,0,MATCH(U$484,$H$484:$K$484,0))*HLOOKUP(U$483,$J$480:$R$481,2)</f>
        <v>0</v>
      </c>
      <c r="V500" s="1010" cm="1">
        <f t="array" ref="V500">INDEX($H500:$K500,0,MATCH(V$484,$H$484:$K$484,0))*HLOOKUP(V$483,$J$480:$R$481,2)</f>
        <v>0</v>
      </c>
      <c r="W500" s="1010" cm="1">
        <f t="array" ref="W500">INDEX($H500:$K500,0,MATCH(W$484,$H$484:$K$484,0))*HLOOKUP(W$483,$J$480:$R$481,2)</f>
        <v>0</v>
      </c>
      <c r="X500" s="1010" cm="1">
        <f t="array" ref="X500">INDEX($H500:$K500,0,MATCH(X$484,$H$484:$K$484,0))*HLOOKUP(X$483,$J$480:$R$481,2)</f>
        <v>0</v>
      </c>
      <c r="Y500" s="1010" cm="1">
        <f t="array" ref="Y500">INDEX($H500:$K500,0,MATCH(Y$484,$H$484:$K$484,0))*HLOOKUP(Y$483,$J$480:$R$481,2)</f>
        <v>0</v>
      </c>
      <c r="Z500" s="1010" cm="1">
        <f t="array" ref="Z500">INDEX($H500:$K500,0,MATCH(Z$484,$H$484:$K$484,0))*HLOOKUP(Z$483,$J$480:$R$481,2)</f>
        <v>0</v>
      </c>
      <c r="AA500" s="1010" cm="1">
        <f t="array" ref="AA500">INDEX($H500:$K500,0,MATCH(AA$484,$H$484:$K$484,0))*HLOOKUP(AA$483,$J$480:$R$481,2)</f>
        <v>0</v>
      </c>
      <c r="AB500" s="1010" cm="1">
        <f t="array" ref="AB500">INDEX($H500:$K500,0,MATCH(AB$484,$H$484:$K$484,0))*HLOOKUP(AB$483,$J$480:$R$481,2)</f>
        <v>0</v>
      </c>
      <c r="AC500" s="1010" cm="1">
        <f t="array" ref="AC500">INDEX($H500:$K500,0,MATCH(AC$484,$H$484:$K$484,0))*HLOOKUP(AC$483,$J$480:$R$481,2)</f>
        <v>0</v>
      </c>
      <c r="AD500" s="1010" cm="1">
        <f t="array" ref="AD500">INDEX($H500:$K500,0,MATCH(AD$484,$H$484:$K$484,0))*HLOOKUP(AD$483,$J$480:$R$481,2)</f>
        <v>0</v>
      </c>
      <c r="AE500" s="1010" cm="1">
        <f t="array" ref="AE500">INDEX($H500:$K500,0,MATCH(AE$484,$H$484:$K$484,0))*HLOOKUP(AE$483,$J$480:$R$481,2)</f>
        <v>0</v>
      </c>
      <c r="AF500" s="1010" cm="1">
        <f t="array" ref="AF500">INDEX($H500:$K500,0,MATCH(AF$484,$H$484:$K$484,0))*HLOOKUP(AF$483,$J$480:$R$481,2)</f>
        <v>0</v>
      </c>
      <c r="AG500" s="1010" cm="1">
        <f t="array" ref="AG500">INDEX($H500:$K500,0,MATCH(AG$484,$H$484:$K$484,0))*HLOOKUP(AG$483,$J$480:$R$481,2)</f>
        <v>0</v>
      </c>
      <c r="AH500" s="1010" cm="1">
        <f t="array" ref="AH500">INDEX($H500:$K500,0,MATCH(AH$484,$H$484:$K$484,0))*HLOOKUP(AH$483,$J$480:$R$481,2)</f>
        <v>0</v>
      </c>
      <c r="AI500" s="1010" cm="1">
        <f t="array" ref="AI500">INDEX($H500:$K500,0,MATCH(AI$484,$H$484:$K$484,0))*HLOOKUP(AI$483,$J$480:$R$481,2)</f>
        <v>0</v>
      </c>
      <c r="AJ500" s="1010" cm="1">
        <f t="array" ref="AJ500">INDEX($H500:$K500,0,MATCH(AJ$484,$H$484:$K$484,0))*HLOOKUP(AJ$483,$J$480:$R$481,2)</f>
        <v>0</v>
      </c>
      <c r="AK500" s="1010" cm="1">
        <f t="array" ref="AK500">INDEX($H500:$K500,0,MATCH(AK$484,$H$484:$K$484,0))*HLOOKUP(AK$483,$J$480:$R$481,2)</f>
        <v>0</v>
      </c>
      <c r="AL500" s="1010" cm="1">
        <f t="array" ref="AL500">INDEX($H500:$K500,0,MATCH(AL$484,$H$484:$K$484,0))*HLOOKUP(AL$483,$J$480:$R$481,2)</f>
        <v>0</v>
      </c>
      <c r="AM500" s="1010" cm="1">
        <f t="array" ref="AM500">INDEX($H500:$K500,0,MATCH(AM$484,$H$484:$K$484,0))*HLOOKUP(AM$483,$J$480:$R$481,2)</f>
        <v>0</v>
      </c>
      <c r="AN500" s="1010" cm="1">
        <f t="array" ref="AN500">INDEX($H500:$K500,0,MATCH(AN$484,$H$484:$K$484,0))*HLOOKUP(AN$483,$J$480:$R$481,2)</f>
        <v>0</v>
      </c>
      <c r="AO500" s="1010" cm="1">
        <f t="array" ref="AO500">INDEX($H500:$K500,0,MATCH(AO$484,$H$484:$K$484,0))*HLOOKUP(AO$483,$J$480:$R$481,2)</f>
        <v>0</v>
      </c>
      <c r="AP500" s="1010" cm="1">
        <f t="array" ref="AP500">INDEX($H500:$K500,0,MATCH(AP$484,$H$484:$K$484,0))*HLOOKUP(AP$483,$J$480:$R$481,2)</f>
        <v>0</v>
      </c>
      <c r="AQ500" s="1010" cm="1">
        <f t="array" ref="AQ500">INDEX($H500:$K500,0,MATCH(AQ$484,$H$484:$K$484,0))*HLOOKUP(AQ$483,$J$480:$R$481,2)</f>
        <v>0</v>
      </c>
      <c r="AR500" s="1010" cm="1">
        <f t="array" ref="AR500">INDEX($H500:$K500,0,MATCH(AR$484,$H$484:$K$484,0))*HLOOKUP(AR$483,$J$480:$R$481,2)</f>
        <v>0</v>
      </c>
      <c r="AS500" s="1010" cm="1">
        <f t="array" ref="AS500">INDEX($H500:$K500,0,MATCH(AS$484,$H$484:$K$484,0))*HLOOKUP(AS$483,$J$480:$R$481,2)</f>
        <v>0</v>
      </c>
      <c r="AT500" s="1010" cm="1">
        <f t="array" ref="AT500">INDEX($H500:$K500,0,MATCH(AT$484,$H$484:$K$484,0))*HLOOKUP(AT$483,$J$480:$R$481,2)</f>
        <v>0</v>
      </c>
      <c r="AU500" s="1010" cm="1">
        <f t="array" ref="AU500">INDEX($H500:$K500,0,MATCH(AU$484,$H$484:$K$484,0))*HLOOKUP(AU$483,$J$480:$R$481,2)</f>
        <v>0</v>
      </c>
      <c r="AV500" s="304"/>
      <c r="AW500" s="304"/>
      <c r="AX500" s="694"/>
      <c r="AY500" s="689"/>
      <c r="AZ500" s="689"/>
      <c r="BA500" s="689"/>
    </row>
    <row r="501" spans="1:53" s="76" customFormat="1" ht="15" outlineLevel="1" x14ac:dyDescent="0.25">
      <c r="A501" s="226"/>
      <c r="B501" s="227"/>
      <c r="C501" s="237"/>
      <c r="D501" s="237"/>
      <c r="E501" s="237"/>
      <c r="F501" s="245"/>
      <c r="G501" s="703" t="str">
        <f t="shared" si="87"/>
        <v>YYNBNb</v>
      </c>
      <c r="H501" s="406">
        <v>0</v>
      </c>
      <c r="I501" s="406">
        <v>0</v>
      </c>
      <c r="J501" s="406">
        <v>0</v>
      </c>
      <c r="K501" s="406">
        <v>0</v>
      </c>
      <c r="L501" s="1010" cm="1">
        <f t="array" ref="L501">INDEX($H501:$K501,0,MATCH(L$484,$H$484:$K$484,0))*HLOOKUP(L$483,$J$480:$R$481,2)</f>
        <v>0</v>
      </c>
      <c r="M501" s="1010" cm="1">
        <f t="array" ref="M501">INDEX($H501:$K501,0,MATCH(M$484,$H$484:$K$484,0))*HLOOKUP(M$483,$J$480:$R$481,2)</f>
        <v>0</v>
      </c>
      <c r="N501" s="1010" cm="1">
        <f t="array" ref="N501">INDEX($H501:$K501,0,MATCH(N$484,$H$484:$K$484,0))*HLOOKUP(N$483,$J$480:$R$481,2)</f>
        <v>0</v>
      </c>
      <c r="O501" s="1010" cm="1">
        <f t="array" ref="O501">INDEX($H501:$K501,0,MATCH(O$484,$H$484:$K$484,0))*HLOOKUP(O$483,$J$480:$R$481,2)</f>
        <v>0</v>
      </c>
      <c r="P501" s="1010" cm="1">
        <f t="array" ref="P501">INDEX($H501:$K501,0,MATCH(P$484,$H$484:$K$484,0))*HLOOKUP(P$483,$J$480:$R$481,2)</f>
        <v>0</v>
      </c>
      <c r="Q501" s="1010" cm="1">
        <f t="array" ref="Q501">INDEX($H501:$K501,0,MATCH(Q$484,$H$484:$K$484,0))*HLOOKUP(Q$483,$J$480:$R$481,2)</f>
        <v>0</v>
      </c>
      <c r="R501" s="1010" cm="1">
        <f t="array" ref="R501">INDEX($H501:$K501,0,MATCH(R$484,$H$484:$K$484,0))*HLOOKUP(R$483,$J$480:$R$481,2)</f>
        <v>0</v>
      </c>
      <c r="S501" s="1010" cm="1">
        <f t="array" ref="S501">INDEX($H501:$K501,0,MATCH(S$484,$H$484:$K$484,0))*HLOOKUP(S$483,$J$480:$R$481,2)</f>
        <v>0</v>
      </c>
      <c r="T501" s="1010" cm="1">
        <f t="array" ref="T501">INDEX($H501:$K501,0,MATCH(T$484,$H$484:$K$484,0))*HLOOKUP(T$483,$J$480:$R$481,2)</f>
        <v>0</v>
      </c>
      <c r="U501" s="1010" cm="1">
        <f t="array" ref="U501">INDEX($H501:$K501,0,MATCH(U$484,$H$484:$K$484,0))*HLOOKUP(U$483,$J$480:$R$481,2)</f>
        <v>0</v>
      </c>
      <c r="V501" s="1010" cm="1">
        <f t="array" ref="V501">INDEX($H501:$K501,0,MATCH(V$484,$H$484:$K$484,0))*HLOOKUP(V$483,$J$480:$R$481,2)</f>
        <v>0</v>
      </c>
      <c r="W501" s="1010" cm="1">
        <f t="array" ref="W501">INDEX($H501:$K501,0,MATCH(W$484,$H$484:$K$484,0))*HLOOKUP(W$483,$J$480:$R$481,2)</f>
        <v>0</v>
      </c>
      <c r="X501" s="1010" cm="1">
        <f t="array" ref="X501">INDEX($H501:$K501,0,MATCH(X$484,$H$484:$K$484,0))*HLOOKUP(X$483,$J$480:$R$481,2)</f>
        <v>0</v>
      </c>
      <c r="Y501" s="1010" cm="1">
        <f t="array" ref="Y501">INDEX($H501:$K501,0,MATCH(Y$484,$H$484:$K$484,0))*HLOOKUP(Y$483,$J$480:$R$481,2)</f>
        <v>0</v>
      </c>
      <c r="Z501" s="1010" cm="1">
        <f t="array" ref="Z501">INDEX($H501:$K501,0,MATCH(Z$484,$H$484:$K$484,0))*HLOOKUP(Z$483,$J$480:$R$481,2)</f>
        <v>0</v>
      </c>
      <c r="AA501" s="1010" cm="1">
        <f t="array" ref="AA501">INDEX($H501:$K501,0,MATCH(AA$484,$H$484:$K$484,0))*HLOOKUP(AA$483,$J$480:$R$481,2)</f>
        <v>0</v>
      </c>
      <c r="AB501" s="1010" cm="1">
        <f t="array" ref="AB501">INDEX($H501:$K501,0,MATCH(AB$484,$H$484:$K$484,0))*HLOOKUP(AB$483,$J$480:$R$481,2)</f>
        <v>0</v>
      </c>
      <c r="AC501" s="1010" cm="1">
        <f t="array" ref="AC501">INDEX($H501:$K501,0,MATCH(AC$484,$H$484:$K$484,0))*HLOOKUP(AC$483,$J$480:$R$481,2)</f>
        <v>0</v>
      </c>
      <c r="AD501" s="1010" cm="1">
        <f t="array" ref="AD501">INDEX($H501:$K501,0,MATCH(AD$484,$H$484:$K$484,0))*HLOOKUP(AD$483,$J$480:$R$481,2)</f>
        <v>0</v>
      </c>
      <c r="AE501" s="1010" cm="1">
        <f t="array" ref="AE501">INDEX($H501:$K501,0,MATCH(AE$484,$H$484:$K$484,0))*HLOOKUP(AE$483,$J$480:$R$481,2)</f>
        <v>0</v>
      </c>
      <c r="AF501" s="1010" cm="1">
        <f t="array" ref="AF501">INDEX($H501:$K501,0,MATCH(AF$484,$H$484:$K$484,0))*HLOOKUP(AF$483,$J$480:$R$481,2)</f>
        <v>0</v>
      </c>
      <c r="AG501" s="1010" cm="1">
        <f t="array" ref="AG501">INDEX($H501:$K501,0,MATCH(AG$484,$H$484:$K$484,0))*HLOOKUP(AG$483,$J$480:$R$481,2)</f>
        <v>0</v>
      </c>
      <c r="AH501" s="1010" cm="1">
        <f t="array" ref="AH501">INDEX($H501:$K501,0,MATCH(AH$484,$H$484:$K$484,0))*HLOOKUP(AH$483,$J$480:$R$481,2)</f>
        <v>0</v>
      </c>
      <c r="AI501" s="1010" cm="1">
        <f t="array" ref="AI501">INDEX($H501:$K501,0,MATCH(AI$484,$H$484:$K$484,0))*HLOOKUP(AI$483,$J$480:$R$481,2)</f>
        <v>0</v>
      </c>
      <c r="AJ501" s="1010" cm="1">
        <f t="array" ref="AJ501">INDEX($H501:$K501,0,MATCH(AJ$484,$H$484:$K$484,0))*HLOOKUP(AJ$483,$J$480:$R$481,2)</f>
        <v>0</v>
      </c>
      <c r="AK501" s="1010" cm="1">
        <f t="array" ref="AK501">INDEX($H501:$K501,0,MATCH(AK$484,$H$484:$K$484,0))*HLOOKUP(AK$483,$J$480:$R$481,2)</f>
        <v>0</v>
      </c>
      <c r="AL501" s="1010" cm="1">
        <f t="array" ref="AL501">INDEX($H501:$K501,0,MATCH(AL$484,$H$484:$K$484,0))*HLOOKUP(AL$483,$J$480:$R$481,2)</f>
        <v>0</v>
      </c>
      <c r="AM501" s="1010" cm="1">
        <f t="array" ref="AM501">INDEX($H501:$K501,0,MATCH(AM$484,$H$484:$K$484,0))*HLOOKUP(AM$483,$J$480:$R$481,2)</f>
        <v>0</v>
      </c>
      <c r="AN501" s="1010" cm="1">
        <f t="array" ref="AN501">INDEX($H501:$K501,0,MATCH(AN$484,$H$484:$K$484,0))*HLOOKUP(AN$483,$J$480:$R$481,2)</f>
        <v>0</v>
      </c>
      <c r="AO501" s="1010" cm="1">
        <f t="array" ref="AO501">INDEX($H501:$K501,0,MATCH(AO$484,$H$484:$K$484,0))*HLOOKUP(AO$483,$J$480:$R$481,2)</f>
        <v>0</v>
      </c>
      <c r="AP501" s="1010" cm="1">
        <f t="array" ref="AP501">INDEX($H501:$K501,0,MATCH(AP$484,$H$484:$K$484,0))*HLOOKUP(AP$483,$J$480:$R$481,2)</f>
        <v>0</v>
      </c>
      <c r="AQ501" s="1010" cm="1">
        <f t="array" ref="AQ501">INDEX($H501:$K501,0,MATCH(AQ$484,$H$484:$K$484,0))*HLOOKUP(AQ$483,$J$480:$R$481,2)</f>
        <v>0</v>
      </c>
      <c r="AR501" s="1010" cm="1">
        <f t="array" ref="AR501">INDEX($H501:$K501,0,MATCH(AR$484,$H$484:$K$484,0))*HLOOKUP(AR$483,$J$480:$R$481,2)</f>
        <v>0</v>
      </c>
      <c r="AS501" s="1010" cm="1">
        <f t="array" ref="AS501">INDEX($H501:$K501,0,MATCH(AS$484,$H$484:$K$484,0))*HLOOKUP(AS$483,$J$480:$R$481,2)</f>
        <v>0</v>
      </c>
      <c r="AT501" s="1010" cm="1">
        <f t="array" ref="AT501">INDEX($H501:$K501,0,MATCH(AT$484,$H$484:$K$484,0))*HLOOKUP(AT$483,$J$480:$R$481,2)</f>
        <v>0</v>
      </c>
      <c r="AU501" s="1010" cm="1">
        <f t="array" ref="AU501">INDEX($H501:$K501,0,MATCH(AU$484,$H$484:$K$484,0))*HLOOKUP(AU$483,$J$480:$R$481,2)</f>
        <v>0</v>
      </c>
      <c r="AV501" s="304"/>
      <c r="AW501" s="304"/>
      <c r="AX501" s="236"/>
      <c r="AY501" s="228"/>
      <c r="AZ501" s="228"/>
      <c r="BA501" s="228"/>
    </row>
    <row r="502" spans="1:53" s="76" customFormat="1" ht="15" outlineLevel="1" x14ac:dyDescent="0.25">
      <c r="A502" s="226"/>
      <c r="B502" s="227"/>
      <c r="C502" s="237"/>
      <c r="D502" s="237"/>
      <c r="E502" s="237"/>
      <c r="F502" s="245"/>
      <c r="G502" s="703" t="str">
        <f t="shared" si="87"/>
        <v>YYBNBz</v>
      </c>
      <c r="H502" s="406">
        <v>0</v>
      </c>
      <c r="I502" s="406">
        <v>0</v>
      </c>
      <c r="J502" s="406">
        <v>0</v>
      </c>
      <c r="K502" s="406">
        <v>0</v>
      </c>
      <c r="L502" s="1010" cm="1">
        <f t="array" ref="L502">INDEX($H502:$K502,0,MATCH(L$484,$H$484:$K$484,0))*HLOOKUP(L$483,$J$480:$R$481,2)</f>
        <v>0</v>
      </c>
      <c r="M502" s="1010" cm="1">
        <f t="array" ref="M502">INDEX($H502:$K502,0,MATCH(M$484,$H$484:$K$484,0))*HLOOKUP(M$483,$J$480:$R$481,2)</f>
        <v>0</v>
      </c>
      <c r="N502" s="1010" cm="1">
        <f t="array" ref="N502">INDEX($H502:$K502,0,MATCH(N$484,$H$484:$K$484,0))*HLOOKUP(N$483,$J$480:$R$481,2)</f>
        <v>0</v>
      </c>
      <c r="O502" s="1010" cm="1">
        <f t="array" ref="O502">INDEX($H502:$K502,0,MATCH(O$484,$H$484:$K$484,0))*HLOOKUP(O$483,$J$480:$R$481,2)</f>
        <v>0</v>
      </c>
      <c r="P502" s="1010" cm="1">
        <f t="array" ref="P502">INDEX($H502:$K502,0,MATCH(P$484,$H$484:$K$484,0))*HLOOKUP(P$483,$J$480:$R$481,2)</f>
        <v>0</v>
      </c>
      <c r="Q502" s="1010" cm="1">
        <f t="array" ref="Q502">INDEX($H502:$K502,0,MATCH(Q$484,$H$484:$K$484,0))*HLOOKUP(Q$483,$J$480:$R$481,2)</f>
        <v>0</v>
      </c>
      <c r="R502" s="1010" cm="1">
        <f t="array" ref="R502">INDEX($H502:$K502,0,MATCH(R$484,$H$484:$K$484,0))*HLOOKUP(R$483,$J$480:$R$481,2)</f>
        <v>0</v>
      </c>
      <c r="S502" s="1010" cm="1">
        <f t="array" ref="S502">INDEX($H502:$K502,0,MATCH(S$484,$H$484:$K$484,0))*HLOOKUP(S$483,$J$480:$R$481,2)</f>
        <v>0</v>
      </c>
      <c r="T502" s="1010" cm="1">
        <f t="array" ref="T502">INDEX($H502:$K502,0,MATCH(T$484,$H$484:$K$484,0))*HLOOKUP(T$483,$J$480:$R$481,2)</f>
        <v>0</v>
      </c>
      <c r="U502" s="1010" cm="1">
        <f t="array" ref="U502">INDEX($H502:$K502,0,MATCH(U$484,$H$484:$K$484,0))*HLOOKUP(U$483,$J$480:$R$481,2)</f>
        <v>0</v>
      </c>
      <c r="V502" s="1010" cm="1">
        <f t="array" ref="V502">INDEX($H502:$K502,0,MATCH(V$484,$H$484:$K$484,0))*HLOOKUP(V$483,$J$480:$R$481,2)</f>
        <v>0</v>
      </c>
      <c r="W502" s="1010" cm="1">
        <f t="array" ref="W502">INDEX($H502:$K502,0,MATCH(W$484,$H$484:$K$484,0))*HLOOKUP(W$483,$J$480:$R$481,2)</f>
        <v>0</v>
      </c>
      <c r="X502" s="1010" cm="1">
        <f t="array" ref="X502">INDEX($H502:$K502,0,MATCH(X$484,$H$484:$K$484,0))*HLOOKUP(X$483,$J$480:$R$481,2)</f>
        <v>0</v>
      </c>
      <c r="Y502" s="1010" cm="1">
        <f t="array" ref="Y502">INDEX($H502:$K502,0,MATCH(Y$484,$H$484:$K$484,0))*HLOOKUP(Y$483,$J$480:$R$481,2)</f>
        <v>0</v>
      </c>
      <c r="Z502" s="1010" cm="1">
        <f t="array" ref="Z502">INDEX($H502:$K502,0,MATCH(Z$484,$H$484:$K$484,0))*HLOOKUP(Z$483,$J$480:$R$481,2)</f>
        <v>0</v>
      </c>
      <c r="AA502" s="1010" cm="1">
        <f t="array" ref="AA502">INDEX($H502:$K502,0,MATCH(AA$484,$H$484:$K$484,0))*HLOOKUP(AA$483,$J$480:$R$481,2)</f>
        <v>0</v>
      </c>
      <c r="AB502" s="1010" cm="1">
        <f t="array" ref="AB502">INDEX($H502:$K502,0,MATCH(AB$484,$H$484:$K$484,0))*HLOOKUP(AB$483,$J$480:$R$481,2)</f>
        <v>0</v>
      </c>
      <c r="AC502" s="1010" cm="1">
        <f t="array" ref="AC502">INDEX($H502:$K502,0,MATCH(AC$484,$H$484:$K$484,0))*HLOOKUP(AC$483,$J$480:$R$481,2)</f>
        <v>0</v>
      </c>
      <c r="AD502" s="1010" cm="1">
        <f t="array" ref="AD502">INDEX($H502:$K502,0,MATCH(AD$484,$H$484:$K$484,0))*HLOOKUP(AD$483,$J$480:$R$481,2)</f>
        <v>0</v>
      </c>
      <c r="AE502" s="1010" cm="1">
        <f t="array" ref="AE502">INDEX($H502:$K502,0,MATCH(AE$484,$H$484:$K$484,0))*HLOOKUP(AE$483,$J$480:$R$481,2)</f>
        <v>0</v>
      </c>
      <c r="AF502" s="1010" cm="1">
        <f t="array" ref="AF502">INDEX($H502:$K502,0,MATCH(AF$484,$H$484:$K$484,0))*HLOOKUP(AF$483,$J$480:$R$481,2)</f>
        <v>0</v>
      </c>
      <c r="AG502" s="1010" cm="1">
        <f t="array" ref="AG502">INDEX($H502:$K502,0,MATCH(AG$484,$H$484:$K$484,0))*HLOOKUP(AG$483,$J$480:$R$481,2)</f>
        <v>0</v>
      </c>
      <c r="AH502" s="1010" cm="1">
        <f t="array" ref="AH502">INDEX($H502:$K502,0,MATCH(AH$484,$H$484:$K$484,0))*HLOOKUP(AH$483,$J$480:$R$481,2)</f>
        <v>0</v>
      </c>
      <c r="AI502" s="1010" cm="1">
        <f t="array" ref="AI502">INDEX($H502:$K502,0,MATCH(AI$484,$H$484:$K$484,0))*HLOOKUP(AI$483,$J$480:$R$481,2)</f>
        <v>0</v>
      </c>
      <c r="AJ502" s="1010" cm="1">
        <f t="array" ref="AJ502">INDEX($H502:$K502,0,MATCH(AJ$484,$H$484:$K$484,0))*HLOOKUP(AJ$483,$J$480:$R$481,2)</f>
        <v>0</v>
      </c>
      <c r="AK502" s="1010" cm="1">
        <f t="array" ref="AK502">INDEX($H502:$K502,0,MATCH(AK$484,$H$484:$K$484,0))*HLOOKUP(AK$483,$J$480:$R$481,2)</f>
        <v>0</v>
      </c>
      <c r="AL502" s="1010" cm="1">
        <f t="array" ref="AL502">INDEX($H502:$K502,0,MATCH(AL$484,$H$484:$K$484,0))*HLOOKUP(AL$483,$J$480:$R$481,2)</f>
        <v>0</v>
      </c>
      <c r="AM502" s="1010" cm="1">
        <f t="array" ref="AM502">INDEX($H502:$K502,0,MATCH(AM$484,$H$484:$K$484,0))*HLOOKUP(AM$483,$J$480:$R$481,2)</f>
        <v>0</v>
      </c>
      <c r="AN502" s="1010" cm="1">
        <f t="array" ref="AN502">INDEX($H502:$K502,0,MATCH(AN$484,$H$484:$K$484,0))*HLOOKUP(AN$483,$J$480:$R$481,2)</f>
        <v>0</v>
      </c>
      <c r="AO502" s="1010" cm="1">
        <f t="array" ref="AO502">INDEX($H502:$K502,0,MATCH(AO$484,$H$484:$K$484,0))*HLOOKUP(AO$483,$J$480:$R$481,2)</f>
        <v>0</v>
      </c>
      <c r="AP502" s="1010" cm="1">
        <f t="array" ref="AP502">INDEX($H502:$K502,0,MATCH(AP$484,$H$484:$K$484,0))*HLOOKUP(AP$483,$J$480:$R$481,2)</f>
        <v>0</v>
      </c>
      <c r="AQ502" s="1010" cm="1">
        <f t="array" ref="AQ502">INDEX($H502:$K502,0,MATCH(AQ$484,$H$484:$K$484,0))*HLOOKUP(AQ$483,$J$480:$R$481,2)</f>
        <v>0</v>
      </c>
      <c r="AR502" s="1010" cm="1">
        <f t="array" ref="AR502">INDEX($H502:$K502,0,MATCH(AR$484,$H$484:$K$484,0))*HLOOKUP(AR$483,$J$480:$R$481,2)</f>
        <v>0</v>
      </c>
      <c r="AS502" s="1010" cm="1">
        <f t="array" ref="AS502">INDEX($H502:$K502,0,MATCH(AS$484,$H$484:$K$484,0))*HLOOKUP(AS$483,$J$480:$R$481,2)</f>
        <v>0</v>
      </c>
      <c r="AT502" s="1010" cm="1">
        <f t="array" ref="AT502">INDEX($H502:$K502,0,MATCH(AT$484,$H$484:$K$484,0))*HLOOKUP(AT$483,$J$480:$R$481,2)</f>
        <v>0</v>
      </c>
      <c r="AU502" s="1010" cm="1">
        <f t="array" ref="AU502">INDEX($H502:$K502,0,MATCH(AU$484,$H$484:$K$484,0))*HLOOKUP(AU$483,$J$480:$R$481,2)</f>
        <v>0</v>
      </c>
      <c r="AV502" s="304"/>
      <c r="AW502" s="304"/>
      <c r="AX502" s="236"/>
      <c r="AY502" s="228"/>
      <c r="AZ502" s="228"/>
      <c r="BA502" s="228"/>
    </row>
    <row r="503" spans="1:53" s="76" customFormat="1" ht="12" customHeight="1" outlineLevel="1" x14ac:dyDescent="0.25">
      <c r="A503" s="226"/>
      <c r="B503" s="227"/>
      <c r="C503" s="237"/>
      <c r="D503" s="237"/>
      <c r="E503" s="237"/>
      <c r="F503" s="253"/>
      <c r="G503" s="703" t="str">
        <f t="shared" si="87"/>
        <v>YYBNBr</v>
      </c>
      <c r="H503" s="406">
        <v>0</v>
      </c>
      <c r="I503" s="406">
        <v>0</v>
      </c>
      <c r="J503" s="406">
        <v>0</v>
      </c>
      <c r="K503" s="406">
        <v>0</v>
      </c>
      <c r="L503" s="1010" cm="1">
        <f t="array" ref="L503">INDEX($H503:$K503,0,MATCH(L$484,$H$484:$K$484,0))*HLOOKUP(L$483,$J$480:$R$481,2)</f>
        <v>0</v>
      </c>
      <c r="M503" s="1010" cm="1">
        <f t="array" ref="M503">INDEX($H503:$K503,0,MATCH(M$484,$H$484:$K$484,0))*HLOOKUP(M$483,$J$480:$R$481,2)</f>
        <v>0</v>
      </c>
      <c r="N503" s="1010" cm="1">
        <f t="array" ref="N503">INDEX($H503:$K503,0,MATCH(N$484,$H$484:$K$484,0))*HLOOKUP(N$483,$J$480:$R$481,2)</f>
        <v>0</v>
      </c>
      <c r="O503" s="1010" cm="1">
        <f t="array" ref="O503">INDEX($H503:$K503,0,MATCH(O$484,$H$484:$K$484,0))*HLOOKUP(O$483,$J$480:$R$481,2)</f>
        <v>0</v>
      </c>
      <c r="P503" s="1010" cm="1">
        <f t="array" ref="P503">INDEX($H503:$K503,0,MATCH(P$484,$H$484:$K$484,0))*HLOOKUP(P$483,$J$480:$R$481,2)</f>
        <v>0</v>
      </c>
      <c r="Q503" s="1010" cm="1">
        <f t="array" ref="Q503">INDEX($H503:$K503,0,MATCH(Q$484,$H$484:$K$484,0))*HLOOKUP(Q$483,$J$480:$R$481,2)</f>
        <v>0</v>
      </c>
      <c r="R503" s="1010" cm="1">
        <f t="array" ref="R503">INDEX($H503:$K503,0,MATCH(R$484,$H$484:$K$484,0))*HLOOKUP(R$483,$J$480:$R$481,2)</f>
        <v>0</v>
      </c>
      <c r="S503" s="1010" cm="1">
        <f t="array" ref="S503">INDEX($H503:$K503,0,MATCH(S$484,$H$484:$K$484,0))*HLOOKUP(S$483,$J$480:$R$481,2)</f>
        <v>0</v>
      </c>
      <c r="T503" s="1010" cm="1">
        <f t="array" ref="T503">INDEX($H503:$K503,0,MATCH(T$484,$H$484:$K$484,0))*HLOOKUP(T$483,$J$480:$R$481,2)</f>
        <v>0</v>
      </c>
      <c r="U503" s="1010" cm="1">
        <f t="array" ref="U503">INDEX($H503:$K503,0,MATCH(U$484,$H$484:$K$484,0))*HLOOKUP(U$483,$J$480:$R$481,2)</f>
        <v>0</v>
      </c>
      <c r="V503" s="1010" cm="1">
        <f t="array" ref="V503">INDEX($H503:$K503,0,MATCH(V$484,$H$484:$K$484,0))*HLOOKUP(V$483,$J$480:$R$481,2)</f>
        <v>0</v>
      </c>
      <c r="W503" s="1010" cm="1">
        <f t="array" ref="W503">INDEX($H503:$K503,0,MATCH(W$484,$H$484:$K$484,0))*HLOOKUP(W$483,$J$480:$R$481,2)</f>
        <v>0</v>
      </c>
      <c r="X503" s="1010" cm="1">
        <f t="array" ref="X503">INDEX($H503:$K503,0,MATCH(X$484,$H$484:$K$484,0))*HLOOKUP(X$483,$J$480:$R$481,2)</f>
        <v>0</v>
      </c>
      <c r="Y503" s="1010" cm="1">
        <f t="array" ref="Y503">INDEX($H503:$K503,0,MATCH(Y$484,$H$484:$K$484,0))*HLOOKUP(Y$483,$J$480:$R$481,2)</f>
        <v>0</v>
      </c>
      <c r="Z503" s="1010" cm="1">
        <f t="array" ref="Z503">INDEX($H503:$K503,0,MATCH(Z$484,$H$484:$K$484,0))*HLOOKUP(Z$483,$J$480:$R$481,2)</f>
        <v>0</v>
      </c>
      <c r="AA503" s="1010" cm="1">
        <f t="array" ref="AA503">INDEX($H503:$K503,0,MATCH(AA$484,$H$484:$K$484,0))*HLOOKUP(AA$483,$J$480:$R$481,2)</f>
        <v>0</v>
      </c>
      <c r="AB503" s="1010" cm="1">
        <f t="array" ref="AB503">INDEX($H503:$K503,0,MATCH(AB$484,$H$484:$K$484,0))*HLOOKUP(AB$483,$J$480:$R$481,2)</f>
        <v>0</v>
      </c>
      <c r="AC503" s="1010" cm="1">
        <f t="array" ref="AC503">INDEX($H503:$K503,0,MATCH(AC$484,$H$484:$K$484,0))*HLOOKUP(AC$483,$J$480:$R$481,2)</f>
        <v>0</v>
      </c>
      <c r="AD503" s="1010" cm="1">
        <f t="array" ref="AD503">INDEX($H503:$K503,0,MATCH(AD$484,$H$484:$K$484,0))*HLOOKUP(AD$483,$J$480:$R$481,2)</f>
        <v>0</v>
      </c>
      <c r="AE503" s="1010" cm="1">
        <f t="array" ref="AE503">INDEX($H503:$K503,0,MATCH(AE$484,$H$484:$K$484,0))*HLOOKUP(AE$483,$J$480:$R$481,2)</f>
        <v>0</v>
      </c>
      <c r="AF503" s="1010" cm="1">
        <f t="array" ref="AF503">INDEX($H503:$K503,0,MATCH(AF$484,$H$484:$K$484,0))*HLOOKUP(AF$483,$J$480:$R$481,2)</f>
        <v>0</v>
      </c>
      <c r="AG503" s="1010" cm="1">
        <f t="array" ref="AG503">INDEX($H503:$K503,0,MATCH(AG$484,$H$484:$K$484,0))*HLOOKUP(AG$483,$J$480:$R$481,2)</f>
        <v>0</v>
      </c>
      <c r="AH503" s="1010" cm="1">
        <f t="array" ref="AH503">INDEX($H503:$K503,0,MATCH(AH$484,$H$484:$K$484,0))*HLOOKUP(AH$483,$J$480:$R$481,2)</f>
        <v>0</v>
      </c>
      <c r="AI503" s="1010" cm="1">
        <f t="array" ref="AI503">INDEX($H503:$K503,0,MATCH(AI$484,$H$484:$K$484,0))*HLOOKUP(AI$483,$J$480:$R$481,2)</f>
        <v>0</v>
      </c>
      <c r="AJ503" s="1010" cm="1">
        <f t="array" ref="AJ503">INDEX($H503:$K503,0,MATCH(AJ$484,$H$484:$K$484,0))*HLOOKUP(AJ$483,$J$480:$R$481,2)</f>
        <v>0</v>
      </c>
      <c r="AK503" s="1010" cm="1">
        <f t="array" ref="AK503">INDEX($H503:$K503,0,MATCH(AK$484,$H$484:$K$484,0))*HLOOKUP(AK$483,$J$480:$R$481,2)</f>
        <v>0</v>
      </c>
      <c r="AL503" s="1010" cm="1">
        <f t="array" ref="AL503">INDEX($H503:$K503,0,MATCH(AL$484,$H$484:$K$484,0))*HLOOKUP(AL$483,$J$480:$R$481,2)</f>
        <v>0</v>
      </c>
      <c r="AM503" s="1010" cm="1">
        <f t="array" ref="AM503">INDEX($H503:$K503,0,MATCH(AM$484,$H$484:$K$484,0))*HLOOKUP(AM$483,$J$480:$R$481,2)</f>
        <v>0</v>
      </c>
      <c r="AN503" s="1010" cm="1">
        <f t="array" ref="AN503">INDEX($H503:$K503,0,MATCH(AN$484,$H$484:$K$484,0))*HLOOKUP(AN$483,$J$480:$R$481,2)</f>
        <v>0</v>
      </c>
      <c r="AO503" s="1010" cm="1">
        <f t="array" ref="AO503">INDEX($H503:$K503,0,MATCH(AO$484,$H$484:$K$484,0))*HLOOKUP(AO$483,$J$480:$R$481,2)</f>
        <v>0</v>
      </c>
      <c r="AP503" s="1010" cm="1">
        <f t="array" ref="AP503">INDEX($H503:$K503,0,MATCH(AP$484,$H$484:$K$484,0))*HLOOKUP(AP$483,$J$480:$R$481,2)</f>
        <v>0</v>
      </c>
      <c r="AQ503" s="1010" cm="1">
        <f t="array" ref="AQ503">INDEX($H503:$K503,0,MATCH(AQ$484,$H$484:$K$484,0))*HLOOKUP(AQ$483,$J$480:$R$481,2)</f>
        <v>0</v>
      </c>
      <c r="AR503" s="1010" cm="1">
        <f t="array" ref="AR503">INDEX($H503:$K503,0,MATCH(AR$484,$H$484:$K$484,0))*HLOOKUP(AR$483,$J$480:$R$481,2)</f>
        <v>0</v>
      </c>
      <c r="AS503" s="1010" cm="1">
        <f t="array" ref="AS503">INDEX($H503:$K503,0,MATCH(AS$484,$H$484:$K$484,0))*HLOOKUP(AS$483,$J$480:$R$481,2)</f>
        <v>0</v>
      </c>
      <c r="AT503" s="1010" cm="1">
        <f t="array" ref="AT503">INDEX($H503:$K503,0,MATCH(AT$484,$H$484:$K$484,0))*HLOOKUP(AT$483,$J$480:$R$481,2)</f>
        <v>0</v>
      </c>
      <c r="AU503" s="1010" cm="1">
        <f t="array" ref="AU503">INDEX($H503:$K503,0,MATCH(AU$484,$H$484:$K$484,0))*HLOOKUP(AU$483,$J$480:$R$481,2)</f>
        <v>0</v>
      </c>
      <c r="AV503" s="304"/>
      <c r="AW503" s="304"/>
      <c r="AX503" s="236"/>
      <c r="AY503" s="228"/>
      <c r="AZ503" s="228"/>
      <c r="BA503" s="228"/>
    </row>
    <row r="504" spans="1:53" s="76" customFormat="1" ht="12" customHeight="1" outlineLevel="1" x14ac:dyDescent="0.25">
      <c r="A504" s="226"/>
      <c r="B504" s="227"/>
      <c r="C504" s="237"/>
      <c r="D504" s="237"/>
      <c r="E504" s="237"/>
      <c r="F504" s="253"/>
      <c r="G504" s="703" t="str">
        <f t="shared" si="87"/>
        <v>YYNWBr</v>
      </c>
      <c r="H504" s="406">
        <v>0</v>
      </c>
      <c r="I504" s="406">
        <v>0</v>
      </c>
      <c r="J504" s="406">
        <v>0</v>
      </c>
      <c r="K504" s="406">
        <v>0</v>
      </c>
      <c r="L504" s="1010" cm="1">
        <f t="array" ref="L504">INDEX($H504:$K504,0,MATCH(L$484,$H$484:$K$484,0))*HLOOKUP(L$483,$J$480:$R$481,2)</f>
        <v>0</v>
      </c>
      <c r="M504" s="1010" cm="1">
        <f t="array" ref="M504">INDEX($H504:$K504,0,MATCH(M$484,$H$484:$K$484,0))*HLOOKUP(M$483,$J$480:$R$481,2)</f>
        <v>0</v>
      </c>
      <c r="N504" s="1010" cm="1">
        <f t="array" ref="N504">INDEX($H504:$K504,0,MATCH(N$484,$H$484:$K$484,0))*HLOOKUP(N$483,$J$480:$R$481,2)</f>
        <v>0</v>
      </c>
      <c r="O504" s="1010" cm="1">
        <f t="array" ref="O504">INDEX($H504:$K504,0,MATCH(O$484,$H$484:$K$484,0))*HLOOKUP(O$483,$J$480:$R$481,2)</f>
        <v>0</v>
      </c>
      <c r="P504" s="1010" cm="1">
        <f t="array" ref="P504">INDEX($H504:$K504,0,MATCH(P$484,$H$484:$K$484,0))*HLOOKUP(P$483,$J$480:$R$481,2)</f>
        <v>0</v>
      </c>
      <c r="Q504" s="1010" cm="1">
        <f t="array" ref="Q504">INDEX($H504:$K504,0,MATCH(Q$484,$H$484:$K$484,0))*HLOOKUP(Q$483,$J$480:$R$481,2)</f>
        <v>0</v>
      </c>
      <c r="R504" s="1010" cm="1">
        <f t="array" ref="R504">INDEX($H504:$K504,0,MATCH(R$484,$H$484:$K$484,0))*HLOOKUP(R$483,$J$480:$R$481,2)</f>
        <v>0</v>
      </c>
      <c r="S504" s="1010" cm="1">
        <f t="array" ref="S504">INDEX($H504:$K504,0,MATCH(S$484,$H$484:$K$484,0))*HLOOKUP(S$483,$J$480:$R$481,2)</f>
        <v>0</v>
      </c>
      <c r="T504" s="1010" cm="1">
        <f t="array" ref="T504">INDEX($H504:$K504,0,MATCH(T$484,$H$484:$K$484,0))*HLOOKUP(T$483,$J$480:$R$481,2)</f>
        <v>0</v>
      </c>
      <c r="U504" s="1010" cm="1">
        <f t="array" ref="U504">INDEX($H504:$K504,0,MATCH(U$484,$H$484:$K$484,0))*HLOOKUP(U$483,$J$480:$R$481,2)</f>
        <v>0</v>
      </c>
      <c r="V504" s="1010" cm="1">
        <f t="array" ref="V504">INDEX($H504:$K504,0,MATCH(V$484,$H$484:$K$484,0))*HLOOKUP(V$483,$J$480:$R$481,2)</f>
        <v>0</v>
      </c>
      <c r="W504" s="1010" cm="1">
        <f t="array" ref="W504">INDEX($H504:$K504,0,MATCH(W$484,$H$484:$K$484,0))*HLOOKUP(W$483,$J$480:$R$481,2)</f>
        <v>0</v>
      </c>
      <c r="X504" s="1010" cm="1">
        <f t="array" ref="X504">INDEX($H504:$K504,0,MATCH(X$484,$H$484:$K$484,0))*HLOOKUP(X$483,$J$480:$R$481,2)</f>
        <v>0</v>
      </c>
      <c r="Y504" s="1010" cm="1">
        <f t="array" ref="Y504">INDEX($H504:$K504,0,MATCH(Y$484,$H$484:$K$484,0))*HLOOKUP(Y$483,$J$480:$R$481,2)</f>
        <v>0</v>
      </c>
      <c r="Z504" s="1010" cm="1">
        <f t="array" ref="Z504">INDEX($H504:$K504,0,MATCH(Z$484,$H$484:$K$484,0))*HLOOKUP(Z$483,$J$480:$R$481,2)</f>
        <v>0</v>
      </c>
      <c r="AA504" s="1010" cm="1">
        <f t="array" ref="AA504">INDEX($H504:$K504,0,MATCH(AA$484,$H$484:$K$484,0))*HLOOKUP(AA$483,$J$480:$R$481,2)</f>
        <v>0</v>
      </c>
      <c r="AB504" s="1010" cm="1">
        <f t="array" ref="AB504">INDEX($H504:$K504,0,MATCH(AB$484,$H$484:$K$484,0))*HLOOKUP(AB$483,$J$480:$R$481,2)</f>
        <v>0</v>
      </c>
      <c r="AC504" s="1010" cm="1">
        <f t="array" ref="AC504">INDEX($H504:$K504,0,MATCH(AC$484,$H$484:$K$484,0))*HLOOKUP(AC$483,$J$480:$R$481,2)</f>
        <v>0</v>
      </c>
      <c r="AD504" s="1010" cm="1">
        <f t="array" ref="AD504">INDEX($H504:$K504,0,MATCH(AD$484,$H$484:$K$484,0))*HLOOKUP(AD$483,$J$480:$R$481,2)</f>
        <v>0</v>
      </c>
      <c r="AE504" s="1010" cm="1">
        <f t="array" ref="AE504">INDEX($H504:$K504,0,MATCH(AE$484,$H$484:$K$484,0))*HLOOKUP(AE$483,$J$480:$R$481,2)</f>
        <v>0</v>
      </c>
      <c r="AF504" s="1010" cm="1">
        <f t="array" ref="AF504">INDEX($H504:$K504,0,MATCH(AF$484,$H$484:$K$484,0))*HLOOKUP(AF$483,$J$480:$R$481,2)</f>
        <v>0</v>
      </c>
      <c r="AG504" s="1010" cm="1">
        <f t="array" ref="AG504">INDEX($H504:$K504,0,MATCH(AG$484,$H$484:$K$484,0))*HLOOKUP(AG$483,$J$480:$R$481,2)</f>
        <v>0</v>
      </c>
      <c r="AH504" s="1010" cm="1">
        <f t="array" ref="AH504">INDEX($H504:$K504,0,MATCH(AH$484,$H$484:$K$484,0))*HLOOKUP(AH$483,$J$480:$R$481,2)</f>
        <v>0</v>
      </c>
      <c r="AI504" s="1010" cm="1">
        <f t="array" ref="AI504">INDEX($H504:$K504,0,MATCH(AI$484,$H$484:$K$484,0))*HLOOKUP(AI$483,$J$480:$R$481,2)</f>
        <v>0</v>
      </c>
      <c r="AJ504" s="1010" cm="1">
        <f t="array" ref="AJ504">INDEX($H504:$K504,0,MATCH(AJ$484,$H$484:$K$484,0))*HLOOKUP(AJ$483,$J$480:$R$481,2)</f>
        <v>0</v>
      </c>
      <c r="AK504" s="1010" cm="1">
        <f t="array" ref="AK504">INDEX($H504:$K504,0,MATCH(AK$484,$H$484:$K$484,0))*HLOOKUP(AK$483,$J$480:$R$481,2)</f>
        <v>0</v>
      </c>
      <c r="AL504" s="1010" cm="1">
        <f t="array" ref="AL504">INDEX($H504:$K504,0,MATCH(AL$484,$H$484:$K$484,0))*HLOOKUP(AL$483,$J$480:$R$481,2)</f>
        <v>0</v>
      </c>
      <c r="AM504" s="1010" cm="1">
        <f t="array" ref="AM504">INDEX($H504:$K504,0,MATCH(AM$484,$H$484:$K$484,0))*HLOOKUP(AM$483,$J$480:$R$481,2)</f>
        <v>0</v>
      </c>
      <c r="AN504" s="1010" cm="1">
        <f t="array" ref="AN504">INDEX($H504:$K504,0,MATCH(AN$484,$H$484:$K$484,0))*HLOOKUP(AN$483,$J$480:$R$481,2)</f>
        <v>0</v>
      </c>
      <c r="AO504" s="1010" cm="1">
        <f t="array" ref="AO504">INDEX($H504:$K504,0,MATCH(AO$484,$H$484:$K$484,0))*HLOOKUP(AO$483,$J$480:$R$481,2)</f>
        <v>0</v>
      </c>
      <c r="AP504" s="1010" cm="1">
        <f t="array" ref="AP504">INDEX($H504:$K504,0,MATCH(AP$484,$H$484:$K$484,0))*HLOOKUP(AP$483,$J$480:$R$481,2)</f>
        <v>0</v>
      </c>
      <c r="AQ504" s="1010" cm="1">
        <f t="array" ref="AQ504">INDEX($H504:$K504,0,MATCH(AQ$484,$H$484:$K$484,0))*HLOOKUP(AQ$483,$J$480:$R$481,2)</f>
        <v>0</v>
      </c>
      <c r="AR504" s="1010" cm="1">
        <f t="array" ref="AR504">INDEX($H504:$K504,0,MATCH(AR$484,$H$484:$K$484,0))*HLOOKUP(AR$483,$J$480:$R$481,2)</f>
        <v>0</v>
      </c>
      <c r="AS504" s="1010" cm="1">
        <f t="array" ref="AS504">INDEX($H504:$K504,0,MATCH(AS$484,$H$484:$K$484,0))*HLOOKUP(AS$483,$J$480:$R$481,2)</f>
        <v>0</v>
      </c>
      <c r="AT504" s="1010" cm="1">
        <f t="array" ref="AT504">INDEX($H504:$K504,0,MATCH(AT$484,$H$484:$K$484,0))*HLOOKUP(AT$483,$J$480:$R$481,2)</f>
        <v>0</v>
      </c>
      <c r="AU504" s="1010" cm="1">
        <f t="array" ref="AU504">INDEX($H504:$K504,0,MATCH(AU$484,$H$484:$K$484,0))*HLOOKUP(AU$483,$J$480:$R$481,2)</f>
        <v>0</v>
      </c>
      <c r="AV504" s="304"/>
      <c r="AW504" s="304"/>
      <c r="AX504" s="236"/>
      <c r="AY504" s="228"/>
      <c r="AZ504" s="228"/>
      <c r="BA504" s="228"/>
    </row>
    <row r="505" spans="1:53" s="76" customFormat="1" ht="15" outlineLevel="1" x14ac:dyDescent="0.25">
      <c r="A505" s="226"/>
      <c r="B505" s="227"/>
      <c r="C505" s="237"/>
      <c r="D505" s="237"/>
      <c r="E505" s="237"/>
      <c r="F505" s="245"/>
      <c r="G505" s="703" t="str">
        <f t="shared" si="87"/>
        <v>YYWBNw</v>
      </c>
      <c r="H505" s="406">
        <v>0</v>
      </c>
      <c r="I505" s="406">
        <v>0</v>
      </c>
      <c r="J505" s="406">
        <v>0</v>
      </c>
      <c r="K505" s="406">
        <v>0</v>
      </c>
      <c r="L505" s="1010" cm="1">
        <f t="array" ref="L505">INDEX($H505:$K505,0,MATCH(L$484,$H$484:$K$484,0))*HLOOKUP(L$483,$J$480:$R$481,2)</f>
        <v>0</v>
      </c>
      <c r="M505" s="1010" cm="1">
        <f t="array" ref="M505">INDEX($H505:$K505,0,MATCH(M$484,$H$484:$K$484,0))*HLOOKUP(M$483,$J$480:$R$481,2)</f>
        <v>0</v>
      </c>
      <c r="N505" s="1010" cm="1">
        <f t="array" ref="N505">INDEX($H505:$K505,0,MATCH(N$484,$H$484:$K$484,0))*HLOOKUP(N$483,$J$480:$R$481,2)</f>
        <v>0</v>
      </c>
      <c r="O505" s="1010" cm="1">
        <f t="array" ref="O505">INDEX($H505:$K505,0,MATCH(O$484,$H$484:$K$484,0))*HLOOKUP(O$483,$J$480:$R$481,2)</f>
        <v>0</v>
      </c>
      <c r="P505" s="1010" cm="1">
        <f t="array" ref="P505">INDEX($H505:$K505,0,MATCH(P$484,$H$484:$K$484,0))*HLOOKUP(P$483,$J$480:$R$481,2)</f>
        <v>0</v>
      </c>
      <c r="Q505" s="1010" cm="1">
        <f t="array" ref="Q505">INDEX($H505:$K505,0,MATCH(Q$484,$H$484:$K$484,0))*HLOOKUP(Q$483,$J$480:$R$481,2)</f>
        <v>0</v>
      </c>
      <c r="R505" s="1010" cm="1">
        <f t="array" ref="R505">INDEX($H505:$K505,0,MATCH(R$484,$H$484:$K$484,0))*HLOOKUP(R$483,$J$480:$R$481,2)</f>
        <v>0</v>
      </c>
      <c r="S505" s="1010" cm="1">
        <f t="array" ref="S505">INDEX($H505:$K505,0,MATCH(S$484,$H$484:$K$484,0))*HLOOKUP(S$483,$J$480:$R$481,2)</f>
        <v>0</v>
      </c>
      <c r="T505" s="1010" cm="1">
        <f t="array" ref="T505">INDEX($H505:$K505,0,MATCH(T$484,$H$484:$K$484,0))*HLOOKUP(T$483,$J$480:$R$481,2)</f>
        <v>0</v>
      </c>
      <c r="U505" s="1010" cm="1">
        <f t="array" ref="U505">INDEX($H505:$K505,0,MATCH(U$484,$H$484:$K$484,0))*HLOOKUP(U$483,$J$480:$R$481,2)</f>
        <v>0</v>
      </c>
      <c r="V505" s="1010" cm="1">
        <f t="array" ref="V505">INDEX($H505:$K505,0,MATCH(V$484,$H$484:$K$484,0))*HLOOKUP(V$483,$J$480:$R$481,2)</f>
        <v>0</v>
      </c>
      <c r="W505" s="1010" cm="1">
        <f t="array" ref="W505">INDEX($H505:$K505,0,MATCH(W$484,$H$484:$K$484,0))*HLOOKUP(W$483,$J$480:$R$481,2)</f>
        <v>0</v>
      </c>
      <c r="X505" s="1010" cm="1">
        <f t="array" ref="X505">INDEX($H505:$K505,0,MATCH(X$484,$H$484:$K$484,0))*HLOOKUP(X$483,$J$480:$R$481,2)</f>
        <v>0</v>
      </c>
      <c r="Y505" s="1010" cm="1">
        <f t="array" ref="Y505">INDEX($H505:$K505,0,MATCH(Y$484,$H$484:$K$484,0))*HLOOKUP(Y$483,$J$480:$R$481,2)</f>
        <v>0</v>
      </c>
      <c r="Z505" s="1010" cm="1">
        <f t="array" ref="Z505">INDEX($H505:$K505,0,MATCH(Z$484,$H$484:$K$484,0))*HLOOKUP(Z$483,$J$480:$R$481,2)</f>
        <v>0</v>
      </c>
      <c r="AA505" s="1010" cm="1">
        <f t="array" ref="AA505">INDEX($H505:$K505,0,MATCH(AA$484,$H$484:$K$484,0))*HLOOKUP(AA$483,$J$480:$R$481,2)</f>
        <v>0</v>
      </c>
      <c r="AB505" s="1010" cm="1">
        <f t="array" ref="AB505">INDEX($H505:$K505,0,MATCH(AB$484,$H$484:$K$484,0))*HLOOKUP(AB$483,$J$480:$R$481,2)</f>
        <v>0</v>
      </c>
      <c r="AC505" s="1010" cm="1">
        <f t="array" ref="AC505">INDEX($H505:$K505,0,MATCH(AC$484,$H$484:$K$484,0))*HLOOKUP(AC$483,$J$480:$R$481,2)</f>
        <v>0</v>
      </c>
      <c r="AD505" s="1010" cm="1">
        <f t="array" ref="AD505">INDEX($H505:$K505,0,MATCH(AD$484,$H$484:$K$484,0))*HLOOKUP(AD$483,$J$480:$R$481,2)</f>
        <v>0</v>
      </c>
      <c r="AE505" s="1010" cm="1">
        <f t="array" ref="AE505">INDEX($H505:$K505,0,MATCH(AE$484,$H$484:$K$484,0))*HLOOKUP(AE$483,$J$480:$R$481,2)</f>
        <v>0</v>
      </c>
      <c r="AF505" s="1010" cm="1">
        <f t="array" ref="AF505">INDEX($H505:$K505,0,MATCH(AF$484,$H$484:$K$484,0))*HLOOKUP(AF$483,$J$480:$R$481,2)</f>
        <v>0</v>
      </c>
      <c r="AG505" s="1010" cm="1">
        <f t="array" ref="AG505">INDEX($H505:$K505,0,MATCH(AG$484,$H$484:$K$484,0))*HLOOKUP(AG$483,$J$480:$R$481,2)</f>
        <v>0</v>
      </c>
      <c r="AH505" s="1010" cm="1">
        <f t="array" ref="AH505">INDEX($H505:$K505,0,MATCH(AH$484,$H$484:$K$484,0))*HLOOKUP(AH$483,$J$480:$R$481,2)</f>
        <v>0</v>
      </c>
      <c r="AI505" s="1010" cm="1">
        <f t="array" ref="AI505">INDEX($H505:$K505,0,MATCH(AI$484,$H$484:$K$484,0))*HLOOKUP(AI$483,$J$480:$R$481,2)</f>
        <v>0</v>
      </c>
      <c r="AJ505" s="1010" cm="1">
        <f t="array" ref="AJ505">INDEX($H505:$K505,0,MATCH(AJ$484,$H$484:$K$484,0))*HLOOKUP(AJ$483,$J$480:$R$481,2)</f>
        <v>0</v>
      </c>
      <c r="AK505" s="1010" cm="1">
        <f t="array" ref="AK505">INDEX($H505:$K505,0,MATCH(AK$484,$H$484:$K$484,0))*HLOOKUP(AK$483,$J$480:$R$481,2)</f>
        <v>0</v>
      </c>
      <c r="AL505" s="1010" cm="1">
        <f t="array" ref="AL505">INDEX($H505:$K505,0,MATCH(AL$484,$H$484:$K$484,0))*HLOOKUP(AL$483,$J$480:$R$481,2)</f>
        <v>0</v>
      </c>
      <c r="AM505" s="1010" cm="1">
        <f t="array" ref="AM505">INDEX($H505:$K505,0,MATCH(AM$484,$H$484:$K$484,0))*HLOOKUP(AM$483,$J$480:$R$481,2)</f>
        <v>0</v>
      </c>
      <c r="AN505" s="1010" cm="1">
        <f t="array" ref="AN505">INDEX($H505:$K505,0,MATCH(AN$484,$H$484:$K$484,0))*HLOOKUP(AN$483,$J$480:$R$481,2)</f>
        <v>0</v>
      </c>
      <c r="AO505" s="1010" cm="1">
        <f t="array" ref="AO505">INDEX($H505:$K505,0,MATCH(AO$484,$H$484:$K$484,0))*HLOOKUP(AO$483,$J$480:$R$481,2)</f>
        <v>0</v>
      </c>
      <c r="AP505" s="1010" cm="1">
        <f t="array" ref="AP505">INDEX($H505:$K505,0,MATCH(AP$484,$H$484:$K$484,0))*HLOOKUP(AP$483,$J$480:$R$481,2)</f>
        <v>0</v>
      </c>
      <c r="AQ505" s="1010" cm="1">
        <f t="array" ref="AQ505">INDEX($H505:$K505,0,MATCH(AQ$484,$H$484:$K$484,0))*HLOOKUP(AQ$483,$J$480:$R$481,2)</f>
        <v>0</v>
      </c>
      <c r="AR505" s="1010" cm="1">
        <f t="array" ref="AR505">INDEX($H505:$K505,0,MATCH(AR$484,$H$484:$K$484,0))*HLOOKUP(AR$483,$J$480:$R$481,2)</f>
        <v>0</v>
      </c>
      <c r="AS505" s="1010" cm="1">
        <f t="array" ref="AS505">INDEX($H505:$K505,0,MATCH(AS$484,$H$484:$K$484,0))*HLOOKUP(AS$483,$J$480:$R$481,2)</f>
        <v>0</v>
      </c>
      <c r="AT505" s="1010" cm="1">
        <f t="array" ref="AT505">INDEX($H505:$K505,0,MATCH(AT$484,$H$484:$K$484,0))*HLOOKUP(AT$483,$J$480:$R$481,2)</f>
        <v>0</v>
      </c>
      <c r="AU505" s="1010" cm="1">
        <f t="array" ref="AU505">INDEX($H505:$K505,0,MATCH(AU$484,$H$484:$K$484,0))*HLOOKUP(AU$483,$J$480:$R$481,2)</f>
        <v>0</v>
      </c>
      <c r="AV505" s="304"/>
      <c r="AW505" s="304"/>
      <c r="AX505" s="236"/>
      <c r="AY505" s="228"/>
      <c r="AZ505" s="228"/>
      <c r="BA505" s="228"/>
    </row>
    <row r="506" spans="1:53" s="76" customFormat="1" ht="12" customHeight="1" outlineLevel="1" x14ac:dyDescent="0.25">
      <c r="A506" s="226"/>
      <c r="B506" s="227"/>
      <c r="C506" s="237"/>
      <c r="D506" s="237"/>
      <c r="E506" s="237"/>
      <c r="F506" s="253"/>
      <c r="G506" s="703" t="str">
        <f t="shared" si="87"/>
        <v>YYBNWb</v>
      </c>
      <c r="H506" s="406">
        <v>0</v>
      </c>
      <c r="I506" s="406">
        <v>0</v>
      </c>
      <c r="J506" s="406">
        <v>0</v>
      </c>
      <c r="K506" s="406">
        <v>0</v>
      </c>
      <c r="L506" s="1010" cm="1">
        <f t="array" ref="L506">INDEX($H506:$K506,0,MATCH(L$484,$H$484:$K$484,0))*HLOOKUP(L$483,$J$480:$R$481,2)</f>
        <v>0</v>
      </c>
      <c r="M506" s="1010" cm="1">
        <f t="array" ref="M506">INDEX($H506:$K506,0,MATCH(M$484,$H$484:$K$484,0))*HLOOKUP(M$483,$J$480:$R$481,2)</f>
        <v>0</v>
      </c>
      <c r="N506" s="1010" cm="1">
        <f t="array" ref="N506">INDEX($H506:$K506,0,MATCH(N$484,$H$484:$K$484,0))*HLOOKUP(N$483,$J$480:$R$481,2)</f>
        <v>0</v>
      </c>
      <c r="O506" s="1010" cm="1">
        <f t="array" ref="O506">INDEX($H506:$K506,0,MATCH(O$484,$H$484:$K$484,0))*HLOOKUP(O$483,$J$480:$R$481,2)</f>
        <v>0</v>
      </c>
      <c r="P506" s="1010" cm="1">
        <f t="array" ref="P506">INDEX($H506:$K506,0,MATCH(P$484,$H$484:$K$484,0))*HLOOKUP(P$483,$J$480:$R$481,2)</f>
        <v>0</v>
      </c>
      <c r="Q506" s="1010" cm="1">
        <f t="array" ref="Q506">INDEX($H506:$K506,0,MATCH(Q$484,$H$484:$K$484,0))*HLOOKUP(Q$483,$J$480:$R$481,2)</f>
        <v>0</v>
      </c>
      <c r="R506" s="1010" cm="1">
        <f t="array" ref="R506">INDEX($H506:$K506,0,MATCH(R$484,$H$484:$K$484,0))*HLOOKUP(R$483,$J$480:$R$481,2)</f>
        <v>0</v>
      </c>
      <c r="S506" s="1010" cm="1">
        <f t="array" ref="S506">INDEX($H506:$K506,0,MATCH(S$484,$H$484:$K$484,0))*HLOOKUP(S$483,$J$480:$R$481,2)</f>
        <v>0</v>
      </c>
      <c r="T506" s="1010" cm="1">
        <f t="array" ref="T506">INDEX($H506:$K506,0,MATCH(T$484,$H$484:$K$484,0))*HLOOKUP(T$483,$J$480:$R$481,2)</f>
        <v>0</v>
      </c>
      <c r="U506" s="1010" cm="1">
        <f t="array" ref="U506">INDEX($H506:$K506,0,MATCH(U$484,$H$484:$K$484,0))*HLOOKUP(U$483,$J$480:$R$481,2)</f>
        <v>0</v>
      </c>
      <c r="V506" s="1010" cm="1">
        <f t="array" ref="V506">INDEX($H506:$K506,0,MATCH(V$484,$H$484:$K$484,0))*HLOOKUP(V$483,$J$480:$R$481,2)</f>
        <v>0</v>
      </c>
      <c r="W506" s="1010" cm="1">
        <f t="array" ref="W506">INDEX($H506:$K506,0,MATCH(W$484,$H$484:$K$484,0))*HLOOKUP(W$483,$J$480:$R$481,2)</f>
        <v>0</v>
      </c>
      <c r="X506" s="1010" cm="1">
        <f t="array" ref="X506">INDEX($H506:$K506,0,MATCH(X$484,$H$484:$K$484,0))*HLOOKUP(X$483,$J$480:$R$481,2)</f>
        <v>0</v>
      </c>
      <c r="Y506" s="1010" cm="1">
        <f t="array" ref="Y506">INDEX($H506:$K506,0,MATCH(Y$484,$H$484:$K$484,0))*HLOOKUP(Y$483,$J$480:$R$481,2)</f>
        <v>0</v>
      </c>
      <c r="Z506" s="1010" cm="1">
        <f t="array" ref="Z506">INDEX($H506:$K506,0,MATCH(Z$484,$H$484:$K$484,0))*HLOOKUP(Z$483,$J$480:$R$481,2)</f>
        <v>0</v>
      </c>
      <c r="AA506" s="1010" cm="1">
        <f t="array" ref="AA506">INDEX($H506:$K506,0,MATCH(AA$484,$H$484:$K$484,0))*HLOOKUP(AA$483,$J$480:$R$481,2)</f>
        <v>0</v>
      </c>
      <c r="AB506" s="1010" cm="1">
        <f t="array" ref="AB506">INDEX($H506:$K506,0,MATCH(AB$484,$H$484:$K$484,0))*HLOOKUP(AB$483,$J$480:$R$481,2)</f>
        <v>0</v>
      </c>
      <c r="AC506" s="1010" cm="1">
        <f t="array" ref="AC506">INDEX($H506:$K506,0,MATCH(AC$484,$H$484:$K$484,0))*HLOOKUP(AC$483,$J$480:$R$481,2)</f>
        <v>0</v>
      </c>
      <c r="AD506" s="1010" cm="1">
        <f t="array" ref="AD506">INDEX($H506:$K506,0,MATCH(AD$484,$H$484:$K$484,0))*HLOOKUP(AD$483,$J$480:$R$481,2)</f>
        <v>0</v>
      </c>
      <c r="AE506" s="1010" cm="1">
        <f t="array" ref="AE506">INDEX($H506:$K506,0,MATCH(AE$484,$H$484:$K$484,0))*HLOOKUP(AE$483,$J$480:$R$481,2)</f>
        <v>0</v>
      </c>
      <c r="AF506" s="1010" cm="1">
        <f t="array" ref="AF506">INDEX($H506:$K506,0,MATCH(AF$484,$H$484:$K$484,0))*HLOOKUP(AF$483,$J$480:$R$481,2)</f>
        <v>0</v>
      </c>
      <c r="AG506" s="1010" cm="1">
        <f t="array" ref="AG506">INDEX($H506:$K506,0,MATCH(AG$484,$H$484:$K$484,0))*HLOOKUP(AG$483,$J$480:$R$481,2)</f>
        <v>0</v>
      </c>
      <c r="AH506" s="1010" cm="1">
        <f t="array" ref="AH506">INDEX($H506:$K506,0,MATCH(AH$484,$H$484:$K$484,0))*HLOOKUP(AH$483,$J$480:$R$481,2)</f>
        <v>0</v>
      </c>
      <c r="AI506" s="1010" cm="1">
        <f t="array" ref="AI506">INDEX($H506:$K506,0,MATCH(AI$484,$H$484:$K$484,0))*HLOOKUP(AI$483,$J$480:$R$481,2)</f>
        <v>0</v>
      </c>
      <c r="AJ506" s="1010" cm="1">
        <f t="array" ref="AJ506">INDEX($H506:$K506,0,MATCH(AJ$484,$H$484:$K$484,0))*HLOOKUP(AJ$483,$J$480:$R$481,2)</f>
        <v>0</v>
      </c>
      <c r="AK506" s="1010" cm="1">
        <f t="array" ref="AK506">INDEX($H506:$K506,0,MATCH(AK$484,$H$484:$K$484,0))*HLOOKUP(AK$483,$J$480:$R$481,2)</f>
        <v>0</v>
      </c>
      <c r="AL506" s="1010" cm="1">
        <f t="array" ref="AL506">INDEX($H506:$K506,0,MATCH(AL$484,$H$484:$K$484,0))*HLOOKUP(AL$483,$J$480:$R$481,2)</f>
        <v>0</v>
      </c>
      <c r="AM506" s="1010" cm="1">
        <f t="array" ref="AM506">INDEX($H506:$K506,0,MATCH(AM$484,$H$484:$K$484,0))*HLOOKUP(AM$483,$J$480:$R$481,2)</f>
        <v>0</v>
      </c>
      <c r="AN506" s="1010" cm="1">
        <f t="array" ref="AN506">INDEX($H506:$K506,0,MATCH(AN$484,$H$484:$K$484,0))*HLOOKUP(AN$483,$J$480:$R$481,2)</f>
        <v>0</v>
      </c>
      <c r="AO506" s="1010" cm="1">
        <f t="array" ref="AO506">INDEX($H506:$K506,0,MATCH(AO$484,$H$484:$K$484,0))*HLOOKUP(AO$483,$J$480:$R$481,2)</f>
        <v>0</v>
      </c>
      <c r="AP506" s="1010" cm="1">
        <f t="array" ref="AP506">INDEX($H506:$K506,0,MATCH(AP$484,$H$484:$K$484,0))*HLOOKUP(AP$483,$J$480:$R$481,2)</f>
        <v>0</v>
      </c>
      <c r="AQ506" s="1010" cm="1">
        <f t="array" ref="AQ506">INDEX($H506:$K506,0,MATCH(AQ$484,$H$484:$K$484,0))*HLOOKUP(AQ$483,$J$480:$R$481,2)</f>
        <v>0</v>
      </c>
      <c r="AR506" s="1010" cm="1">
        <f t="array" ref="AR506">INDEX($H506:$K506,0,MATCH(AR$484,$H$484:$K$484,0))*HLOOKUP(AR$483,$J$480:$R$481,2)</f>
        <v>0</v>
      </c>
      <c r="AS506" s="1010" cm="1">
        <f t="array" ref="AS506">INDEX($H506:$K506,0,MATCH(AS$484,$H$484:$K$484,0))*HLOOKUP(AS$483,$J$480:$R$481,2)</f>
        <v>0</v>
      </c>
      <c r="AT506" s="1010" cm="1">
        <f t="array" ref="AT506">INDEX($H506:$K506,0,MATCH(AT$484,$H$484:$K$484,0))*HLOOKUP(AT$483,$J$480:$R$481,2)</f>
        <v>0</v>
      </c>
      <c r="AU506" s="1010" cm="1">
        <f t="array" ref="AU506">INDEX($H506:$K506,0,MATCH(AU$484,$H$484:$K$484,0))*HLOOKUP(AU$483,$J$480:$R$481,2)</f>
        <v>0</v>
      </c>
      <c r="AV506" s="304"/>
      <c r="AW506" s="304"/>
      <c r="AX506" s="236"/>
      <c r="AY506" s="228"/>
      <c r="AZ506" s="228"/>
      <c r="BA506" s="228"/>
    </row>
    <row r="507" spans="1:53" s="76" customFormat="1" ht="15" outlineLevel="1" x14ac:dyDescent="0.25">
      <c r="A507" s="226"/>
      <c r="B507" s="227"/>
      <c r="C507" s="237"/>
      <c r="D507" s="237"/>
      <c r="E507" s="237"/>
      <c r="F507" s="245"/>
      <c r="G507" s="703" t="str">
        <f t="shared" si="87"/>
        <v>AAAA2A1z</v>
      </c>
      <c r="H507" s="406">
        <v>0</v>
      </c>
      <c r="I507" s="406">
        <v>0</v>
      </c>
      <c r="J507" s="406">
        <v>0</v>
      </c>
      <c r="K507" s="406">
        <v>0</v>
      </c>
      <c r="L507" s="1010" cm="1">
        <f t="array" ref="L507">INDEX($H507:$K507,0,MATCH(L$484,$H$484:$K$484,0))*HLOOKUP(L$483,$J$480:$R$481,2)</f>
        <v>0</v>
      </c>
      <c r="M507" s="1010" cm="1">
        <f t="array" ref="M507">INDEX($H507:$K507,0,MATCH(M$484,$H$484:$K$484,0))*HLOOKUP(M$483,$J$480:$R$481,2)</f>
        <v>0</v>
      </c>
      <c r="N507" s="1010" cm="1">
        <f t="array" ref="N507">INDEX($H507:$K507,0,MATCH(N$484,$H$484:$K$484,0))*HLOOKUP(N$483,$J$480:$R$481,2)</f>
        <v>0</v>
      </c>
      <c r="O507" s="1010" cm="1">
        <f t="array" ref="O507">INDEX($H507:$K507,0,MATCH(O$484,$H$484:$K$484,0))*HLOOKUP(O$483,$J$480:$R$481,2)</f>
        <v>0</v>
      </c>
      <c r="P507" s="1010" cm="1">
        <f t="array" ref="P507">INDEX($H507:$K507,0,MATCH(P$484,$H$484:$K$484,0))*HLOOKUP(P$483,$J$480:$R$481,2)</f>
        <v>0</v>
      </c>
      <c r="Q507" s="1010" cm="1">
        <f t="array" ref="Q507">INDEX($H507:$K507,0,MATCH(Q$484,$H$484:$K$484,0))*HLOOKUP(Q$483,$J$480:$R$481,2)</f>
        <v>0</v>
      </c>
      <c r="R507" s="1010" cm="1">
        <f t="array" ref="R507">INDEX($H507:$K507,0,MATCH(R$484,$H$484:$K$484,0))*HLOOKUP(R$483,$J$480:$R$481,2)</f>
        <v>0</v>
      </c>
      <c r="S507" s="1010" cm="1">
        <f t="array" ref="S507">INDEX($H507:$K507,0,MATCH(S$484,$H$484:$K$484,0))*HLOOKUP(S$483,$J$480:$R$481,2)</f>
        <v>0</v>
      </c>
      <c r="T507" s="1010" cm="1">
        <f t="array" ref="T507">INDEX($H507:$K507,0,MATCH(T$484,$H$484:$K$484,0))*HLOOKUP(T$483,$J$480:$R$481,2)</f>
        <v>0</v>
      </c>
      <c r="U507" s="1010" cm="1">
        <f t="array" ref="U507">INDEX($H507:$K507,0,MATCH(U$484,$H$484:$K$484,0))*HLOOKUP(U$483,$J$480:$R$481,2)</f>
        <v>0</v>
      </c>
      <c r="V507" s="1010" cm="1">
        <f t="array" ref="V507">INDEX($H507:$K507,0,MATCH(V$484,$H$484:$K$484,0))*HLOOKUP(V$483,$J$480:$R$481,2)</f>
        <v>0</v>
      </c>
      <c r="W507" s="1010" cm="1">
        <f t="array" ref="W507">INDEX($H507:$K507,0,MATCH(W$484,$H$484:$K$484,0))*HLOOKUP(W$483,$J$480:$R$481,2)</f>
        <v>0</v>
      </c>
      <c r="X507" s="1010" cm="1">
        <f t="array" ref="X507">INDEX($H507:$K507,0,MATCH(X$484,$H$484:$K$484,0))*HLOOKUP(X$483,$J$480:$R$481,2)</f>
        <v>0</v>
      </c>
      <c r="Y507" s="1010" cm="1">
        <f t="array" ref="Y507">INDEX($H507:$K507,0,MATCH(Y$484,$H$484:$K$484,0))*HLOOKUP(Y$483,$J$480:$R$481,2)</f>
        <v>0</v>
      </c>
      <c r="Z507" s="1010" cm="1">
        <f t="array" ref="Z507">INDEX($H507:$K507,0,MATCH(Z$484,$H$484:$K$484,0))*HLOOKUP(Z$483,$J$480:$R$481,2)</f>
        <v>0</v>
      </c>
      <c r="AA507" s="1010" cm="1">
        <f t="array" ref="AA507">INDEX($H507:$K507,0,MATCH(AA$484,$H$484:$K$484,0))*HLOOKUP(AA$483,$J$480:$R$481,2)</f>
        <v>0</v>
      </c>
      <c r="AB507" s="1010" cm="1">
        <f t="array" ref="AB507">INDEX($H507:$K507,0,MATCH(AB$484,$H$484:$K$484,0))*HLOOKUP(AB$483,$J$480:$R$481,2)</f>
        <v>0</v>
      </c>
      <c r="AC507" s="1010" cm="1">
        <f t="array" ref="AC507">INDEX($H507:$K507,0,MATCH(AC$484,$H$484:$K$484,0))*HLOOKUP(AC$483,$J$480:$R$481,2)</f>
        <v>0</v>
      </c>
      <c r="AD507" s="1010" cm="1">
        <f t="array" ref="AD507">INDEX($H507:$K507,0,MATCH(AD$484,$H$484:$K$484,0))*HLOOKUP(AD$483,$J$480:$R$481,2)</f>
        <v>0</v>
      </c>
      <c r="AE507" s="1010" cm="1">
        <f t="array" ref="AE507">INDEX($H507:$K507,0,MATCH(AE$484,$H$484:$K$484,0))*HLOOKUP(AE$483,$J$480:$R$481,2)</f>
        <v>0</v>
      </c>
      <c r="AF507" s="1010" cm="1">
        <f t="array" ref="AF507">INDEX($H507:$K507,0,MATCH(AF$484,$H$484:$K$484,0))*HLOOKUP(AF$483,$J$480:$R$481,2)</f>
        <v>0</v>
      </c>
      <c r="AG507" s="1010" cm="1">
        <f t="array" ref="AG507">INDEX($H507:$K507,0,MATCH(AG$484,$H$484:$K$484,0))*HLOOKUP(AG$483,$J$480:$R$481,2)</f>
        <v>0</v>
      </c>
      <c r="AH507" s="1010" cm="1">
        <f t="array" ref="AH507">INDEX($H507:$K507,0,MATCH(AH$484,$H$484:$K$484,0))*HLOOKUP(AH$483,$J$480:$R$481,2)</f>
        <v>0</v>
      </c>
      <c r="AI507" s="1010" cm="1">
        <f t="array" ref="AI507">INDEX($H507:$K507,0,MATCH(AI$484,$H$484:$K$484,0))*HLOOKUP(AI$483,$J$480:$R$481,2)</f>
        <v>0</v>
      </c>
      <c r="AJ507" s="1010" cm="1">
        <f t="array" ref="AJ507">INDEX($H507:$K507,0,MATCH(AJ$484,$H$484:$K$484,0))*HLOOKUP(AJ$483,$J$480:$R$481,2)</f>
        <v>0</v>
      </c>
      <c r="AK507" s="1010" cm="1">
        <f t="array" ref="AK507">INDEX($H507:$K507,0,MATCH(AK$484,$H$484:$K$484,0))*HLOOKUP(AK$483,$J$480:$R$481,2)</f>
        <v>0</v>
      </c>
      <c r="AL507" s="1010" cm="1">
        <f t="array" ref="AL507">INDEX($H507:$K507,0,MATCH(AL$484,$H$484:$K$484,0))*HLOOKUP(AL$483,$J$480:$R$481,2)</f>
        <v>0</v>
      </c>
      <c r="AM507" s="1010" cm="1">
        <f t="array" ref="AM507">INDEX($H507:$K507,0,MATCH(AM$484,$H$484:$K$484,0))*HLOOKUP(AM$483,$J$480:$R$481,2)</f>
        <v>0</v>
      </c>
      <c r="AN507" s="1010" cm="1">
        <f t="array" ref="AN507">INDEX($H507:$K507,0,MATCH(AN$484,$H$484:$K$484,0))*HLOOKUP(AN$483,$J$480:$R$481,2)</f>
        <v>0</v>
      </c>
      <c r="AO507" s="1010" cm="1">
        <f t="array" ref="AO507">INDEX($H507:$K507,0,MATCH(AO$484,$H$484:$K$484,0))*HLOOKUP(AO$483,$J$480:$R$481,2)</f>
        <v>0</v>
      </c>
      <c r="AP507" s="1010" cm="1">
        <f t="array" ref="AP507">INDEX($H507:$K507,0,MATCH(AP$484,$H$484:$K$484,0))*HLOOKUP(AP$483,$J$480:$R$481,2)</f>
        <v>0</v>
      </c>
      <c r="AQ507" s="1010" cm="1">
        <f t="array" ref="AQ507">INDEX($H507:$K507,0,MATCH(AQ$484,$H$484:$K$484,0))*HLOOKUP(AQ$483,$J$480:$R$481,2)</f>
        <v>0</v>
      </c>
      <c r="AR507" s="1010" cm="1">
        <f t="array" ref="AR507">INDEX($H507:$K507,0,MATCH(AR$484,$H$484:$K$484,0))*HLOOKUP(AR$483,$J$480:$R$481,2)</f>
        <v>0</v>
      </c>
      <c r="AS507" s="1010" cm="1">
        <f t="array" ref="AS507">INDEX($H507:$K507,0,MATCH(AS$484,$H$484:$K$484,0))*HLOOKUP(AS$483,$J$480:$R$481,2)</f>
        <v>0</v>
      </c>
      <c r="AT507" s="1010" cm="1">
        <f t="array" ref="AT507">INDEX($H507:$K507,0,MATCH(AT$484,$H$484:$K$484,0))*HLOOKUP(AT$483,$J$480:$R$481,2)</f>
        <v>0</v>
      </c>
      <c r="AU507" s="1010" cm="1">
        <f t="array" ref="AU507">INDEX($H507:$K507,0,MATCH(AU$484,$H$484:$K$484,0))*HLOOKUP(AU$483,$J$480:$R$481,2)</f>
        <v>0</v>
      </c>
      <c r="AV507" s="304"/>
      <c r="AW507" s="304"/>
      <c r="AX507" s="236"/>
      <c r="AY507" s="228"/>
      <c r="AZ507" s="228"/>
      <c r="BA507" s="228"/>
    </row>
    <row r="508" spans="1:53" s="76" customFormat="1" ht="15" outlineLevel="1" x14ac:dyDescent="0.25">
      <c r="A508" s="226"/>
      <c r="B508" s="227"/>
      <c r="C508" s="237"/>
      <c r="D508" s="237"/>
      <c r="E508" s="237"/>
      <c r="F508" s="245"/>
      <c r="G508" s="703" t="str">
        <f t="shared" si="87"/>
        <v>AAAA2Nw</v>
      </c>
      <c r="H508" s="406">
        <v>0</v>
      </c>
      <c r="I508" s="406">
        <v>0</v>
      </c>
      <c r="J508" s="406">
        <v>0</v>
      </c>
      <c r="K508" s="406">
        <v>0</v>
      </c>
      <c r="L508" s="1010" cm="1">
        <f t="array" ref="L508">INDEX($H508:$K508,0,MATCH(L$484,$H$484:$K$484,0))*HLOOKUP(L$483,$J$480:$R$481,2)</f>
        <v>0</v>
      </c>
      <c r="M508" s="1010" cm="1">
        <f t="array" ref="M508">INDEX($H508:$K508,0,MATCH(M$484,$H$484:$K$484,0))*HLOOKUP(M$483,$J$480:$R$481,2)</f>
        <v>0</v>
      </c>
      <c r="N508" s="1010" cm="1">
        <f t="array" ref="N508">INDEX($H508:$K508,0,MATCH(N$484,$H$484:$K$484,0))*HLOOKUP(N$483,$J$480:$R$481,2)</f>
        <v>0</v>
      </c>
      <c r="O508" s="1010" cm="1">
        <f t="array" ref="O508">INDEX($H508:$K508,0,MATCH(O$484,$H$484:$K$484,0))*HLOOKUP(O$483,$J$480:$R$481,2)</f>
        <v>0</v>
      </c>
      <c r="P508" s="1010" cm="1">
        <f t="array" ref="P508">INDEX($H508:$K508,0,MATCH(P$484,$H$484:$K$484,0))*HLOOKUP(P$483,$J$480:$R$481,2)</f>
        <v>0</v>
      </c>
      <c r="Q508" s="1010" cm="1">
        <f t="array" ref="Q508">INDEX($H508:$K508,0,MATCH(Q$484,$H$484:$K$484,0))*HLOOKUP(Q$483,$J$480:$R$481,2)</f>
        <v>0</v>
      </c>
      <c r="R508" s="1010" cm="1">
        <f t="array" ref="R508">INDEX($H508:$K508,0,MATCH(R$484,$H$484:$K$484,0))*HLOOKUP(R$483,$J$480:$R$481,2)</f>
        <v>0</v>
      </c>
      <c r="S508" s="1010" cm="1">
        <f t="array" ref="S508">INDEX($H508:$K508,0,MATCH(S$484,$H$484:$K$484,0))*HLOOKUP(S$483,$J$480:$R$481,2)</f>
        <v>0</v>
      </c>
      <c r="T508" s="1010" cm="1">
        <f t="array" ref="T508">INDEX($H508:$K508,0,MATCH(T$484,$H$484:$K$484,0))*HLOOKUP(T$483,$J$480:$R$481,2)</f>
        <v>0</v>
      </c>
      <c r="U508" s="1010" cm="1">
        <f t="array" ref="U508">INDEX($H508:$K508,0,MATCH(U$484,$H$484:$K$484,0))*HLOOKUP(U$483,$J$480:$R$481,2)</f>
        <v>0</v>
      </c>
      <c r="V508" s="1010" cm="1">
        <f t="array" ref="V508">INDEX($H508:$K508,0,MATCH(V$484,$H$484:$K$484,0))*HLOOKUP(V$483,$J$480:$R$481,2)</f>
        <v>0</v>
      </c>
      <c r="W508" s="1010" cm="1">
        <f t="array" ref="W508">INDEX($H508:$K508,0,MATCH(W$484,$H$484:$K$484,0))*HLOOKUP(W$483,$J$480:$R$481,2)</f>
        <v>0</v>
      </c>
      <c r="X508" s="1010" cm="1">
        <f t="array" ref="X508">INDEX($H508:$K508,0,MATCH(X$484,$H$484:$K$484,0))*HLOOKUP(X$483,$J$480:$R$481,2)</f>
        <v>0</v>
      </c>
      <c r="Y508" s="1010" cm="1">
        <f t="array" ref="Y508">INDEX($H508:$K508,0,MATCH(Y$484,$H$484:$K$484,0))*HLOOKUP(Y$483,$J$480:$R$481,2)</f>
        <v>0</v>
      </c>
      <c r="Z508" s="1010" cm="1">
        <f t="array" ref="Z508">INDEX($H508:$K508,0,MATCH(Z$484,$H$484:$K$484,0))*HLOOKUP(Z$483,$J$480:$R$481,2)</f>
        <v>0</v>
      </c>
      <c r="AA508" s="1010" cm="1">
        <f t="array" ref="AA508">INDEX($H508:$K508,0,MATCH(AA$484,$H$484:$K$484,0))*HLOOKUP(AA$483,$J$480:$R$481,2)</f>
        <v>0</v>
      </c>
      <c r="AB508" s="1010" cm="1">
        <f t="array" ref="AB508">INDEX($H508:$K508,0,MATCH(AB$484,$H$484:$K$484,0))*HLOOKUP(AB$483,$J$480:$R$481,2)</f>
        <v>0</v>
      </c>
      <c r="AC508" s="1010" cm="1">
        <f t="array" ref="AC508">INDEX($H508:$K508,0,MATCH(AC$484,$H$484:$K$484,0))*HLOOKUP(AC$483,$J$480:$R$481,2)</f>
        <v>0</v>
      </c>
      <c r="AD508" s="1010" cm="1">
        <f t="array" ref="AD508">INDEX($H508:$K508,0,MATCH(AD$484,$H$484:$K$484,0))*HLOOKUP(AD$483,$J$480:$R$481,2)</f>
        <v>0</v>
      </c>
      <c r="AE508" s="1010" cm="1">
        <f t="array" ref="AE508">INDEX($H508:$K508,0,MATCH(AE$484,$H$484:$K$484,0))*HLOOKUP(AE$483,$J$480:$R$481,2)</f>
        <v>0</v>
      </c>
      <c r="AF508" s="1010" cm="1">
        <f t="array" ref="AF508">INDEX($H508:$K508,0,MATCH(AF$484,$H$484:$K$484,0))*HLOOKUP(AF$483,$J$480:$R$481,2)</f>
        <v>0</v>
      </c>
      <c r="AG508" s="1010" cm="1">
        <f t="array" ref="AG508">INDEX($H508:$K508,0,MATCH(AG$484,$H$484:$K$484,0))*HLOOKUP(AG$483,$J$480:$R$481,2)</f>
        <v>0</v>
      </c>
      <c r="AH508" s="1010" cm="1">
        <f t="array" ref="AH508">INDEX($H508:$K508,0,MATCH(AH$484,$H$484:$K$484,0))*HLOOKUP(AH$483,$J$480:$R$481,2)</f>
        <v>0</v>
      </c>
      <c r="AI508" s="1010" cm="1">
        <f t="array" ref="AI508">INDEX($H508:$K508,0,MATCH(AI$484,$H$484:$K$484,0))*HLOOKUP(AI$483,$J$480:$R$481,2)</f>
        <v>0</v>
      </c>
      <c r="AJ508" s="1010" cm="1">
        <f t="array" ref="AJ508">INDEX($H508:$K508,0,MATCH(AJ$484,$H$484:$K$484,0))*HLOOKUP(AJ$483,$J$480:$R$481,2)</f>
        <v>0</v>
      </c>
      <c r="AK508" s="1010" cm="1">
        <f t="array" ref="AK508">INDEX($H508:$K508,0,MATCH(AK$484,$H$484:$K$484,0))*HLOOKUP(AK$483,$J$480:$R$481,2)</f>
        <v>0</v>
      </c>
      <c r="AL508" s="1010" cm="1">
        <f t="array" ref="AL508">INDEX($H508:$K508,0,MATCH(AL$484,$H$484:$K$484,0))*HLOOKUP(AL$483,$J$480:$R$481,2)</f>
        <v>0</v>
      </c>
      <c r="AM508" s="1010" cm="1">
        <f t="array" ref="AM508">INDEX($H508:$K508,0,MATCH(AM$484,$H$484:$K$484,0))*HLOOKUP(AM$483,$J$480:$R$481,2)</f>
        <v>0</v>
      </c>
      <c r="AN508" s="1010" cm="1">
        <f t="array" ref="AN508">INDEX($H508:$K508,0,MATCH(AN$484,$H$484:$K$484,0))*HLOOKUP(AN$483,$J$480:$R$481,2)</f>
        <v>0</v>
      </c>
      <c r="AO508" s="1010" cm="1">
        <f t="array" ref="AO508">INDEX($H508:$K508,0,MATCH(AO$484,$H$484:$K$484,0))*HLOOKUP(AO$483,$J$480:$R$481,2)</f>
        <v>0</v>
      </c>
      <c r="AP508" s="1010" cm="1">
        <f t="array" ref="AP508">INDEX($H508:$K508,0,MATCH(AP$484,$H$484:$K$484,0))*HLOOKUP(AP$483,$J$480:$R$481,2)</f>
        <v>0</v>
      </c>
      <c r="AQ508" s="1010" cm="1">
        <f t="array" ref="AQ508">INDEX($H508:$K508,0,MATCH(AQ$484,$H$484:$K$484,0))*HLOOKUP(AQ$483,$J$480:$R$481,2)</f>
        <v>0</v>
      </c>
      <c r="AR508" s="1010" cm="1">
        <f t="array" ref="AR508">INDEX($H508:$K508,0,MATCH(AR$484,$H$484:$K$484,0))*HLOOKUP(AR$483,$J$480:$R$481,2)</f>
        <v>0</v>
      </c>
      <c r="AS508" s="1010" cm="1">
        <f t="array" ref="AS508">INDEX($H508:$K508,0,MATCH(AS$484,$H$484:$K$484,0))*HLOOKUP(AS$483,$J$480:$R$481,2)</f>
        <v>0</v>
      </c>
      <c r="AT508" s="1010" cm="1">
        <f t="array" ref="AT508">INDEX($H508:$K508,0,MATCH(AT$484,$H$484:$K$484,0))*HLOOKUP(AT$483,$J$480:$R$481,2)</f>
        <v>0</v>
      </c>
      <c r="AU508" s="1010" cm="1">
        <f t="array" ref="AU508">INDEX($H508:$K508,0,MATCH(AU$484,$H$484:$K$484,0))*HLOOKUP(AU$483,$J$480:$R$481,2)</f>
        <v>0</v>
      </c>
      <c r="AV508" s="304"/>
      <c r="AW508" s="304"/>
      <c r="AX508" s="236"/>
      <c r="AY508" s="228"/>
      <c r="AZ508" s="228"/>
      <c r="BA508" s="228"/>
    </row>
    <row r="509" spans="1:53" s="76" customFormat="1" ht="15" outlineLevel="1" x14ac:dyDescent="0.25">
      <c r="A509" s="226"/>
      <c r="B509" s="227"/>
      <c r="C509" s="237"/>
      <c r="D509" s="237"/>
      <c r="E509" s="237"/>
      <c r="F509" s="245"/>
      <c r="G509" s="703" t="str">
        <f t="shared" si="87"/>
        <v>AAANWb</v>
      </c>
      <c r="H509" s="406">
        <v>0</v>
      </c>
      <c r="I509" s="406">
        <v>0</v>
      </c>
      <c r="J509" s="406">
        <v>0</v>
      </c>
      <c r="K509" s="406">
        <v>0</v>
      </c>
      <c r="L509" s="1010" cm="1">
        <f t="array" ref="L509">INDEX($H509:$K509,0,MATCH(L$484,$H$484:$K$484,0))*HLOOKUP(L$483,$J$480:$R$481,2)</f>
        <v>0</v>
      </c>
      <c r="M509" s="1010" cm="1">
        <f t="array" ref="M509">INDEX($H509:$K509,0,MATCH(M$484,$H$484:$K$484,0))*HLOOKUP(M$483,$J$480:$R$481,2)</f>
        <v>0</v>
      </c>
      <c r="N509" s="1010" cm="1">
        <f t="array" ref="N509">INDEX($H509:$K509,0,MATCH(N$484,$H$484:$K$484,0))*HLOOKUP(N$483,$J$480:$R$481,2)</f>
        <v>0</v>
      </c>
      <c r="O509" s="1010" cm="1">
        <f t="array" ref="O509">INDEX($H509:$K509,0,MATCH(O$484,$H$484:$K$484,0))*HLOOKUP(O$483,$J$480:$R$481,2)</f>
        <v>0</v>
      </c>
      <c r="P509" s="1010" cm="1">
        <f t="array" ref="P509">INDEX($H509:$K509,0,MATCH(P$484,$H$484:$K$484,0))*HLOOKUP(P$483,$J$480:$R$481,2)</f>
        <v>0</v>
      </c>
      <c r="Q509" s="1010" cm="1">
        <f t="array" ref="Q509">INDEX($H509:$K509,0,MATCH(Q$484,$H$484:$K$484,0))*HLOOKUP(Q$483,$J$480:$R$481,2)</f>
        <v>0</v>
      </c>
      <c r="R509" s="1010" cm="1">
        <f t="array" ref="R509">INDEX($H509:$K509,0,MATCH(R$484,$H$484:$K$484,0))*HLOOKUP(R$483,$J$480:$R$481,2)</f>
        <v>0</v>
      </c>
      <c r="S509" s="1010" cm="1">
        <f t="array" ref="S509">INDEX($H509:$K509,0,MATCH(S$484,$H$484:$K$484,0))*HLOOKUP(S$483,$J$480:$R$481,2)</f>
        <v>0</v>
      </c>
      <c r="T509" s="1010" cm="1">
        <f t="array" ref="T509">INDEX($H509:$K509,0,MATCH(T$484,$H$484:$K$484,0))*HLOOKUP(T$483,$J$480:$R$481,2)</f>
        <v>0</v>
      </c>
      <c r="U509" s="1010" cm="1">
        <f t="array" ref="U509">INDEX($H509:$K509,0,MATCH(U$484,$H$484:$K$484,0))*HLOOKUP(U$483,$J$480:$R$481,2)</f>
        <v>0</v>
      </c>
      <c r="V509" s="1010" cm="1">
        <f t="array" ref="V509">INDEX($H509:$K509,0,MATCH(V$484,$H$484:$K$484,0))*HLOOKUP(V$483,$J$480:$R$481,2)</f>
        <v>0</v>
      </c>
      <c r="W509" s="1010" cm="1">
        <f t="array" ref="W509">INDEX($H509:$K509,0,MATCH(W$484,$H$484:$K$484,0))*HLOOKUP(W$483,$J$480:$R$481,2)</f>
        <v>0</v>
      </c>
      <c r="X509" s="1010" cm="1">
        <f t="array" ref="X509">INDEX($H509:$K509,0,MATCH(X$484,$H$484:$K$484,0))*HLOOKUP(X$483,$J$480:$R$481,2)</f>
        <v>0</v>
      </c>
      <c r="Y509" s="1010" cm="1">
        <f t="array" ref="Y509">INDEX($H509:$K509,0,MATCH(Y$484,$H$484:$K$484,0))*HLOOKUP(Y$483,$J$480:$R$481,2)</f>
        <v>0</v>
      </c>
      <c r="Z509" s="1010" cm="1">
        <f t="array" ref="Z509">INDEX($H509:$K509,0,MATCH(Z$484,$H$484:$K$484,0))*HLOOKUP(Z$483,$J$480:$R$481,2)</f>
        <v>0</v>
      </c>
      <c r="AA509" s="1010" cm="1">
        <f t="array" ref="AA509">INDEX($H509:$K509,0,MATCH(AA$484,$H$484:$K$484,0))*HLOOKUP(AA$483,$J$480:$R$481,2)</f>
        <v>0</v>
      </c>
      <c r="AB509" s="1010" cm="1">
        <f t="array" ref="AB509">INDEX($H509:$K509,0,MATCH(AB$484,$H$484:$K$484,0))*HLOOKUP(AB$483,$J$480:$R$481,2)</f>
        <v>0</v>
      </c>
      <c r="AC509" s="1010" cm="1">
        <f t="array" ref="AC509">INDEX($H509:$K509,0,MATCH(AC$484,$H$484:$K$484,0))*HLOOKUP(AC$483,$J$480:$R$481,2)</f>
        <v>0</v>
      </c>
      <c r="AD509" s="1010" cm="1">
        <f t="array" ref="AD509">INDEX($H509:$K509,0,MATCH(AD$484,$H$484:$K$484,0))*HLOOKUP(AD$483,$J$480:$R$481,2)</f>
        <v>0</v>
      </c>
      <c r="AE509" s="1010" cm="1">
        <f t="array" ref="AE509">INDEX($H509:$K509,0,MATCH(AE$484,$H$484:$K$484,0))*HLOOKUP(AE$483,$J$480:$R$481,2)</f>
        <v>0</v>
      </c>
      <c r="AF509" s="1010" cm="1">
        <f t="array" ref="AF509">INDEX($H509:$K509,0,MATCH(AF$484,$H$484:$K$484,0))*HLOOKUP(AF$483,$J$480:$R$481,2)</f>
        <v>0</v>
      </c>
      <c r="AG509" s="1010" cm="1">
        <f t="array" ref="AG509">INDEX($H509:$K509,0,MATCH(AG$484,$H$484:$K$484,0))*HLOOKUP(AG$483,$J$480:$R$481,2)</f>
        <v>0</v>
      </c>
      <c r="AH509" s="1010" cm="1">
        <f t="array" ref="AH509">INDEX($H509:$K509,0,MATCH(AH$484,$H$484:$K$484,0))*HLOOKUP(AH$483,$J$480:$R$481,2)</f>
        <v>0</v>
      </c>
      <c r="AI509" s="1010" cm="1">
        <f t="array" ref="AI509">INDEX($H509:$K509,0,MATCH(AI$484,$H$484:$K$484,0))*HLOOKUP(AI$483,$J$480:$R$481,2)</f>
        <v>0</v>
      </c>
      <c r="AJ509" s="1010" cm="1">
        <f t="array" ref="AJ509">INDEX($H509:$K509,0,MATCH(AJ$484,$H$484:$K$484,0))*HLOOKUP(AJ$483,$J$480:$R$481,2)</f>
        <v>0</v>
      </c>
      <c r="AK509" s="1010" cm="1">
        <f t="array" ref="AK509">INDEX($H509:$K509,0,MATCH(AK$484,$H$484:$K$484,0))*HLOOKUP(AK$483,$J$480:$R$481,2)</f>
        <v>0</v>
      </c>
      <c r="AL509" s="1010" cm="1">
        <f t="array" ref="AL509">INDEX($H509:$K509,0,MATCH(AL$484,$H$484:$K$484,0))*HLOOKUP(AL$483,$J$480:$R$481,2)</f>
        <v>0</v>
      </c>
      <c r="AM509" s="1010" cm="1">
        <f t="array" ref="AM509">INDEX($H509:$K509,0,MATCH(AM$484,$H$484:$K$484,0))*HLOOKUP(AM$483,$J$480:$R$481,2)</f>
        <v>0</v>
      </c>
      <c r="AN509" s="1010" cm="1">
        <f t="array" ref="AN509">INDEX($H509:$K509,0,MATCH(AN$484,$H$484:$K$484,0))*HLOOKUP(AN$483,$J$480:$R$481,2)</f>
        <v>0</v>
      </c>
      <c r="AO509" s="1010" cm="1">
        <f t="array" ref="AO509">INDEX($H509:$K509,0,MATCH(AO$484,$H$484:$K$484,0))*HLOOKUP(AO$483,$J$480:$R$481,2)</f>
        <v>0</v>
      </c>
      <c r="AP509" s="1010" cm="1">
        <f t="array" ref="AP509">INDEX($H509:$K509,0,MATCH(AP$484,$H$484:$K$484,0))*HLOOKUP(AP$483,$J$480:$R$481,2)</f>
        <v>0</v>
      </c>
      <c r="AQ509" s="1010" cm="1">
        <f t="array" ref="AQ509">INDEX($H509:$K509,0,MATCH(AQ$484,$H$484:$K$484,0))*HLOOKUP(AQ$483,$J$480:$R$481,2)</f>
        <v>0</v>
      </c>
      <c r="AR509" s="1010" cm="1">
        <f t="array" ref="AR509">INDEX($H509:$K509,0,MATCH(AR$484,$H$484:$K$484,0))*HLOOKUP(AR$483,$J$480:$R$481,2)</f>
        <v>0</v>
      </c>
      <c r="AS509" s="1010" cm="1">
        <f t="array" ref="AS509">INDEX($H509:$K509,0,MATCH(AS$484,$H$484:$K$484,0))*HLOOKUP(AS$483,$J$480:$R$481,2)</f>
        <v>0</v>
      </c>
      <c r="AT509" s="1010" cm="1">
        <f t="array" ref="AT509">INDEX($H509:$K509,0,MATCH(AT$484,$H$484:$K$484,0))*HLOOKUP(AT$483,$J$480:$R$481,2)</f>
        <v>0</v>
      </c>
      <c r="AU509" s="1010" cm="1">
        <f t="array" ref="AU509">INDEX($H509:$K509,0,MATCH(AU$484,$H$484:$K$484,0))*HLOOKUP(AU$483,$J$480:$R$481,2)</f>
        <v>0</v>
      </c>
      <c r="AV509" s="304"/>
      <c r="AW509" s="304"/>
      <c r="AX509" s="236"/>
      <c r="AY509" s="228"/>
      <c r="AZ509" s="228"/>
      <c r="BA509" s="228"/>
    </row>
    <row r="510" spans="1:53" s="76" customFormat="1" ht="15" outlineLevel="1" x14ac:dyDescent="0.25">
      <c r="A510" s="226"/>
      <c r="B510" s="227"/>
      <c r="C510" s="237"/>
      <c r="D510" s="237"/>
      <c r="E510" s="237"/>
      <c r="F510" s="245"/>
      <c r="G510" s="703" t="str">
        <f t="shared" si="87"/>
        <v>AANWBa</v>
      </c>
      <c r="H510" s="406">
        <v>0</v>
      </c>
      <c r="I510" s="406">
        <v>0</v>
      </c>
      <c r="J510" s="406">
        <v>0</v>
      </c>
      <c r="K510" s="406">
        <v>0</v>
      </c>
      <c r="L510" s="1010" cm="1">
        <f t="array" ref="L510">INDEX($H510:$K510,0,MATCH(L$484,$H$484:$K$484,0))*HLOOKUP(L$483,$J$480:$R$481,2)</f>
        <v>0</v>
      </c>
      <c r="M510" s="1010" cm="1">
        <f t="array" ref="M510">INDEX($H510:$K510,0,MATCH(M$484,$H$484:$K$484,0))*HLOOKUP(M$483,$J$480:$R$481,2)</f>
        <v>0</v>
      </c>
      <c r="N510" s="1010" cm="1">
        <f t="array" ref="N510">INDEX($H510:$K510,0,MATCH(N$484,$H$484:$K$484,0))*HLOOKUP(N$483,$J$480:$R$481,2)</f>
        <v>0</v>
      </c>
      <c r="O510" s="1010" cm="1">
        <f t="array" ref="O510">INDEX($H510:$K510,0,MATCH(O$484,$H$484:$K$484,0))*HLOOKUP(O$483,$J$480:$R$481,2)</f>
        <v>0</v>
      </c>
      <c r="P510" s="1010" cm="1">
        <f t="array" ref="P510">INDEX($H510:$K510,0,MATCH(P$484,$H$484:$K$484,0))*HLOOKUP(P$483,$J$480:$R$481,2)</f>
        <v>0</v>
      </c>
      <c r="Q510" s="1010" cm="1">
        <f t="array" ref="Q510">INDEX($H510:$K510,0,MATCH(Q$484,$H$484:$K$484,0))*HLOOKUP(Q$483,$J$480:$R$481,2)</f>
        <v>0</v>
      </c>
      <c r="R510" s="1010" cm="1">
        <f t="array" ref="R510">INDEX($H510:$K510,0,MATCH(R$484,$H$484:$K$484,0))*HLOOKUP(R$483,$J$480:$R$481,2)</f>
        <v>0</v>
      </c>
      <c r="S510" s="1010" cm="1">
        <f t="array" ref="S510">INDEX($H510:$K510,0,MATCH(S$484,$H$484:$K$484,0))*HLOOKUP(S$483,$J$480:$R$481,2)</f>
        <v>0</v>
      </c>
      <c r="T510" s="1010" cm="1">
        <f t="array" ref="T510">INDEX($H510:$K510,0,MATCH(T$484,$H$484:$K$484,0))*HLOOKUP(T$483,$J$480:$R$481,2)</f>
        <v>0</v>
      </c>
      <c r="U510" s="1010" cm="1">
        <f t="array" ref="U510">INDEX($H510:$K510,0,MATCH(U$484,$H$484:$K$484,0))*HLOOKUP(U$483,$J$480:$R$481,2)</f>
        <v>0</v>
      </c>
      <c r="V510" s="1010" cm="1">
        <f t="array" ref="V510">INDEX($H510:$K510,0,MATCH(V$484,$H$484:$K$484,0))*HLOOKUP(V$483,$J$480:$R$481,2)</f>
        <v>0</v>
      </c>
      <c r="W510" s="1010" cm="1">
        <f t="array" ref="W510">INDEX($H510:$K510,0,MATCH(W$484,$H$484:$K$484,0))*HLOOKUP(W$483,$J$480:$R$481,2)</f>
        <v>0</v>
      </c>
      <c r="X510" s="1010" cm="1">
        <f t="array" ref="X510">INDEX($H510:$K510,0,MATCH(X$484,$H$484:$K$484,0))*HLOOKUP(X$483,$J$480:$R$481,2)</f>
        <v>0</v>
      </c>
      <c r="Y510" s="1010" cm="1">
        <f t="array" ref="Y510">INDEX($H510:$K510,0,MATCH(Y$484,$H$484:$K$484,0))*HLOOKUP(Y$483,$J$480:$R$481,2)</f>
        <v>0</v>
      </c>
      <c r="Z510" s="1010" cm="1">
        <f t="array" ref="Z510">INDEX($H510:$K510,0,MATCH(Z$484,$H$484:$K$484,0))*HLOOKUP(Z$483,$J$480:$R$481,2)</f>
        <v>0</v>
      </c>
      <c r="AA510" s="1010" cm="1">
        <f t="array" ref="AA510">INDEX($H510:$K510,0,MATCH(AA$484,$H$484:$K$484,0))*HLOOKUP(AA$483,$J$480:$R$481,2)</f>
        <v>0</v>
      </c>
      <c r="AB510" s="1010" cm="1">
        <f t="array" ref="AB510">INDEX($H510:$K510,0,MATCH(AB$484,$H$484:$K$484,0))*HLOOKUP(AB$483,$J$480:$R$481,2)</f>
        <v>0</v>
      </c>
      <c r="AC510" s="1010" cm="1">
        <f t="array" ref="AC510">INDEX($H510:$K510,0,MATCH(AC$484,$H$484:$K$484,0))*HLOOKUP(AC$483,$J$480:$R$481,2)</f>
        <v>0</v>
      </c>
      <c r="AD510" s="1010" cm="1">
        <f t="array" ref="AD510">INDEX($H510:$K510,0,MATCH(AD$484,$H$484:$K$484,0))*HLOOKUP(AD$483,$J$480:$R$481,2)</f>
        <v>0</v>
      </c>
      <c r="AE510" s="1010" cm="1">
        <f t="array" ref="AE510">INDEX($H510:$K510,0,MATCH(AE$484,$H$484:$K$484,0))*HLOOKUP(AE$483,$J$480:$R$481,2)</f>
        <v>0</v>
      </c>
      <c r="AF510" s="1010" cm="1">
        <f t="array" ref="AF510">INDEX($H510:$K510,0,MATCH(AF$484,$H$484:$K$484,0))*HLOOKUP(AF$483,$J$480:$R$481,2)</f>
        <v>0</v>
      </c>
      <c r="AG510" s="1010" cm="1">
        <f t="array" ref="AG510">INDEX($H510:$K510,0,MATCH(AG$484,$H$484:$K$484,0))*HLOOKUP(AG$483,$J$480:$R$481,2)</f>
        <v>0</v>
      </c>
      <c r="AH510" s="1010" cm="1">
        <f t="array" ref="AH510">INDEX($H510:$K510,0,MATCH(AH$484,$H$484:$K$484,0))*HLOOKUP(AH$483,$J$480:$R$481,2)</f>
        <v>0</v>
      </c>
      <c r="AI510" s="1010" cm="1">
        <f t="array" ref="AI510">INDEX($H510:$K510,0,MATCH(AI$484,$H$484:$K$484,0))*HLOOKUP(AI$483,$J$480:$R$481,2)</f>
        <v>0</v>
      </c>
      <c r="AJ510" s="1010" cm="1">
        <f t="array" ref="AJ510">INDEX($H510:$K510,0,MATCH(AJ$484,$H$484:$K$484,0))*HLOOKUP(AJ$483,$J$480:$R$481,2)</f>
        <v>0</v>
      </c>
      <c r="AK510" s="1010" cm="1">
        <f t="array" ref="AK510">INDEX($H510:$K510,0,MATCH(AK$484,$H$484:$K$484,0))*HLOOKUP(AK$483,$J$480:$R$481,2)</f>
        <v>0</v>
      </c>
      <c r="AL510" s="1010" cm="1">
        <f t="array" ref="AL510">INDEX($H510:$K510,0,MATCH(AL$484,$H$484:$K$484,0))*HLOOKUP(AL$483,$J$480:$R$481,2)</f>
        <v>0</v>
      </c>
      <c r="AM510" s="1010" cm="1">
        <f t="array" ref="AM510">INDEX($H510:$K510,0,MATCH(AM$484,$H$484:$K$484,0))*HLOOKUP(AM$483,$J$480:$R$481,2)</f>
        <v>0</v>
      </c>
      <c r="AN510" s="1010" cm="1">
        <f t="array" ref="AN510">INDEX($H510:$K510,0,MATCH(AN$484,$H$484:$K$484,0))*HLOOKUP(AN$483,$J$480:$R$481,2)</f>
        <v>0</v>
      </c>
      <c r="AO510" s="1010" cm="1">
        <f t="array" ref="AO510">INDEX($H510:$K510,0,MATCH(AO$484,$H$484:$K$484,0))*HLOOKUP(AO$483,$J$480:$R$481,2)</f>
        <v>0</v>
      </c>
      <c r="AP510" s="1010" cm="1">
        <f t="array" ref="AP510">INDEX($H510:$K510,0,MATCH(AP$484,$H$484:$K$484,0))*HLOOKUP(AP$483,$J$480:$R$481,2)</f>
        <v>0</v>
      </c>
      <c r="AQ510" s="1010" cm="1">
        <f t="array" ref="AQ510">INDEX($H510:$K510,0,MATCH(AQ$484,$H$484:$K$484,0))*HLOOKUP(AQ$483,$J$480:$R$481,2)</f>
        <v>0</v>
      </c>
      <c r="AR510" s="1010" cm="1">
        <f t="array" ref="AR510">INDEX($H510:$K510,0,MATCH(AR$484,$H$484:$K$484,0))*HLOOKUP(AR$483,$J$480:$R$481,2)</f>
        <v>0</v>
      </c>
      <c r="AS510" s="1010" cm="1">
        <f t="array" ref="AS510">INDEX($H510:$K510,0,MATCH(AS$484,$H$484:$K$484,0))*HLOOKUP(AS$483,$J$480:$R$481,2)</f>
        <v>0</v>
      </c>
      <c r="AT510" s="1010" cm="1">
        <f t="array" ref="AT510">INDEX($H510:$K510,0,MATCH(AT$484,$H$484:$K$484,0))*HLOOKUP(AT$483,$J$480:$R$481,2)</f>
        <v>0</v>
      </c>
      <c r="AU510" s="1010" cm="1">
        <f t="array" ref="AU510">INDEX($H510:$K510,0,MATCH(AU$484,$H$484:$K$484,0))*HLOOKUP(AU$483,$J$480:$R$481,2)</f>
        <v>0</v>
      </c>
      <c r="AV510" s="304"/>
      <c r="AW510" s="304"/>
      <c r="AX510" s="236"/>
      <c r="AY510" s="228"/>
      <c r="AZ510" s="228"/>
      <c r="BA510" s="228"/>
    </row>
    <row r="511" spans="1:53" s="76" customFormat="1" ht="15" outlineLevel="1" x14ac:dyDescent="0.25">
      <c r="A511" s="226"/>
      <c r="B511" s="227"/>
      <c r="C511" s="237"/>
      <c r="D511" s="237"/>
      <c r="E511" s="237"/>
      <c r="F511" s="245"/>
      <c r="G511" s="703" t="str">
        <f t="shared" si="87"/>
        <v>AYWBA1a</v>
      </c>
      <c r="H511" s="406">
        <v>0</v>
      </c>
      <c r="I511" s="406">
        <v>0</v>
      </c>
      <c r="J511" s="406">
        <v>0</v>
      </c>
      <c r="K511" s="406">
        <v>0</v>
      </c>
      <c r="L511" s="1010" cm="1">
        <f t="array" ref="L511">INDEX($H511:$K511,0,MATCH(L$484,$H$484:$K$484,0))*HLOOKUP(L$483,$J$480:$R$481,2)</f>
        <v>0</v>
      </c>
      <c r="M511" s="1010" cm="1">
        <f t="array" ref="M511">INDEX($H511:$K511,0,MATCH(M$484,$H$484:$K$484,0))*HLOOKUP(M$483,$J$480:$R$481,2)</f>
        <v>0</v>
      </c>
      <c r="N511" s="1010" cm="1">
        <f t="array" ref="N511">INDEX($H511:$K511,0,MATCH(N$484,$H$484:$K$484,0))*HLOOKUP(N$483,$J$480:$R$481,2)</f>
        <v>0</v>
      </c>
      <c r="O511" s="1010" cm="1">
        <f t="array" ref="O511">INDEX($H511:$K511,0,MATCH(O$484,$H$484:$K$484,0))*HLOOKUP(O$483,$J$480:$R$481,2)</f>
        <v>0</v>
      </c>
      <c r="P511" s="1010" cm="1">
        <f t="array" ref="P511">INDEX($H511:$K511,0,MATCH(P$484,$H$484:$K$484,0))*HLOOKUP(P$483,$J$480:$R$481,2)</f>
        <v>0</v>
      </c>
      <c r="Q511" s="1010" cm="1">
        <f t="array" ref="Q511">INDEX($H511:$K511,0,MATCH(Q$484,$H$484:$K$484,0))*HLOOKUP(Q$483,$J$480:$R$481,2)</f>
        <v>0</v>
      </c>
      <c r="R511" s="1010" cm="1">
        <f t="array" ref="R511">INDEX($H511:$K511,0,MATCH(R$484,$H$484:$K$484,0))*HLOOKUP(R$483,$J$480:$R$481,2)</f>
        <v>0</v>
      </c>
      <c r="S511" s="1010" cm="1">
        <f t="array" ref="S511">INDEX($H511:$K511,0,MATCH(S$484,$H$484:$K$484,0))*HLOOKUP(S$483,$J$480:$R$481,2)</f>
        <v>0</v>
      </c>
      <c r="T511" s="1010" cm="1">
        <f t="array" ref="T511">INDEX($H511:$K511,0,MATCH(T$484,$H$484:$K$484,0))*HLOOKUP(T$483,$J$480:$R$481,2)</f>
        <v>0</v>
      </c>
      <c r="U511" s="1010" cm="1">
        <f t="array" ref="U511">INDEX($H511:$K511,0,MATCH(U$484,$H$484:$K$484,0))*HLOOKUP(U$483,$J$480:$R$481,2)</f>
        <v>0</v>
      </c>
      <c r="V511" s="1010" cm="1">
        <f t="array" ref="V511">INDEX($H511:$K511,0,MATCH(V$484,$H$484:$K$484,0))*HLOOKUP(V$483,$J$480:$R$481,2)</f>
        <v>0</v>
      </c>
      <c r="W511" s="1010" cm="1">
        <f t="array" ref="W511">INDEX($H511:$K511,0,MATCH(W$484,$H$484:$K$484,0))*HLOOKUP(W$483,$J$480:$R$481,2)</f>
        <v>0</v>
      </c>
      <c r="X511" s="1010" cm="1">
        <f t="array" ref="X511">INDEX($H511:$K511,0,MATCH(X$484,$H$484:$K$484,0))*HLOOKUP(X$483,$J$480:$R$481,2)</f>
        <v>0</v>
      </c>
      <c r="Y511" s="1010" cm="1">
        <f t="array" ref="Y511">INDEX($H511:$K511,0,MATCH(Y$484,$H$484:$K$484,0))*HLOOKUP(Y$483,$J$480:$R$481,2)</f>
        <v>0</v>
      </c>
      <c r="Z511" s="1010" cm="1">
        <f t="array" ref="Z511">INDEX($H511:$K511,0,MATCH(Z$484,$H$484:$K$484,0))*HLOOKUP(Z$483,$J$480:$R$481,2)</f>
        <v>0</v>
      </c>
      <c r="AA511" s="1010" cm="1">
        <f t="array" ref="AA511">INDEX($H511:$K511,0,MATCH(AA$484,$H$484:$K$484,0))*HLOOKUP(AA$483,$J$480:$R$481,2)</f>
        <v>0</v>
      </c>
      <c r="AB511" s="1010" cm="1">
        <f t="array" ref="AB511">INDEX($H511:$K511,0,MATCH(AB$484,$H$484:$K$484,0))*HLOOKUP(AB$483,$J$480:$R$481,2)</f>
        <v>0</v>
      </c>
      <c r="AC511" s="1010" cm="1">
        <f t="array" ref="AC511">INDEX($H511:$K511,0,MATCH(AC$484,$H$484:$K$484,0))*HLOOKUP(AC$483,$J$480:$R$481,2)</f>
        <v>0</v>
      </c>
      <c r="AD511" s="1010" cm="1">
        <f t="array" ref="AD511">INDEX($H511:$K511,0,MATCH(AD$484,$H$484:$K$484,0))*HLOOKUP(AD$483,$J$480:$R$481,2)</f>
        <v>0</v>
      </c>
      <c r="AE511" s="1010" cm="1">
        <f t="array" ref="AE511">INDEX($H511:$K511,0,MATCH(AE$484,$H$484:$K$484,0))*HLOOKUP(AE$483,$J$480:$R$481,2)</f>
        <v>0</v>
      </c>
      <c r="AF511" s="1010" cm="1">
        <f t="array" ref="AF511">INDEX($H511:$K511,0,MATCH(AF$484,$H$484:$K$484,0))*HLOOKUP(AF$483,$J$480:$R$481,2)</f>
        <v>0</v>
      </c>
      <c r="AG511" s="1010" cm="1">
        <f t="array" ref="AG511">INDEX($H511:$K511,0,MATCH(AG$484,$H$484:$K$484,0))*HLOOKUP(AG$483,$J$480:$R$481,2)</f>
        <v>0</v>
      </c>
      <c r="AH511" s="1010" cm="1">
        <f t="array" ref="AH511">INDEX($H511:$K511,0,MATCH(AH$484,$H$484:$K$484,0))*HLOOKUP(AH$483,$J$480:$R$481,2)</f>
        <v>0</v>
      </c>
      <c r="AI511" s="1010" cm="1">
        <f t="array" ref="AI511">INDEX($H511:$K511,0,MATCH(AI$484,$H$484:$K$484,0))*HLOOKUP(AI$483,$J$480:$R$481,2)</f>
        <v>0</v>
      </c>
      <c r="AJ511" s="1010" cm="1">
        <f t="array" ref="AJ511">INDEX($H511:$K511,0,MATCH(AJ$484,$H$484:$K$484,0))*HLOOKUP(AJ$483,$J$480:$R$481,2)</f>
        <v>0</v>
      </c>
      <c r="AK511" s="1010" cm="1">
        <f t="array" ref="AK511">INDEX($H511:$K511,0,MATCH(AK$484,$H$484:$K$484,0))*HLOOKUP(AK$483,$J$480:$R$481,2)</f>
        <v>0</v>
      </c>
      <c r="AL511" s="1010" cm="1">
        <f t="array" ref="AL511">INDEX($H511:$K511,0,MATCH(AL$484,$H$484:$K$484,0))*HLOOKUP(AL$483,$J$480:$R$481,2)</f>
        <v>0</v>
      </c>
      <c r="AM511" s="1010" cm="1">
        <f t="array" ref="AM511">INDEX($H511:$K511,0,MATCH(AM$484,$H$484:$K$484,0))*HLOOKUP(AM$483,$J$480:$R$481,2)</f>
        <v>0</v>
      </c>
      <c r="AN511" s="1010" cm="1">
        <f t="array" ref="AN511">INDEX($H511:$K511,0,MATCH(AN$484,$H$484:$K$484,0))*HLOOKUP(AN$483,$J$480:$R$481,2)</f>
        <v>0</v>
      </c>
      <c r="AO511" s="1010" cm="1">
        <f t="array" ref="AO511">INDEX($H511:$K511,0,MATCH(AO$484,$H$484:$K$484,0))*HLOOKUP(AO$483,$J$480:$R$481,2)</f>
        <v>0</v>
      </c>
      <c r="AP511" s="1010" cm="1">
        <f t="array" ref="AP511">INDEX($H511:$K511,0,MATCH(AP$484,$H$484:$K$484,0))*HLOOKUP(AP$483,$J$480:$R$481,2)</f>
        <v>0</v>
      </c>
      <c r="AQ511" s="1010" cm="1">
        <f t="array" ref="AQ511">INDEX($H511:$K511,0,MATCH(AQ$484,$H$484:$K$484,0))*HLOOKUP(AQ$483,$J$480:$R$481,2)</f>
        <v>0</v>
      </c>
      <c r="AR511" s="1010" cm="1">
        <f t="array" ref="AR511">INDEX($H511:$K511,0,MATCH(AR$484,$H$484:$K$484,0))*HLOOKUP(AR$483,$J$480:$R$481,2)</f>
        <v>0</v>
      </c>
      <c r="AS511" s="1010" cm="1">
        <f t="array" ref="AS511">INDEX($H511:$K511,0,MATCH(AS$484,$H$484:$K$484,0))*HLOOKUP(AS$483,$J$480:$R$481,2)</f>
        <v>0</v>
      </c>
      <c r="AT511" s="1010" cm="1">
        <f t="array" ref="AT511">INDEX($H511:$K511,0,MATCH(AT$484,$H$484:$K$484,0))*HLOOKUP(AT$483,$J$480:$R$481,2)</f>
        <v>0</v>
      </c>
      <c r="AU511" s="1010" cm="1">
        <f t="array" ref="AU511">INDEX($H511:$K511,0,MATCH(AU$484,$H$484:$K$484,0))*HLOOKUP(AU$483,$J$480:$R$481,2)</f>
        <v>0</v>
      </c>
      <c r="AV511" s="304"/>
      <c r="AW511" s="304"/>
      <c r="AX511" s="236"/>
      <c r="AY511" s="228"/>
      <c r="AZ511" s="228"/>
      <c r="BA511" s="228"/>
    </row>
    <row r="512" spans="1:53" s="76" customFormat="1" ht="15" outlineLevel="1" x14ac:dyDescent="0.25">
      <c r="A512" s="226"/>
      <c r="B512" s="227"/>
      <c r="C512" s="237"/>
      <c r="D512" s="237"/>
      <c r="E512" s="237"/>
      <c r="F512" s="245"/>
      <c r="G512" s="703" t="str">
        <f t="shared" si="87"/>
        <v>YYBA2A1a</v>
      </c>
      <c r="H512" s="406">
        <v>0</v>
      </c>
      <c r="I512" s="406">
        <v>0</v>
      </c>
      <c r="J512" s="406">
        <v>0</v>
      </c>
      <c r="K512" s="406">
        <v>0</v>
      </c>
      <c r="L512" s="1010" cm="1">
        <f t="array" ref="L512">INDEX($H512:$K512,0,MATCH(L$484,$H$484:$K$484,0))*HLOOKUP(L$483,$J$480:$R$481,2)</f>
        <v>0</v>
      </c>
      <c r="M512" s="1010" cm="1">
        <f t="array" ref="M512">INDEX($H512:$K512,0,MATCH(M$484,$H$484:$K$484,0))*HLOOKUP(M$483,$J$480:$R$481,2)</f>
        <v>0</v>
      </c>
      <c r="N512" s="1010" cm="1">
        <f t="array" ref="N512">INDEX($H512:$K512,0,MATCH(N$484,$H$484:$K$484,0))*HLOOKUP(N$483,$J$480:$R$481,2)</f>
        <v>0</v>
      </c>
      <c r="O512" s="1010" cm="1">
        <f t="array" ref="O512">INDEX($H512:$K512,0,MATCH(O$484,$H$484:$K$484,0))*HLOOKUP(O$483,$J$480:$R$481,2)</f>
        <v>0</v>
      </c>
      <c r="P512" s="1010" cm="1">
        <f t="array" ref="P512">INDEX($H512:$K512,0,MATCH(P$484,$H$484:$K$484,0))*HLOOKUP(P$483,$J$480:$R$481,2)</f>
        <v>0</v>
      </c>
      <c r="Q512" s="1010" cm="1">
        <f t="array" ref="Q512">INDEX($H512:$K512,0,MATCH(Q$484,$H$484:$K$484,0))*HLOOKUP(Q$483,$J$480:$R$481,2)</f>
        <v>0</v>
      </c>
      <c r="R512" s="1010" cm="1">
        <f t="array" ref="R512">INDEX($H512:$K512,0,MATCH(R$484,$H$484:$K$484,0))*HLOOKUP(R$483,$J$480:$R$481,2)</f>
        <v>0</v>
      </c>
      <c r="S512" s="1010" cm="1">
        <f t="array" ref="S512">INDEX($H512:$K512,0,MATCH(S$484,$H$484:$K$484,0))*HLOOKUP(S$483,$J$480:$R$481,2)</f>
        <v>0</v>
      </c>
      <c r="T512" s="1010" cm="1">
        <f t="array" ref="T512">INDEX($H512:$K512,0,MATCH(T$484,$H$484:$K$484,0))*HLOOKUP(T$483,$J$480:$R$481,2)</f>
        <v>0</v>
      </c>
      <c r="U512" s="1010" cm="1">
        <f t="array" ref="U512">INDEX($H512:$K512,0,MATCH(U$484,$H$484:$K$484,0))*HLOOKUP(U$483,$J$480:$R$481,2)</f>
        <v>0</v>
      </c>
      <c r="V512" s="1010" cm="1">
        <f t="array" ref="V512">INDEX($H512:$K512,0,MATCH(V$484,$H$484:$K$484,0))*HLOOKUP(V$483,$J$480:$R$481,2)</f>
        <v>0</v>
      </c>
      <c r="W512" s="1010" cm="1">
        <f t="array" ref="W512">INDEX($H512:$K512,0,MATCH(W$484,$H$484:$K$484,0))*HLOOKUP(W$483,$J$480:$R$481,2)</f>
        <v>0</v>
      </c>
      <c r="X512" s="1010" cm="1">
        <f t="array" ref="X512">INDEX($H512:$K512,0,MATCH(X$484,$H$484:$K$484,0))*HLOOKUP(X$483,$J$480:$R$481,2)</f>
        <v>0</v>
      </c>
      <c r="Y512" s="1010" cm="1">
        <f t="array" ref="Y512">INDEX($H512:$K512,0,MATCH(Y$484,$H$484:$K$484,0))*HLOOKUP(Y$483,$J$480:$R$481,2)</f>
        <v>0</v>
      </c>
      <c r="Z512" s="1010" cm="1">
        <f t="array" ref="Z512">INDEX($H512:$K512,0,MATCH(Z$484,$H$484:$K$484,0))*HLOOKUP(Z$483,$J$480:$R$481,2)</f>
        <v>0</v>
      </c>
      <c r="AA512" s="1010" cm="1">
        <f t="array" ref="AA512">INDEX($H512:$K512,0,MATCH(AA$484,$H$484:$K$484,0))*HLOOKUP(AA$483,$J$480:$R$481,2)</f>
        <v>0</v>
      </c>
      <c r="AB512" s="1010" cm="1">
        <f t="array" ref="AB512">INDEX($H512:$K512,0,MATCH(AB$484,$H$484:$K$484,0))*HLOOKUP(AB$483,$J$480:$R$481,2)</f>
        <v>0</v>
      </c>
      <c r="AC512" s="1010" cm="1">
        <f t="array" ref="AC512">INDEX($H512:$K512,0,MATCH(AC$484,$H$484:$K$484,0))*HLOOKUP(AC$483,$J$480:$R$481,2)</f>
        <v>0</v>
      </c>
      <c r="AD512" s="1010" cm="1">
        <f t="array" ref="AD512">INDEX($H512:$K512,0,MATCH(AD$484,$H$484:$K$484,0))*HLOOKUP(AD$483,$J$480:$R$481,2)</f>
        <v>0</v>
      </c>
      <c r="AE512" s="1010" cm="1">
        <f t="array" ref="AE512">INDEX($H512:$K512,0,MATCH(AE$484,$H$484:$K$484,0))*HLOOKUP(AE$483,$J$480:$R$481,2)</f>
        <v>0</v>
      </c>
      <c r="AF512" s="1010" cm="1">
        <f t="array" ref="AF512">INDEX($H512:$K512,0,MATCH(AF$484,$H$484:$K$484,0))*HLOOKUP(AF$483,$J$480:$R$481,2)</f>
        <v>0</v>
      </c>
      <c r="AG512" s="1010" cm="1">
        <f t="array" ref="AG512">INDEX($H512:$K512,0,MATCH(AG$484,$H$484:$K$484,0))*HLOOKUP(AG$483,$J$480:$R$481,2)</f>
        <v>0</v>
      </c>
      <c r="AH512" s="1010" cm="1">
        <f t="array" ref="AH512">INDEX($H512:$K512,0,MATCH(AH$484,$H$484:$K$484,0))*HLOOKUP(AH$483,$J$480:$R$481,2)</f>
        <v>0</v>
      </c>
      <c r="AI512" s="1010" cm="1">
        <f t="array" ref="AI512">INDEX($H512:$K512,0,MATCH(AI$484,$H$484:$K$484,0))*HLOOKUP(AI$483,$J$480:$R$481,2)</f>
        <v>0</v>
      </c>
      <c r="AJ512" s="1010" cm="1">
        <f t="array" ref="AJ512">INDEX($H512:$K512,0,MATCH(AJ$484,$H$484:$K$484,0))*HLOOKUP(AJ$483,$J$480:$R$481,2)</f>
        <v>0</v>
      </c>
      <c r="AK512" s="1010" cm="1">
        <f t="array" ref="AK512">INDEX($H512:$K512,0,MATCH(AK$484,$H$484:$K$484,0))*HLOOKUP(AK$483,$J$480:$R$481,2)</f>
        <v>0</v>
      </c>
      <c r="AL512" s="1010" cm="1">
        <f t="array" ref="AL512">INDEX($H512:$K512,0,MATCH(AL$484,$H$484:$K$484,0))*HLOOKUP(AL$483,$J$480:$R$481,2)</f>
        <v>0</v>
      </c>
      <c r="AM512" s="1010" cm="1">
        <f t="array" ref="AM512">INDEX($H512:$K512,0,MATCH(AM$484,$H$484:$K$484,0))*HLOOKUP(AM$483,$J$480:$R$481,2)</f>
        <v>0</v>
      </c>
      <c r="AN512" s="1010" cm="1">
        <f t="array" ref="AN512">INDEX($H512:$K512,0,MATCH(AN$484,$H$484:$K$484,0))*HLOOKUP(AN$483,$J$480:$R$481,2)</f>
        <v>0</v>
      </c>
      <c r="AO512" s="1010" cm="1">
        <f t="array" ref="AO512">INDEX($H512:$K512,0,MATCH(AO$484,$H$484:$K$484,0))*HLOOKUP(AO$483,$J$480:$R$481,2)</f>
        <v>0</v>
      </c>
      <c r="AP512" s="1010" cm="1">
        <f t="array" ref="AP512">INDEX($H512:$K512,0,MATCH(AP$484,$H$484:$K$484,0))*HLOOKUP(AP$483,$J$480:$R$481,2)</f>
        <v>0</v>
      </c>
      <c r="AQ512" s="1010" cm="1">
        <f t="array" ref="AQ512">INDEX($H512:$K512,0,MATCH(AQ$484,$H$484:$K$484,0))*HLOOKUP(AQ$483,$J$480:$R$481,2)</f>
        <v>0</v>
      </c>
      <c r="AR512" s="1010" cm="1">
        <f t="array" ref="AR512">INDEX($H512:$K512,0,MATCH(AR$484,$H$484:$K$484,0))*HLOOKUP(AR$483,$J$480:$R$481,2)</f>
        <v>0</v>
      </c>
      <c r="AS512" s="1010" cm="1">
        <f t="array" ref="AS512">INDEX($H512:$K512,0,MATCH(AS$484,$H$484:$K$484,0))*HLOOKUP(AS$483,$J$480:$R$481,2)</f>
        <v>0</v>
      </c>
      <c r="AT512" s="1010" cm="1">
        <f t="array" ref="AT512">INDEX($H512:$K512,0,MATCH(AT$484,$H$484:$K$484,0))*HLOOKUP(AT$483,$J$480:$R$481,2)</f>
        <v>0</v>
      </c>
      <c r="AU512" s="1010" cm="1">
        <f t="array" ref="AU512">INDEX($H512:$K512,0,MATCH(AU$484,$H$484:$K$484,0))*HLOOKUP(AU$483,$J$480:$R$481,2)</f>
        <v>0</v>
      </c>
      <c r="AV512" s="304"/>
      <c r="AW512" s="304"/>
      <c r="AX512" s="236"/>
      <c r="AY512" s="228"/>
      <c r="AZ512" s="228"/>
      <c r="BA512" s="228"/>
    </row>
    <row r="513" spans="1:91" s="76" customFormat="1" ht="15" outlineLevel="1" x14ac:dyDescent="0.25">
      <c r="A513" s="226"/>
      <c r="B513" s="227"/>
      <c r="C513" s="237"/>
      <c r="D513" s="237"/>
      <c r="E513" s="237"/>
      <c r="F513" s="245"/>
      <c r="G513" s="703" t="str">
        <f t="shared" si="87"/>
        <v>YYAA2A1a</v>
      </c>
      <c r="H513" s="406">
        <v>0</v>
      </c>
      <c r="I513" s="406">
        <v>0</v>
      </c>
      <c r="J513" s="406">
        <v>0</v>
      </c>
      <c r="K513" s="406">
        <v>0</v>
      </c>
      <c r="L513" s="1010" cm="1">
        <f t="array" ref="L513">INDEX($H513:$K513,0,MATCH(L$484,$H$484:$K$484,0))*HLOOKUP(L$483,$J$480:$R$481,2)</f>
        <v>0</v>
      </c>
      <c r="M513" s="1010" cm="1">
        <f t="array" ref="M513">INDEX($H513:$K513,0,MATCH(M$484,$H$484:$K$484,0))*HLOOKUP(M$483,$J$480:$R$481,2)</f>
        <v>0</v>
      </c>
      <c r="N513" s="1010" cm="1">
        <f t="array" ref="N513">INDEX($H513:$K513,0,MATCH(N$484,$H$484:$K$484,0))*HLOOKUP(N$483,$J$480:$R$481,2)</f>
        <v>0</v>
      </c>
      <c r="O513" s="1010" cm="1">
        <f t="array" ref="O513">INDEX($H513:$K513,0,MATCH(O$484,$H$484:$K$484,0))*HLOOKUP(O$483,$J$480:$R$481,2)</f>
        <v>0</v>
      </c>
      <c r="P513" s="1010" cm="1">
        <f t="array" ref="P513">INDEX($H513:$K513,0,MATCH(P$484,$H$484:$K$484,0))*HLOOKUP(P$483,$J$480:$R$481,2)</f>
        <v>0</v>
      </c>
      <c r="Q513" s="1010" cm="1">
        <f t="array" ref="Q513">INDEX($H513:$K513,0,MATCH(Q$484,$H$484:$K$484,0))*HLOOKUP(Q$483,$J$480:$R$481,2)</f>
        <v>0</v>
      </c>
      <c r="R513" s="1010" cm="1">
        <f t="array" ref="R513">INDEX($H513:$K513,0,MATCH(R$484,$H$484:$K$484,0))*HLOOKUP(R$483,$J$480:$R$481,2)</f>
        <v>0</v>
      </c>
      <c r="S513" s="1010" cm="1">
        <f t="array" ref="S513">INDEX($H513:$K513,0,MATCH(S$484,$H$484:$K$484,0))*HLOOKUP(S$483,$J$480:$R$481,2)</f>
        <v>0</v>
      </c>
      <c r="T513" s="1010" cm="1">
        <f t="array" ref="T513">INDEX($H513:$K513,0,MATCH(T$484,$H$484:$K$484,0))*HLOOKUP(T$483,$J$480:$R$481,2)</f>
        <v>0</v>
      </c>
      <c r="U513" s="1010" cm="1">
        <f t="array" ref="U513">INDEX($H513:$K513,0,MATCH(U$484,$H$484:$K$484,0))*HLOOKUP(U$483,$J$480:$R$481,2)</f>
        <v>0</v>
      </c>
      <c r="V513" s="1010" cm="1">
        <f t="array" ref="V513">INDEX($H513:$K513,0,MATCH(V$484,$H$484:$K$484,0))*HLOOKUP(V$483,$J$480:$R$481,2)</f>
        <v>0</v>
      </c>
      <c r="W513" s="1010" cm="1">
        <f t="array" ref="W513">INDEX($H513:$K513,0,MATCH(W$484,$H$484:$K$484,0))*HLOOKUP(W$483,$J$480:$R$481,2)</f>
        <v>0</v>
      </c>
      <c r="X513" s="1010" cm="1">
        <f t="array" ref="X513">INDEX($H513:$K513,0,MATCH(X$484,$H$484:$K$484,0))*HLOOKUP(X$483,$J$480:$R$481,2)</f>
        <v>0</v>
      </c>
      <c r="Y513" s="1010" cm="1">
        <f t="array" ref="Y513">INDEX($H513:$K513,0,MATCH(Y$484,$H$484:$K$484,0))*HLOOKUP(Y$483,$J$480:$R$481,2)</f>
        <v>0</v>
      </c>
      <c r="Z513" s="1010" cm="1">
        <f t="array" ref="Z513">INDEX($H513:$K513,0,MATCH(Z$484,$H$484:$K$484,0))*HLOOKUP(Z$483,$J$480:$R$481,2)</f>
        <v>0</v>
      </c>
      <c r="AA513" s="1010" cm="1">
        <f t="array" ref="AA513">INDEX($H513:$K513,0,MATCH(AA$484,$H$484:$K$484,0))*HLOOKUP(AA$483,$J$480:$R$481,2)</f>
        <v>0</v>
      </c>
      <c r="AB513" s="1010" cm="1">
        <f t="array" ref="AB513">INDEX($H513:$K513,0,MATCH(AB$484,$H$484:$K$484,0))*HLOOKUP(AB$483,$J$480:$R$481,2)</f>
        <v>0</v>
      </c>
      <c r="AC513" s="1010" cm="1">
        <f t="array" ref="AC513">INDEX($H513:$K513,0,MATCH(AC$484,$H$484:$K$484,0))*HLOOKUP(AC$483,$J$480:$R$481,2)</f>
        <v>0</v>
      </c>
      <c r="AD513" s="1010" cm="1">
        <f t="array" ref="AD513">INDEX($H513:$K513,0,MATCH(AD$484,$H$484:$K$484,0))*HLOOKUP(AD$483,$J$480:$R$481,2)</f>
        <v>0</v>
      </c>
      <c r="AE513" s="1010" cm="1">
        <f t="array" ref="AE513">INDEX($H513:$K513,0,MATCH(AE$484,$H$484:$K$484,0))*HLOOKUP(AE$483,$J$480:$R$481,2)</f>
        <v>0</v>
      </c>
      <c r="AF513" s="1010" cm="1">
        <f t="array" ref="AF513">INDEX($H513:$K513,0,MATCH(AF$484,$H$484:$K$484,0))*HLOOKUP(AF$483,$J$480:$R$481,2)</f>
        <v>0</v>
      </c>
      <c r="AG513" s="1010" cm="1">
        <f t="array" ref="AG513">INDEX($H513:$K513,0,MATCH(AG$484,$H$484:$K$484,0))*HLOOKUP(AG$483,$J$480:$R$481,2)</f>
        <v>0</v>
      </c>
      <c r="AH513" s="1010" cm="1">
        <f t="array" ref="AH513">INDEX($H513:$K513,0,MATCH(AH$484,$H$484:$K$484,0))*HLOOKUP(AH$483,$J$480:$R$481,2)</f>
        <v>0</v>
      </c>
      <c r="AI513" s="1010" cm="1">
        <f t="array" ref="AI513">INDEX($H513:$K513,0,MATCH(AI$484,$H$484:$K$484,0))*HLOOKUP(AI$483,$J$480:$R$481,2)</f>
        <v>0</v>
      </c>
      <c r="AJ513" s="1010" cm="1">
        <f t="array" ref="AJ513">INDEX($H513:$K513,0,MATCH(AJ$484,$H$484:$K$484,0))*HLOOKUP(AJ$483,$J$480:$R$481,2)</f>
        <v>0</v>
      </c>
      <c r="AK513" s="1010" cm="1">
        <f t="array" ref="AK513">INDEX($H513:$K513,0,MATCH(AK$484,$H$484:$K$484,0))*HLOOKUP(AK$483,$J$480:$R$481,2)</f>
        <v>0</v>
      </c>
      <c r="AL513" s="1010" cm="1">
        <f t="array" ref="AL513">INDEX($H513:$K513,0,MATCH(AL$484,$H$484:$K$484,0))*HLOOKUP(AL$483,$J$480:$R$481,2)</f>
        <v>0</v>
      </c>
      <c r="AM513" s="1010" cm="1">
        <f t="array" ref="AM513">INDEX($H513:$K513,0,MATCH(AM$484,$H$484:$K$484,0))*HLOOKUP(AM$483,$J$480:$R$481,2)</f>
        <v>0</v>
      </c>
      <c r="AN513" s="1010" cm="1">
        <f t="array" ref="AN513">INDEX($H513:$K513,0,MATCH(AN$484,$H$484:$K$484,0))*HLOOKUP(AN$483,$J$480:$R$481,2)</f>
        <v>0</v>
      </c>
      <c r="AO513" s="1010" cm="1">
        <f t="array" ref="AO513">INDEX($H513:$K513,0,MATCH(AO$484,$H$484:$K$484,0))*HLOOKUP(AO$483,$J$480:$R$481,2)</f>
        <v>0</v>
      </c>
      <c r="AP513" s="1010" cm="1">
        <f t="array" ref="AP513">INDEX($H513:$K513,0,MATCH(AP$484,$H$484:$K$484,0))*HLOOKUP(AP$483,$J$480:$R$481,2)</f>
        <v>0</v>
      </c>
      <c r="AQ513" s="1010" cm="1">
        <f t="array" ref="AQ513">INDEX($H513:$K513,0,MATCH(AQ$484,$H$484:$K$484,0))*HLOOKUP(AQ$483,$J$480:$R$481,2)</f>
        <v>0</v>
      </c>
      <c r="AR513" s="1010" cm="1">
        <f t="array" ref="AR513">INDEX($H513:$K513,0,MATCH(AR$484,$H$484:$K$484,0))*HLOOKUP(AR$483,$J$480:$R$481,2)</f>
        <v>0</v>
      </c>
      <c r="AS513" s="1010" cm="1">
        <f t="array" ref="AS513">INDEX($H513:$K513,0,MATCH(AS$484,$H$484:$K$484,0))*HLOOKUP(AS$483,$J$480:$R$481,2)</f>
        <v>0</v>
      </c>
      <c r="AT513" s="1010" cm="1">
        <f t="array" ref="AT513">INDEX($H513:$K513,0,MATCH(AT$484,$H$484:$K$484,0))*HLOOKUP(AT$483,$J$480:$R$481,2)</f>
        <v>0</v>
      </c>
      <c r="AU513" s="1010" cm="1">
        <f t="array" ref="AU513">INDEX($H513:$K513,0,MATCH(AU$484,$H$484:$K$484,0))*HLOOKUP(AU$483,$J$480:$R$481,2)</f>
        <v>0</v>
      </c>
      <c r="AV513" s="304"/>
      <c r="AW513" s="304"/>
      <c r="AX513" s="236"/>
      <c r="AY513" s="228"/>
      <c r="AZ513" s="228"/>
      <c r="BA513" s="228"/>
    </row>
    <row r="514" spans="1:91" s="76" customFormat="1" ht="15" outlineLevel="1" x14ac:dyDescent="0.25">
      <c r="A514" s="226"/>
      <c r="B514" s="227"/>
      <c r="C514" s="237"/>
      <c r="D514" s="237"/>
      <c r="E514" s="237"/>
      <c r="F514" s="245"/>
      <c r="G514" s="703" t="str">
        <f t="shared" si="87"/>
        <v>YAAA2A1a</v>
      </c>
      <c r="H514" s="406">
        <v>0</v>
      </c>
      <c r="I514" s="406">
        <v>0</v>
      </c>
      <c r="J514" s="406">
        <v>0</v>
      </c>
      <c r="K514" s="406">
        <v>0</v>
      </c>
      <c r="L514" s="1010" cm="1">
        <f t="array" ref="L514">INDEX($H514:$K514,0,MATCH(L$484,$H$484:$K$484,0))*HLOOKUP(L$483,$J$480:$R$481,2)</f>
        <v>0</v>
      </c>
      <c r="M514" s="1010" cm="1">
        <f t="array" ref="M514">INDEX($H514:$K514,0,MATCH(M$484,$H$484:$K$484,0))*HLOOKUP(M$483,$J$480:$R$481,2)</f>
        <v>0</v>
      </c>
      <c r="N514" s="1010" cm="1">
        <f t="array" ref="N514">INDEX($H514:$K514,0,MATCH(N$484,$H$484:$K$484,0))*HLOOKUP(N$483,$J$480:$R$481,2)</f>
        <v>0</v>
      </c>
      <c r="O514" s="1010" cm="1">
        <f t="array" ref="O514">INDEX($H514:$K514,0,MATCH(O$484,$H$484:$K$484,0))*HLOOKUP(O$483,$J$480:$R$481,2)</f>
        <v>0</v>
      </c>
      <c r="P514" s="1010" cm="1">
        <f t="array" ref="P514">INDEX($H514:$K514,0,MATCH(P$484,$H$484:$K$484,0))*HLOOKUP(P$483,$J$480:$R$481,2)</f>
        <v>0</v>
      </c>
      <c r="Q514" s="1010" cm="1">
        <f t="array" ref="Q514">INDEX($H514:$K514,0,MATCH(Q$484,$H$484:$K$484,0))*HLOOKUP(Q$483,$J$480:$R$481,2)</f>
        <v>0</v>
      </c>
      <c r="R514" s="1010" cm="1">
        <f t="array" ref="R514">INDEX($H514:$K514,0,MATCH(R$484,$H$484:$K$484,0))*HLOOKUP(R$483,$J$480:$R$481,2)</f>
        <v>0</v>
      </c>
      <c r="S514" s="1010" cm="1">
        <f t="array" ref="S514">INDEX($H514:$K514,0,MATCH(S$484,$H$484:$K$484,0))*HLOOKUP(S$483,$J$480:$R$481,2)</f>
        <v>0</v>
      </c>
      <c r="T514" s="1010" cm="1">
        <f t="array" ref="T514">INDEX($H514:$K514,0,MATCH(T$484,$H$484:$K$484,0))*HLOOKUP(T$483,$J$480:$R$481,2)</f>
        <v>0</v>
      </c>
      <c r="U514" s="1010" cm="1">
        <f t="array" ref="U514">INDEX($H514:$K514,0,MATCH(U$484,$H$484:$K$484,0))*HLOOKUP(U$483,$J$480:$R$481,2)</f>
        <v>0</v>
      </c>
      <c r="V514" s="1010" cm="1">
        <f t="array" ref="V514">INDEX($H514:$K514,0,MATCH(V$484,$H$484:$K$484,0))*HLOOKUP(V$483,$J$480:$R$481,2)</f>
        <v>0</v>
      </c>
      <c r="W514" s="1010" cm="1">
        <f t="array" ref="W514">INDEX($H514:$K514,0,MATCH(W$484,$H$484:$K$484,0))*HLOOKUP(W$483,$J$480:$R$481,2)</f>
        <v>0</v>
      </c>
      <c r="X514" s="1010" cm="1">
        <f t="array" ref="X514">INDEX($H514:$K514,0,MATCH(X$484,$H$484:$K$484,0))*HLOOKUP(X$483,$J$480:$R$481,2)</f>
        <v>0</v>
      </c>
      <c r="Y514" s="1010" cm="1">
        <f t="array" ref="Y514">INDEX($H514:$K514,0,MATCH(Y$484,$H$484:$K$484,0))*HLOOKUP(Y$483,$J$480:$R$481,2)</f>
        <v>0</v>
      </c>
      <c r="Z514" s="1010" cm="1">
        <f t="array" ref="Z514">INDEX($H514:$K514,0,MATCH(Z$484,$H$484:$K$484,0))*HLOOKUP(Z$483,$J$480:$R$481,2)</f>
        <v>0</v>
      </c>
      <c r="AA514" s="1010" cm="1">
        <f t="array" ref="AA514">INDEX($H514:$K514,0,MATCH(AA$484,$H$484:$K$484,0))*HLOOKUP(AA$483,$J$480:$R$481,2)</f>
        <v>0</v>
      </c>
      <c r="AB514" s="1010" cm="1">
        <f t="array" ref="AB514">INDEX($H514:$K514,0,MATCH(AB$484,$H$484:$K$484,0))*HLOOKUP(AB$483,$J$480:$R$481,2)</f>
        <v>0</v>
      </c>
      <c r="AC514" s="1010" cm="1">
        <f t="array" ref="AC514">INDEX($H514:$K514,0,MATCH(AC$484,$H$484:$K$484,0))*HLOOKUP(AC$483,$J$480:$R$481,2)</f>
        <v>0</v>
      </c>
      <c r="AD514" s="1010" cm="1">
        <f t="array" ref="AD514">INDEX($H514:$K514,0,MATCH(AD$484,$H$484:$K$484,0))*HLOOKUP(AD$483,$J$480:$R$481,2)</f>
        <v>0</v>
      </c>
      <c r="AE514" s="1010" cm="1">
        <f t="array" ref="AE514">INDEX($H514:$K514,0,MATCH(AE$484,$H$484:$K$484,0))*HLOOKUP(AE$483,$J$480:$R$481,2)</f>
        <v>0</v>
      </c>
      <c r="AF514" s="1010" cm="1">
        <f t="array" ref="AF514">INDEX($H514:$K514,0,MATCH(AF$484,$H$484:$K$484,0))*HLOOKUP(AF$483,$J$480:$R$481,2)</f>
        <v>0</v>
      </c>
      <c r="AG514" s="1010" cm="1">
        <f t="array" ref="AG514">INDEX($H514:$K514,0,MATCH(AG$484,$H$484:$K$484,0))*HLOOKUP(AG$483,$J$480:$R$481,2)</f>
        <v>0</v>
      </c>
      <c r="AH514" s="1010" cm="1">
        <f t="array" ref="AH514">INDEX($H514:$K514,0,MATCH(AH$484,$H$484:$K$484,0))*HLOOKUP(AH$483,$J$480:$R$481,2)</f>
        <v>0</v>
      </c>
      <c r="AI514" s="1010" cm="1">
        <f t="array" ref="AI514">INDEX($H514:$K514,0,MATCH(AI$484,$H$484:$K$484,0))*HLOOKUP(AI$483,$J$480:$R$481,2)</f>
        <v>0</v>
      </c>
      <c r="AJ514" s="1010" cm="1">
        <f t="array" ref="AJ514">INDEX($H514:$K514,0,MATCH(AJ$484,$H$484:$K$484,0))*HLOOKUP(AJ$483,$J$480:$R$481,2)</f>
        <v>0</v>
      </c>
      <c r="AK514" s="1010" cm="1">
        <f t="array" ref="AK514">INDEX($H514:$K514,0,MATCH(AK$484,$H$484:$K$484,0))*HLOOKUP(AK$483,$J$480:$R$481,2)</f>
        <v>0</v>
      </c>
      <c r="AL514" s="1010" cm="1">
        <f t="array" ref="AL514">INDEX($H514:$K514,0,MATCH(AL$484,$H$484:$K$484,0))*HLOOKUP(AL$483,$J$480:$R$481,2)</f>
        <v>0</v>
      </c>
      <c r="AM514" s="1010" cm="1">
        <f t="array" ref="AM514">INDEX($H514:$K514,0,MATCH(AM$484,$H$484:$K$484,0))*HLOOKUP(AM$483,$J$480:$R$481,2)</f>
        <v>0</v>
      </c>
      <c r="AN514" s="1010" cm="1">
        <f t="array" ref="AN514">INDEX($H514:$K514,0,MATCH(AN$484,$H$484:$K$484,0))*HLOOKUP(AN$483,$J$480:$R$481,2)</f>
        <v>0</v>
      </c>
      <c r="AO514" s="1010" cm="1">
        <f t="array" ref="AO514">INDEX($H514:$K514,0,MATCH(AO$484,$H$484:$K$484,0))*HLOOKUP(AO$483,$J$480:$R$481,2)</f>
        <v>0</v>
      </c>
      <c r="AP514" s="1010" cm="1">
        <f t="array" ref="AP514">INDEX($H514:$K514,0,MATCH(AP$484,$H$484:$K$484,0))*HLOOKUP(AP$483,$J$480:$R$481,2)</f>
        <v>0</v>
      </c>
      <c r="AQ514" s="1010" cm="1">
        <f t="array" ref="AQ514">INDEX($H514:$K514,0,MATCH(AQ$484,$H$484:$K$484,0))*HLOOKUP(AQ$483,$J$480:$R$481,2)</f>
        <v>0</v>
      </c>
      <c r="AR514" s="1010" cm="1">
        <f t="array" ref="AR514">INDEX($H514:$K514,0,MATCH(AR$484,$H$484:$K$484,0))*HLOOKUP(AR$483,$J$480:$R$481,2)</f>
        <v>0</v>
      </c>
      <c r="AS514" s="1010" cm="1">
        <f t="array" ref="AS514">INDEX($H514:$K514,0,MATCH(AS$484,$H$484:$K$484,0))*HLOOKUP(AS$483,$J$480:$R$481,2)</f>
        <v>0</v>
      </c>
      <c r="AT514" s="1010" cm="1">
        <f t="array" ref="AT514">INDEX($H514:$K514,0,MATCH(AT$484,$H$484:$K$484,0))*HLOOKUP(AT$483,$J$480:$R$481,2)</f>
        <v>0</v>
      </c>
      <c r="AU514" s="1010" cm="1">
        <f t="array" ref="AU514">INDEX($H514:$K514,0,MATCH(AU$484,$H$484:$K$484,0))*HLOOKUP(AU$483,$J$480:$R$481,2)</f>
        <v>0</v>
      </c>
      <c r="AV514" s="304"/>
      <c r="AW514" s="304"/>
      <c r="AX514" s="236"/>
      <c r="AY514" s="228"/>
      <c r="AZ514" s="228"/>
      <c r="BA514" s="228"/>
    </row>
    <row r="515" spans="1:91" s="76" customFormat="1" ht="15" outlineLevel="1" x14ac:dyDescent="0.25">
      <c r="A515" s="226"/>
      <c r="B515" s="227"/>
      <c r="C515" s="237"/>
      <c r="D515" s="237"/>
      <c r="E515" s="237"/>
      <c r="F515" s="245"/>
      <c r="G515" s="703" t="str">
        <f t="shared" si="87"/>
        <v>YYWNWl</v>
      </c>
      <c r="H515" s="349">
        <f>IF(H465&gt;0,1,0)</f>
        <v>0</v>
      </c>
      <c r="I515" s="349">
        <f t="shared" ref="I515:K515" si="88">IF(I465&gt;0,1,0)</f>
        <v>0</v>
      </c>
      <c r="J515" s="349">
        <f t="shared" si="88"/>
        <v>0</v>
      </c>
      <c r="K515" s="349">
        <f t="shared" si="88"/>
        <v>0</v>
      </c>
      <c r="L515" s="1010" cm="1">
        <f t="array" ref="L515">INDEX($H515:$K515,0,MATCH(L$484,$H$484:$K$484,0))*HLOOKUP(L$483,$J$480:$R$481,2)</f>
        <v>0</v>
      </c>
      <c r="M515" s="1010" cm="1">
        <f t="array" ref="M515">INDEX($H515:$K515,0,MATCH(M$484,$H$484:$K$484,0))*HLOOKUP(M$483,$J$480:$R$481,2)</f>
        <v>0</v>
      </c>
      <c r="N515" s="1010" cm="1">
        <f t="array" ref="N515">INDEX($H515:$K515,0,MATCH(N$484,$H$484:$K$484,0))*HLOOKUP(N$483,$J$480:$R$481,2)</f>
        <v>0</v>
      </c>
      <c r="O515" s="1010" cm="1">
        <f t="array" ref="O515">INDEX($H515:$K515,0,MATCH(O$484,$H$484:$K$484,0))*HLOOKUP(O$483,$J$480:$R$481,2)</f>
        <v>0</v>
      </c>
      <c r="P515" s="1010" cm="1">
        <f t="array" ref="P515">INDEX($H515:$K515,0,MATCH(P$484,$H$484:$K$484,0))*HLOOKUP(P$483,$J$480:$R$481,2)</f>
        <v>0</v>
      </c>
      <c r="Q515" s="1010" cm="1">
        <f t="array" ref="Q515">INDEX($H515:$K515,0,MATCH(Q$484,$H$484:$K$484,0))*HLOOKUP(Q$483,$J$480:$R$481,2)</f>
        <v>0</v>
      </c>
      <c r="R515" s="1010" cm="1">
        <f t="array" ref="R515">INDEX($H515:$K515,0,MATCH(R$484,$H$484:$K$484,0))*HLOOKUP(R$483,$J$480:$R$481,2)</f>
        <v>0</v>
      </c>
      <c r="S515" s="1010" cm="1">
        <f t="array" ref="S515">INDEX($H515:$K515,0,MATCH(S$484,$H$484:$K$484,0))*HLOOKUP(S$483,$J$480:$R$481,2)</f>
        <v>0</v>
      </c>
      <c r="T515" s="1010" cm="1">
        <f t="array" ref="T515">INDEX($H515:$K515,0,MATCH(T$484,$H$484:$K$484,0))*HLOOKUP(T$483,$J$480:$R$481,2)</f>
        <v>0</v>
      </c>
      <c r="U515" s="1010" cm="1">
        <f t="array" ref="U515">INDEX($H515:$K515,0,MATCH(U$484,$H$484:$K$484,0))*HLOOKUP(U$483,$J$480:$R$481,2)</f>
        <v>0</v>
      </c>
      <c r="V515" s="1010" cm="1">
        <f t="array" ref="V515">INDEX($H515:$K515,0,MATCH(V$484,$H$484:$K$484,0))*HLOOKUP(V$483,$J$480:$R$481,2)</f>
        <v>0</v>
      </c>
      <c r="W515" s="1010" cm="1">
        <f t="array" ref="W515">INDEX($H515:$K515,0,MATCH(W$484,$H$484:$K$484,0))*HLOOKUP(W$483,$J$480:$R$481,2)</f>
        <v>0</v>
      </c>
      <c r="X515" s="1010" cm="1">
        <f t="array" ref="X515">INDEX($H515:$K515,0,MATCH(X$484,$H$484:$K$484,0))*HLOOKUP(X$483,$J$480:$R$481,2)</f>
        <v>0</v>
      </c>
      <c r="Y515" s="1010" cm="1">
        <f t="array" ref="Y515">INDEX($H515:$K515,0,MATCH(Y$484,$H$484:$K$484,0))*HLOOKUP(Y$483,$J$480:$R$481,2)</f>
        <v>0</v>
      </c>
      <c r="Z515" s="1010" cm="1">
        <f t="array" ref="Z515">INDEX($H515:$K515,0,MATCH(Z$484,$H$484:$K$484,0))*HLOOKUP(Z$483,$J$480:$R$481,2)</f>
        <v>0</v>
      </c>
      <c r="AA515" s="1010" cm="1">
        <f t="array" ref="AA515">INDEX($H515:$K515,0,MATCH(AA$484,$H$484:$K$484,0))*HLOOKUP(AA$483,$J$480:$R$481,2)</f>
        <v>0</v>
      </c>
      <c r="AB515" s="1010" cm="1">
        <f t="array" ref="AB515">INDEX($H515:$K515,0,MATCH(AB$484,$H$484:$K$484,0))*HLOOKUP(AB$483,$J$480:$R$481,2)</f>
        <v>0</v>
      </c>
      <c r="AC515" s="1010" cm="1">
        <f t="array" ref="AC515">INDEX($H515:$K515,0,MATCH(AC$484,$H$484:$K$484,0))*HLOOKUP(AC$483,$J$480:$R$481,2)</f>
        <v>0</v>
      </c>
      <c r="AD515" s="1010" cm="1">
        <f t="array" ref="AD515">INDEX($H515:$K515,0,MATCH(AD$484,$H$484:$K$484,0))*HLOOKUP(AD$483,$J$480:$R$481,2)</f>
        <v>0</v>
      </c>
      <c r="AE515" s="1010" cm="1">
        <f t="array" ref="AE515">INDEX($H515:$K515,0,MATCH(AE$484,$H$484:$K$484,0))*HLOOKUP(AE$483,$J$480:$R$481,2)</f>
        <v>0</v>
      </c>
      <c r="AF515" s="1010" cm="1">
        <f t="array" ref="AF515">INDEX($H515:$K515,0,MATCH(AF$484,$H$484:$K$484,0))*HLOOKUP(AF$483,$J$480:$R$481,2)</f>
        <v>0</v>
      </c>
      <c r="AG515" s="1010" cm="1">
        <f t="array" ref="AG515">INDEX($H515:$K515,0,MATCH(AG$484,$H$484:$K$484,0))*HLOOKUP(AG$483,$J$480:$R$481,2)</f>
        <v>0</v>
      </c>
      <c r="AH515" s="1010" cm="1">
        <f t="array" ref="AH515">INDEX($H515:$K515,0,MATCH(AH$484,$H$484:$K$484,0))*HLOOKUP(AH$483,$J$480:$R$481,2)</f>
        <v>0</v>
      </c>
      <c r="AI515" s="1010" cm="1">
        <f t="array" ref="AI515">INDEX($H515:$K515,0,MATCH(AI$484,$H$484:$K$484,0))*HLOOKUP(AI$483,$J$480:$R$481,2)</f>
        <v>0</v>
      </c>
      <c r="AJ515" s="1010" cm="1">
        <f t="array" ref="AJ515">INDEX($H515:$K515,0,MATCH(AJ$484,$H$484:$K$484,0))*HLOOKUP(AJ$483,$J$480:$R$481,2)</f>
        <v>0</v>
      </c>
      <c r="AK515" s="1010" cm="1">
        <f t="array" ref="AK515">INDEX($H515:$K515,0,MATCH(AK$484,$H$484:$K$484,0))*HLOOKUP(AK$483,$J$480:$R$481,2)</f>
        <v>0</v>
      </c>
      <c r="AL515" s="1010" cm="1">
        <f t="array" ref="AL515">INDEX($H515:$K515,0,MATCH(AL$484,$H$484:$K$484,0))*HLOOKUP(AL$483,$J$480:$R$481,2)</f>
        <v>0</v>
      </c>
      <c r="AM515" s="1010" cm="1">
        <f t="array" ref="AM515">INDEX($H515:$K515,0,MATCH(AM$484,$H$484:$K$484,0))*HLOOKUP(AM$483,$J$480:$R$481,2)</f>
        <v>0</v>
      </c>
      <c r="AN515" s="1010" cm="1">
        <f t="array" ref="AN515">INDEX($H515:$K515,0,MATCH(AN$484,$H$484:$K$484,0))*HLOOKUP(AN$483,$J$480:$R$481,2)</f>
        <v>0</v>
      </c>
      <c r="AO515" s="1010" cm="1">
        <f t="array" ref="AO515">INDEX($H515:$K515,0,MATCH(AO$484,$H$484:$K$484,0))*HLOOKUP(AO$483,$J$480:$R$481,2)</f>
        <v>0</v>
      </c>
      <c r="AP515" s="1010" cm="1">
        <f t="array" ref="AP515">INDEX($H515:$K515,0,MATCH(AP$484,$H$484:$K$484,0))*HLOOKUP(AP$483,$J$480:$R$481,2)</f>
        <v>0</v>
      </c>
      <c r="AQ515" s="1010" cm="1">
        <f t="array" ref="AQ515">INDEX($H515:$K515,0,MATCH(AQ$484,$H$484:$K$484,0))*HLOOKUP(AQ$483,$J$480:$R$481,2)</f>
        <v>0</v>
      </c>
      <c r="AR515" s="1010" cm="1">
        <f t="array" ref="AR515">INDEX($H515:$K515,0,MATCH(AR$484,$H$484:$K$484,0))*HLOOKUP(AR$483,$J$480:$R$481,2)</f>
        <v>0</v>
      </c>
      <c r="AS515" s="1010" cm="1">
        <f t="array" ref="AS515">INDEX($H515:$K515,0,MATCH(AS$484,$H$484:$K$484,0))*HLOOKUP(AS$483,$J$480:$R$481,2)</f>
        <v>0</v>
      </c>
      <c r="AT515" s="1010" cm="1">
        <f t="array" ref="AT515">INDEX($H515:$K515,0,MATCH(AT$484,$H$484:$K$484,0))*HLOOKUP(AT$483,$J$480:$R$481,2)</f>
        <v>0</v>
      </c>
      <c r="AU515" s="1010" cm="1">
        <f t="array" ref="AU515">INDEX($H515:$K515,0,MATCH(AU$484,$H$484:$K$484,0))*HLOOKUP(AU$483,$J$480:$R$481,2)</f>
        <v>0</v>
      </c>
      <c r="AV515" s="304"/>
      <c r="AW515" s="304"/>
      <c r="AX515" s="236"/>
      <c r="AY515" s="228"/>
      <c r="AZ515" s="228"/>
      <c r="BA515" s="228"/>
    </row>
    <row r="516" spans="1:91" s="76" customFormat="1" ht="15" outlineLevel="1" x14ac:dyDescent="0.25">
      <c r="A516" s="226"/>
      <c r="B516" s="227"/>
      <c r="C516" s="237"/>
      <c r="D516" s="237"/>
      <c r="E516" s="237"/>
      <c r="F516" s="245"/>
      <c r="G516" s="703" t="str">
        <f t="shared" si="87"/>
        <v>YYLWNw</v>
      </c>
      <c r="H516" s="349">
        <f t="shared" ref="H516:K516" si="89">IF(H466&gt;0,1,0)</f>
        <v>1</v>
      </c>
      <c r="I516" s="349">
        <f t="shared" si="89"/>
        <v>1</v>
      </c>
      <c r="J516" s="349">
        <f t="shared" si="89"/>
        <v>0</v>
      </c>
      <c r="K516" s="349">
        <f t="shared" si="89"/>
        <v>0</v>
      </c>
      <c r="L516" s="1010" cm="1">
        <f t="array" ref="L516">INDEX($H516:$K516,0,MATCH(L$484,$H$484:$K$484,0))*HLOOKUP(L$483,$J$480:$R$481,2)</f>
        <v>1</v>
      </c>
      <c r="M516" s="1010" cm="1">
        <f t="array" ref="M516">INDEX($H516:$K516,0,MATCH(M$484,$H$484:$K$484,0))*HLOOKUP(M$483,$J$480:$R$481,2)</f>
        <v>1</v>
      </c>
      <c r="N516" s="1010" cm="1">
        <f t="array" ref="N516">INDEX($H516:$K516,0,MATCH(N$484,$H$484:$K$484,0))*HLOOKUP(N$483,$J$480:$R$481,2)</f>
        <v>0</v>
      </c>
      <c r="O516" s="1010" cm="1">
        <f t="array" ref="O516">INDEX($H516:$K516,0,MATCH(O$484,$H$484:$K$484,0))*HLOOKUP(O$483,$J$480:$R$481,2)</f>
        <v>0</v>
      </c>
      <c r="P516" s="1010" cm="1">
        <f t="array" ref="P516">INDEX($H516:$K516,0,MATCH(P$484,$H$484:$K$484,0))*HLOOKUP(P$483,$J$480:$R$481,2)</f>
        <v>1</v>
      </c>
      <c r="Q516" s="1010" cm="1">
        <f t="array" ref="Q516">INDEX($H516:$K516,0,MATCH(Q$484,$H$484:$K$484,0))*HLOOKUP(Q$483,$J$480:$R$481,2)</f>
        <v>1</v>
      </c>
      <c r="R516" s="1010" cm="1">
        <f t="array" ref="R516">INDEX($H516:$K516,0,MATCH(R$484,$H$484:$K$484,0))*HLOOKUP(R$483,$J$480:$R$481,2)</f>
        <v>0</v>
      </c>
      <c r="S516" s="1010" cm="1">
        <f t="array" ref="S516">INDEX($H516:$K516,0,MATCH(S$484,$H$484:$K$484,0))*HLOOKUP(S$483,$J$480:$R$481,2)</f>
        <v>0</v>
      </c>
      <c r="T516" s="1010" cm="1">
        <f t="array" ref="T516">INDEX($H516:$K516,0,MATCH(T$484,$H$484:$K$484,0))*HLOOKUP(T$483,$J$480:$R$481,2)</f>
        <v>1</v>
      </c>
      <c r="U516" s="1010" cm="1">
        <f t="array" ref="U516">INDEX($H516:$K516,0,MATCH(U$484,$H$484:$K$484,0))*HLOOKUP(U$483,$J$480:$R$481,2)</f>
        <v>1</v>
      </c>
      <c r="V516" s="1010" cm="1">
        <f t="array" ref="V516">INDEX($H516:$K516,0,MATCH(V$484,$H$484:$K$484,0))*HLOOKUP(V$483,$J$480:$R$481,2)</f>
        <v>0</v>
      </c>
      <c r="W516" s="1010" cm="1">
        <f t="array" ref="W516">INDEX($H516:$K516,0,MATCH(W$484,$H$484:$K$484,0))*HLOOKUP(W$483,$J$480:$R$481,2)</f>
        <v>0</v>
      </c>
      <c r="X516" s="1010" cm="1">
        <f t="array" ref="X516">INDEX($H516:$K516,0,MATCH(X$484,$H$484:$K$484,0))*HLOOKUP(X$483,$J$480:$R$481,2)</f>
        <v>1</v>
      </c>
      <c r="Y516" s="1010" cm="1">
        <f t="array" ref="Y516">INDEX($H516:$K516,0,MATCH(Y$484,$H$484:$K$484,0))*HLOOKUP(Y$483,$J$480:$R$481,2)</f>
        <v>1</v>
      </c>
      <c r="Z516" s="1010" cm="1">
        <f t="array" ref="Z516">INDEX($H516:$K516,0,MATCH(Z$484,$H$484:$K$484,0))*HLOOKUP(Z$483,$J$480:$R$481,2)</f>
        <v>0</v>
      </c>
      <c r="AA516" s="1010" cm="1">
        <f t="array" ref="AA516">INDEX($H516:$K516,0,MATCH(AA$484,$H$484:$K$484,0))*HLOOKUP(AA$483,$J$480:$R$481,2)</f>
        <v>0</v>
      </c>
      <c r="AB516" s="1010" cm="1">
        <f t="array" ref="AB516">INDEX($H516:$K516,0,MATCH(AB$484,$H$484:$K$484,0))*HLOOKUP(AB$483,$J$480:$R$481,2)</f>
        <v>1</v>
      </c>
      <c r="AC516" s="1010" cm="1">
        <f t="array" ref="AC516">INDEX($H516:$K516,0,MATCH(AC$484,$H$484:$K$484,0))*HLOOKUP(AC$483,$J$480:$R$481,2)</f>
        <v>1</v>
      </c>
      <c r="AD516" s="1010" cm="1">
        <f t="array" ref="AD516">INDEX($H516:$K516,0,MATCH(AD$484,$H$484:$K$484,0))*HLOOKUP(AD$483,$J$480:$R$481,2)</f>
        <v>0</v>
      </c>
      <c r="AE516" s="1010" cm="1">
        <f t="array" ref="AE516">INDEX($H516:$K516,0,MATCH(AE$484,$H$484:$K$484,0))*HLOOKUP(AE$483,$J$480:$R$481,2)</f>
        <v>0</v>
      </c>
      <c r="AF516" s="1010" cm="1">
        <f t="array" ref="AF516">INDEX($H516:$K516,0,MATCH(AF$484,$H$484:$K$484,0))*HLOOKUP(AF$483,$J$480:$R$481,2)</f>
        <v>1</v>
      </c>
      <c r="AG516" s="1010" cm="1">
        <f t="array" ref="AG516">INDEX($H516:$K516,0,MATCH(AG$484,$H$484:$K$484,0))*HLOOKUP(AG$483,$J$480:$R$481,2)</f>
        <v>1</v>
      </c>
      <c r="AH516" s="1010" cm="1">
        <f t="array" ref="AH516">INDEX($H516:$K516,0,MATCH(AH$484,$H$484:$K$484,0))*HLOOKUP(AH$483,$J$480:$R$481,2)</f>
        <v>0</v>
      </c>
      <c r="AI516" s="1010" cm="1">
        <f t="array" ref="AI516">INDEX($H516:$K516,0,MATCH(AI$484,$H$484:$K$484,0))*HLOOKUP(AI$483,$J$480:$R$481,2)</f>
        <v>0</v>
      </c>
      <c r="AJ516" s="1010" cm="1">
        <f t="array" ref="AJ516">INDEX($H516:$K516,0,MATCH(AJ$484,$H$484:$K$484,0))*HLOOKUP(AJ$483,$J$480:$R$481,2)</f>
        <v>1</v>
      </c>
      <c r="AK516" s="1010" cm="1">
        <f t="array" ref="AK516">INDEX($H516:$K516,0,MATCH(AK$484,$H$484:$K$484,0))*HLOOKUP(AK$483,$J$480:$R$481,2)</f>
        <v>1</v>
      </c>
      <c r="AL516" s="1010" cm="1">
        <f t="array" ref="AL516">INDEX($H516:$K516,0,MATCH(AL$484,$H$484:$K$484,0))*HLOOKUP(AL$483,$J$480:$R$481,2)</f>
        <v>0</v>
      </c>
      <c r="AM516" s="1010" cm="1">
        <f t="array" ref="AM516">INDEX($H516:$K516,0,MATCH(AM$484,$H$484:$K$484,0))*HLOOKUP(AM$483,$J$480:$R$481,2)</f>
        <v>0</v>
      </c>
      <c r="AN516" s="1010" cm="1">
        <f t="array" ref="AN516">INDEX($H516:$K516,0,MATCH(AN$484,$H$484:$K$484,0))*HLOOKUP(AN$483,$J$480:$R$481,2)</f>
        <v>1</v>
      </c>
      <c r="AO516" s="1010" cm="1">
        <f t="array" ref="AO516">INDEX($H516:$K516,0,MATCH(AO$484,$H$484:$K$484,0))*HLOOKUP(AO$483,$J$480:$R$481,2)</f>
        <v>1</v>
      </c>
      <c r="AP516" s="1010" cm="1">
        <f t="array" ref="AP516">INDEX($H516:$K516,0,MATCH(AP$484,$H$484:$K$484,0))*HLOOKUP(AP$483,$J$480:$R$481,2)</f>
        <v>0</v>
      </c>
      <c r="AQ516" s="1010" cm="1">
        <f t="array" ref="AQ516">INDEX($H516:$K516,0,MATCH(AQ$484,$H$484:$K$484,0))*HLOOKUP(AQ$483,$J$480:$R$481,2)</f>
        <v>0</v>
      </c>
      <c r="AR516" s="1010" cm="1">
        <f t="array" ref="AR516">INDEX($H516:$K516,0,MATCH(AR$484,$H$484:$K$484,0))*HLOOKUP(AR$483,$J$480:$R$481,2)</f>
        <v>1</v>
      </c>
      <c r="AS516" s="1010" cm="1">
        <f t="array" ref="AS516">INDEX($H516:$K516,0,MATCH(AS$484,$H$484:$K$484,0))*HLOOKUP(AS$483,$J$480:$R$481,2)</f>
        <v>1</v>
      </c>
      <c r="AT516" s="1010" cm="1">
        <f t="array" ref="AT516">INDEX($H516:$K516,0,MATCH(AT$484,$H$484:$K$484,0))*HLOOKUP(AT$483,$J$480:$R$481,2)</f>
        <v>0</v>
      </c>
      <c r="AU516" s="1010" cm="1">
        <f t="array" ref="AU516">INDEX($H516:$K516,0,MATCH(AU$484,$H$484:$K$484,0))*HLOOKUP(AU$483,$J$480:$R$481,2)</f>
        <v>0</v>
      </c>
      <c r="AV516" s="304"/>
      <c r="AW516" s="304"/>
      <c r="AX516" s="236"/>
      <c r="AY516" s="228"/>
      <c r="AZ516" s="228"/>
      <c r="BA516" s="228"/>
    </row>
    <row r="517" spans="1:91" s="76" customFormat="1" ht="15" outlineLevel="1" x14ac:dyDescent="0.25">
      <c r="A517" s="226"/>
      <c r="B517" s="227"/>
      <c r="C517" s="237"/>
      <c r="D517" s="237"/>
      <c r="E517" s="237"/>
      <c r="F517" s="245"/>
      <c r="G517" s="703" t="str">
        <f t="shared" si="87"/>
        <v>YYWLWz</v>
      </c>
      <c r="H517" s="349">
        <f t="shared" ref="H517:K517" si="90">IF(H467&gt;0,1,0)</f>
        <v>1</v>
      </c>
      <c r="I517" s="349">
        <f t="shared" si="90"/>
        <v>1</v>
      </c>
      <c r="J517" s="349">
        <f t="shared" si="90"/>
        <v>0</v>
      </c>
      <c r="K517" s="349">
        <f t="shared" si="90"/>
        <v>0</v>
      </c>
      <c r="L517" s="1010" cm="1">
        <f t="array" ref="L517">INDEX($H517:$K517,0,MATCH(L$484,$H$484:$K$484,0))*HLOOKUP(L$483,$J$480:$R$481,2)</f>
        <v>1</v>
      </c>
      <c r="M517" s="1010" cm="1">
        <f t="array" ref="M517">INDEX($H517:$K517,0,MATCH(M$484,$H$484:$K$484,0))*HLOOKUP(M$483,$J$480:$R$481,2)</f>
        <v>1</v>
      </c>
      <c r="N517" s="1010" cm="1">
        <f t="array" ref="N517">INDEX($H517:$K517,0,MATCH(N$484,$H$484:$K$484,0))*HLOOKUP(N$483,$J$480:$R$481,2)</f>
        <v>0</v>
      </c>
      <c r="O517" s="1010" cm="1">
        <f t="array" ref="O517">INDEX($H517:$K517,0,MATCH(O$484,$H$484:$K$484,0))*HLOOKUP(O$483,$J$480:$R$481,2)</f>
        <v>0</v>
      </c>
      <c r="P517" s="1010" cm="1">
        <f t="array" ref="P517">INDEX($H517:$K517,0,MATCH(P$484,$H$484:$K$484,0))*HLOOKUP(P$483,$J$480:$R$481,2)</f>
        <v>1</v>
      </c>
      <c r="Q517" s="1010" cm="1">
        <f t="array" ref="Q517">INDEX($H517:$K517,0,MATCH(Q$484,$H$484:$K$484,0))*HLOOKUP(Q$483,$J$480:$R$481,2)</f>
        <v>1</v>
      </c>
      <c r="R517" s="1010" cm="1">
        <f t="array" ref="R517">INDEX($H517:$K517,0,MATCH(R$484,$H$484:$K$484,0))*HLOOKUP(R$483,$J$480:$R$481,2)</f>
        <v>0</v>
      </c>
      <c r="S517" s="1010" cm="1">
        <f t="array" ref="S517">INDEX($H517:$K517,0,MATCH(S$484,$H$484:$K$484,0))*HLOOKUP(S$483,$J$480:$R$481,2)</f>
        <v>0</v>
      </c>
      <c r="T517" s="1010" cm="1">
        <f t="array" ref="T517">INDEX($H517:$K517,0,MATCH(T$484,$H$484:$K$484,0))*HLOOKUP(T$483,$J$480:$R$481,2)</f>
        <v>1</v>
      </c>
      <c r="U517" s="1010" cm="1">
        <f t="array" ref="U517">INDEX($H517:$K517,0,MATCH(U$484,$H$484:$K$484,0))*HLOOKUP(U$483,$J$480:$R$481,2)</f>
        <v>1</v>
      </c>
      <c r="V517" s="1010" cm="1">
        <f t="array" ref="V517">INDEX($H517:$K517,0,MATCH(V$484,$H$484:$K$484,0))*HLOOKUP(V$483,$J$480:$R$481,2)</f>
        <v>0</v>
      </c>
      <c r="W517" s="1010" cm="1">
        <f t="array" ref="W517">INDEX($H517:$K517,0,MATCH(W$484,$H$484:$K$484,0))*HLOOKUP(W$483,$J$480:$R$481,2)</f>
        <v>0</v>
      </c>
      <c r="X517" s="1010" cm="1">
        <f t="array" ref="X517">INDEX($H517:$K517,0,MATCH(X$484,$H$484:$K$484,0))*HLOOKUP(X$483,$J$480:$R$481,2)</f>
        <v>1</v>
      </c>
      <c r="Y517" s="1010" cm="1">
        <f t="array" ref="Y517">INDEX($H517:$K517,0,MATCH(Y$484,$H$484:$K$484,0))*HLOOKUP(Y$483,$J$480:$R$481,2)</f>
        <v>1</v>
      </c>
      <c r="Z517" s="1010" cm="1">
        <f t="array" ref="Z517">INDEX($H517:$K517,0,MATCH(Z$484,$H$484:$K$484,0))*HLOOKUP(Z$483,$J$480:$R$481,2)</f>
        <v>0</v>
      </c>
      <c r="AA517" s="1010" cm="1">
        <f t="array" ref="AA517">INDEX($H517:$K517,0,MATCH(AA$484,$H$484:$K$484,0))*HLOOKUP(AA$483,$J$480:$R$481,2)</f>
        <v>0</v>
      </c>
      <c r="AB517" s="1010" cm="1">
        <f t="array" ref="AB517">INDEX($H517:$K517,0,MATCH(AB$484,$H$484:$K$484,0))*HLOOKUP(AB$483,$J$480:$R$481,2)</f>
        <v>1</v>
      </c>
      <c r="AC517" s="1010" cm="1">
        <f t="array" ref="AC517">INDEX($H517:$K517,0,MATCH(AC$484,$H$484:$K$484,0))*HLOOKUP(AC$483,$J$480:$R$481,2)</f>
        <v>1</v>
      </c>
      <c r="AD517" s="1010" cm="1">
        <f t="array" ref="AD517">INDEX($H517:$K517,0,MATCH(AD$484,$H$484:$K$484,0))*HLOOKUP(AD$483,$J$480:$R$481,2)</f>
        <v>0</v>
      </c>
      <c r="AE517" s="1010" cm="1">
        <f t="array" ref="AE517">INDEX($H517:$K517,0,MATCH(AE$484,$H$484:$K$484,0))*HLOOKUP(AE$483,$J$480:$R$481,2)</f>
        <v>0</v>
      </c>
      <c r="AF517" s="1010" cm="1">
        <f t="array" ref="AF517">INDEX($H517:$K517,0,MATCH(AF$484,$H$484:$K$484,0))*HLOOKUP(AF$483,$J$480:$R$481,2)</f>
        <v>1</v>
      </c>
      <c r="AG517" s="1010" cm="1">
        <f t="array" ref="AG517">INDEX($H517:$K517,0,MATCH(AG$484,$H$484:$K$484,0))*HLOOKUP(AG$483,$J$480:$R$481,2)</f>
        <v>1</v>
      </c>
      <c r="AH517" s="1010" cm="1">
        <f t="array" ref="AH517">INDEX($H517:$K517,0,MATCH(AH$484,$H$484:$K$484,0))*HLOOKUP(AH$483,$J$480:$R$481,2)</f>
        <v>0</v>
      </c>
      <c r="AI517" s="1010" cm="1">
        <f t="array" ref="AI517">INDEX($H517:$K517,0,MATCH(AI$484,$H$484:$K$484,0))*HLOOKUP(AI$483,$J$480:$R$481,2)</f>
        <v>0</v>
      </c>
      <c r="AJ517" s="1010" cm="1">
        <f t="array" ref="AJ517">INDEX($H517:$K517,0,MATCH(AJ$484,$H$484:$K$484,0))*HLOOKUP(AJ$483,$J$480:$R$481,2)</f>
        <v>1</v>
      </c>
      <c r="AK517" s="1010" cm="1">
        <f t="array" ref="AK517">INDEX($H517:$K517,0,MATCH(AK$484,$H$484:$K$484,0))*HLOOKUP(AK$483,$J$480:$R$481,2)</f>
        <v>1</v>
      </c>
      <c r="AL517" s="1010" cm="1">
        <f t="array" ref="AL517">INDEX($H517:$K517,0,MATCH(AL$484,$H$484:$K$484,0))*HLOOKUP(AL$483,$J$480:$R$481,2)</f>
        <v>0</v>
      </c>
      <c r="AM517" s="1010" cm="1">
        <f t="array" ref="AM517">INDEX($H517:$K517,0,MATCH(AM$484,$H$484:$K$484,0))*HLOOKUP(AM$483,$J$480:$R$481,2)</f>
        <v>0</v>
      </c>
      <c r="AN517" s="1010" cm="1">
        <f t="array" ref="AN517">INDEX($H517:$K517,0,MATCH(AN$484,$H$484:$K$484,0))*HLOOKUP(AN$483,$J$480:$R$481,2)</f>
        <v>1</v>
      </c>
      <c r="AO517" s="1010" cm="1">
        <f t="array" ref="AO517">INDEX($H517:$K517,0,MATCH(AO$484,$H$484:$K$484,0))*HLOOKUP(AO$483,$J$480:$R$481,2)</f>
        <v>1</v>
      </c>
      <c r="AP517" s="1010" cm="1">
        <f t="array" ref="AP517">INDEX($H517:$K517,0,MATCH(AP$484,$H$484:$K$484,0))*HLOOKUP(AP$483,$J$480:$R$481,2)</f>
        <v>0</v>
      </c>
      <c r="AQ517" s="1010" cm="1">
        <f t="array" ref="AQ517">INDEX($H517:$K517,0,MATCH(AQ$484,$H$484:$K$484,0))*HLOOKUP(AQ$483,$J$480:$R$481,2)</f>
        <v>0</v>
      </c>
      <c r="AR517" s="1010" cm="1">
        <f t="array" ref="AR517">INDEX($H517:$K517,0,MATCH(AR$484,$H$484:$K$484,0))*HLOOKUP(AR$483,$J$480:$R$481,2)</f>
        <v>1</v>
      </c>
      <c r="AS517" s="1010" cm="1">
        <f t="array" ref="AS517">INDEX($H517:$K517,0,MATCH(AS$484,$H$484:$K$484,0))*HLOOKUP(AS$483,$J$480:$R$481,2)</f>
        <v>1</v>
      </c>
      <c r="AT517" s="1010" cm="1">
        <f t="array" ref="AT517">INDEX($H517:$K517,0,MATCH(AT$484,$H$484:$K$484,0))*HLOOKUP(AT$483,$J$480:$R$481,2)</f>
        <v>0</v>
      </c>
      <c r="AU517" s="1010" cm="1">
        <f t="array" ref="AU517">INDEX($H517:$K517,0,MATCH(AU$484,$H$484:$K$484,0))*HLOOKUP(AU$483,$J$480:$R$481,2)</f>
        <v>0</v>
      </c>
      <c r="AV517" s="304"/>
      <c r="AW517" s="304"/>
      <c r="AX517" s="236"/>
      <c r="AY517" s="228"/>
      <c r="AZ517" s="228"/>
      <c r="BA517" s="228"/>
    </row>
    <row r="518" spans="1:91" s="76" customFormat="1" ht="15" outlineLevel="1" x14ac:dyDescent="0.25">
      <c r="A518" s="226"/>
      <c r="B518" s="227"/>
      <c r="C518" s="237"/>
      <c r="D518" s="237"/>
      <c r="E518" s="237"/>
      <c r="F518" s="245"/>
      <c r="G518" s="703" t="str">
        <f t="shared" si="87"/>
        <v>YYNWLw</v>
      </c>
      <c r="H518" s="349">
        <f t="shared" ref="H518:K518" si="91">IF(H468&gt;0,1,0)</f>
        <v>1</v>
      </c>
      <c r="I518" s="349">
        <f t="shared" si="91"/>
        <v>1</v>
      </c>
      <c r="J518" s="349">
        <f t="shared" si="91"/>
        <v>0</v>
      </c>
      <c r="K518" s="349">
        <f t="shared" si="91"/>
        <v>0</v>
      </c>
      <c r="L518" s="1010" cm="1">
        <f t="array" ref="L518">INDEX($H518:$K518,0,MATCH(L$484,$H$484:$K$484,0))*HLOOKUP(L$483,$J$480:$R$481,2)</f>
        <v>1</v>
      </c>
      <c r="M518" s="1010" cm="1">
        <f t="array" ref="M518">INDEX($H518:$K518,0,MATCH(M$484,$H$484:$K$484,0))*HLOOKUP(M$483,$J$480:$R$481,2)</f>
        <v>1</v>
      </c>
      <c r="N518" s="1010" cm="1">
        <f t="array" ref="N518">INDEX($H518:$K518,0,MATCH(N$484,$H$484:$K$484,0))*HLOOKUP(N$483,$J$480:$R$481,2)</f>
        <v>0</v>
      </c>
      <c r="O518" s="1010" cm="1">
        <f t="array" ref="O518">INDEX($H518:$K518,0,MATCH(O$484,$H$484:$K$484,0))*HLOOKUP(O$483,$J$480:$R$481,2)</f>
        <v>0</v>
      </c>
      <c r="P518" s="1010" cm="1">
        <f t="array" ref="P518">INDEX($H518:$K518,0,MATCH(P$484,$H$484:$K$484,0))*HLOOKUP(P$483,$J$480:$R$481,2)</f>
        <v>1</v>
      </c>
      <c r="Q518" s="1010" cm="1">
        <f t="array" ref="Q518">INDEX($H518:$K518,0,MATCH(Q$484,$H$484:$K$484,0))*HLOOKUP(Q$483,$J$480:$R$481,2)</f>
        <v>1</v>
      </c>
      <c r="R518" s="1010" cm="1">
        <f t="array" ref="R518">INDEX($H518:$K518,0,MATCH(R$484,$H$484:$K$484,0))*HLOOKUP(R$483,$J$480:$R$481,2)</f>
        <v>0</v>
      </c>
      <c r="S518" s="1010" cm="1">
        <f t="array" ref="S518">INDEX($H518:$K518,0,MATCH(S$484,$H$484:$K$484,0))*HLOOKUP(S$483,$J$480:$R$481,2)</f>
        <v>0</v>
      </c>
      <c r="T518" s="1010" cm="1">
        <f t="array" ref="T518">INDEX($H518:$K518,0,MATCH(T$484,$H$484:$K$484,0))*HLOOKUP(T$483,$J$480:$R$481,2)</f>
        <v>1</v>
      </c>
      <c r="U518" s="1010" cm="1">
        <f t="array" ref="U518">INDEX($H518:$K518,0,MATCH(U$484,$H$484:$K$484,0))*HLOOKUP(U$483,$J$480:$R$481,2)</f>
        <v>1</v>
      </c>
      <c r="V518" s="1010" cm="1">
        <f t="array" ref="V518">INDEX($H518:$K518,0,MATCH(V$484,$H$484:$K$484,0))*HLOOKUP(V$483,$J$480:$R$481,2)</f>
        <v>0</v>
      </c>
      <c r="W518" s="1010" cm="1">
        <f t="array" ref="W518">INDEX($H518:$K518,0,MATCH(W$484,$H$484:$K$484,0))*HLOOKUP(W$483,$J$480:$R$481,2)</f>
        <v>0</v>
      </c>
      <c r="X518" s="1010" cm="1">
        <f t="array" ref="X518">INDEX($H518:$K518,0,MATCH(X$484,$H$484:$K$484,0))*HLOOKUP(X$483,$J$480:$R$481,2)</f>
        <v>1</v>
      </c>
      <c r="Y518" s="1010" cm="1">
        <f t="array" ref="Y518">INDEX($H518:$K518,0,MATCH(Y$484,$H$484:$K$484,0))*HLOOKUP(Y$483,$J$480:$R$481,2)</f>
        <v>1</v>
      </c>
      <c r="Z518" s="1010" cm="1">
        <f t="array" ref="Z518">INDEX($H518:$K518,0,MATCH(Z$484,$H$484:$K$484,0))*HLOOKUP(Z$483,$J$480:$R$481,2)</f>
        <v>0</v>
      </c>
      <c r="AA518" s="1010" cm="1">
        <f t="array" ref="AA518">INDEX($H518:$K518,0,MATCH(AA$484,$H$484:$K$484,0))*HLOOKUP(AA$483,$J$480:$R$481,2)</f>
        <v>0</v>
      </c>
      <c r="AB518" s="1010" cm="1">
        <f t="array" ref="AB518">INDEX($H518:$K518,0,MATCH(AB$484,$H$484:$K$484,0))*HLOOKUP(AB$483,$J$480:$R$481,2)</f>
        <v>1</v>
      </c>
      <c r="AC518" s="1010" cm="1">
        <f t="array" ref="AC518">INDEX($H518:$K518,0,MATCH(AC$484,$H$484:$K$484,0))*HLOOKUP(AC$483,$J$480:$R$481,2)</f>
        <v>1</v>
      </c>
      <c r="AD518" s="1010" cm="1">
        <f t="array" ref="AD518">INDEX($H518:$K518,0,MATCH(AD$484,$H$484:$K$484,0))*HLOOKUP(AD$483,$J$480:$R$481,2)</f>
        <v>0</v>
      </c>
      <c r="AE518" s="1010" cm="1">
        <f t="array" ref="AE518">INDEX($H518:$K518,0,MATCH(AE$484,$H$484:$K$484,0))*HLOOKUP(AE$483,$J$480:$R$481,2)</f>
        <v>0</v>
      </c>
      <c r="AF518" s="1010" cm="1">
        <f t="array" ref="AF518">INDEX($H518:$K518,0,MATCH(AF$484,$H$484:$K$484,0))*HLOOKUP(AF$483,$J$480:$R$481,2)</f>
        <v>1</v>
      </c>
      <c r="AG518" s="1010" cm="1">
        <f t="array" ref="AG518">INDEX($H518:$K518,0,MATCH(AG$484,$H$484:$K$484,0))*HLOOKUP(AG$483,$J$480:$R$481,2)</f>
        <v>1</v>
      </c>
      <c r="AH518" s="1010" cm="1">
        <f t="array" ref="AH518">INDEX($H518:$K518,0,MATCH(AH$484,$H$484:$K$484,0))*HLOOKUP(AH$483,$J$480:$R$481,2)</f>
        <v>0</v>
      </c>
      <c r="AI518" s="1010" cm="1">
        <f t="array" ref="AI518">INDEX($H518:$K518,0,MATCH(AI$484,$H$484:$K$484,0))*HLOOKUP(AI$483,$J$480:$R$481,2)</f>
        <v>0</v>
      </c>
      <c r="AJ518" s="1010" cm="1">
        <f t="array" ref="AJ518">INDEX($H518:$K518,0,MATCH(AJ$484,$H$484:$K$484,0))*HLOOKUP(AJ$483,$J$480:$R$481,2)</f>
        <v>1</v>
      </c>
      <c r="AK518" s="1010" cm="1">
        <f t="array" ref="AK518">INDEX($H518:$K518,0,MATCH(AK$484,$H$484:$K$484,0))*HLOOKUP(AK$483,$J$480:$R$481,2)</f>
        <v>1</v>
      </c>
      <c r="AL518" s="1010" cm="1">
        <f t="array" ref="AL518">INDEX($H518:$K518,0,MATCH(AL$484,$H$484:$K$484,0))*HLOOKUP(AL$483,$J$480:$R$481,2)</f>
        <v>0</v>
      </c>
      <c r="AM518" s="1010" cm="1">
        <f t="array" ref="AM518">INDEX($H518:$K518,0,MATCH(AM$484,$H$484:$K$484,0))*HLOOKUP(AM$483,$J$480:$R$481,2)</f>
        <v>0</v>
      </c>
      <c r="AN518" s="1010" cm="1">
        <f t="array" ref="AN518">INDEX($H518:$K518,0,MATCH(AN$484,$H$484:$K$484,0))*HLOOKUP(AN$483,$J$480:$R$481,2)</f>
        <v>1</v>
      </c>
      <c r="AO518" s="1010" cm="1">
        <f t="array" ref="AO518">INDEX($H518:$K518,0,MATCH(AO$484,$H$484:$K$484,0))*HLOOKUP(AO$483,$J$480:$R$481,2)</f>
        <v>1</v>
      </c>
      <c r="AP518" s="1010" cm="1">
        <f t="array" ref="AP518">INDEX($H518:$K518,0,MATCH(AP$484,$H$484:$K$484,0))*HLOOKUP(AP$483,$J$480:$R$481,2)</f>
        <v>0</v>
      </c>
      <c r="AQ518" s="1010" cm="1">
        <f t="array" ref="AQ518">INDEX($H518:$K518,0,MATCH(AQ$484,$H$484:$K$484,0))*HLOOKUP(AQ$483,$J$480:$R$481,2)</f>
        <v>0</v>
      </c>
      <c r="AR518" s="1010" cm="1">
        <f t="array" ref="AR518">INDEX($H518:$K518,0,MATCH(AR$484,$H$484:$K$484,0))*HLOOKUP(AR$483,$J$480:$R$481,2)</f>
        <v>1</v>
      </c>
      <c r="AS518" s="1010" cm="1">
        <f t="array" ref="AS518">INDEX($H518:$K518,0,MATCH(AS$484,$H$484:$K$484,0))*HLOOKUP(AS$483,$J$480:$R$481,2)</f>
        <v>1</v>
      </c>
      <c r="AT518" s="1010" cm="1">
        <f t="array" ref="AT518">INDEX($H518:$K518,0,MATCH(AT$484,$H$484:$K$484,0))*HLOOKUP(AT$483,$J$480:$R$481,2)</f>
        <v>0</v>
      </c>
      <c r="AU518" s="1010" cm="1">
        <f t="array" ref="AU518">INDEX($H518:$K518,0,MATCH(AU$484,$H$484:$K$484,0))*HLOOKUP(AU$483,$J$480:$R$481,2)</f>
        <v>0</v>
      </c>
      <c r="AV518" s="304"/>
      <c r="AW518" s="304"/>
      <c r="AX518" s="236"/>
      <c r="AY518" s="228"/>
      <c r="AZ518" s="228"/>
      <c r="BA518" s="228"/>
    </row>
    <row r="519" spans="1:91" s="76" customFormat="1" ht="15" outlineLevel="1" x14ac:dyDescent="0.25">
      <c r="A519" s="226"/>
      <c r="B519" s="227"/>
      <c r="C519" s="237"/>
      <c r="D519" s="237"/>
      <c r="E519" s="237"/>
      <c r="F519" s="245"/>
      <c r="G519" s="703" t="str">
        <f t="shared" si="87"/>
        <v>AYAA2A1w</v>
      </c>
      <c r="H519" s="349">
        <f t="shared" ref="H519:K519" si="92">IF(H469&gt;0,1,0)</f>
        <v>1</v>
      </c>
      <c r="I519" s="349">
        <f t="shared" si="92"/>
        <v>1</v>
      </c>
      <c r="J519" s="349">
        <f t="shared" si="92"/>
        <v>0</v>
      </c>
      <c r="K519" s="349">
        <f t="shared" si="92"/>
        <v>0</v>
      </c>
      <c r="L519" s="1010" cm="1">
        <f t="array" ref="L519">INDEX($H519:$K519,0,MATCH(L$484,$H$484:$K$484,0))*HLOOKUP(L$483,$J$480:$R$481,2)</f>
        <v>1</v>
      </c>
      <c r="M519" s="1010" cm="1">
        <f t="array" ref="M519">INDEX($H519:$K519,0,MATCH(M$484,$H$484:$K$484,0))*HLOOKUP(M$483,$J$480:$R$481,2)</f>
        <v>1</v>
      </c>
      <c r="N519" s="1010" cm="1">
        <f t="array" ref="N519">INDEX($H519:$K519,0,MATCH(N$484,$H$484:$K$484,0))*HLOOKUP(N$483,$J$480:$R$481,2)</f>
        <v>0</v>
      </c>
      <c r="O519" s="1010" cm="1">
        <f t="array" ref="O519">INDEX($H519:$K519,0,MATCH(O$484,$H$484:$K$484,0))*HLOOKUP(O$483,$J$480:$R$481,2)</f>
        <v>0</v>
      </c>
      <c r="P519" s="1010" cm="1">
        <f t="array" ref="P519">INDEX($H519:$K519,0,MATCH(P$484,$H$484:$K$484,0))*HLOOKUP(P$483,$J$480:$R$481,2)</f>
        <v>1</v>
      </c>
      <c r="Q519" s="1010" cm="1">
        <f t="array" ref="Q519">INDEX($H519:$K519,0,MATCH(Q$484,$H$484:$K$484,0))*HLOOKUP(Q$483,$J$480:$R$481,2)</f>
        <v>1</v>
      </c>
      <c r="R519" s="1010" cm="1">
        <f t="array" ref="R519">INDEX($H519:$K519,0,MATCH(R$484,$H$484:$K$484,0))*HLOOKUP(R$483,$J$480:$R$481,2)</f>
        <v>0</v>
      </c>
      <c r="S519" s="1010" cm="1">
        <f t="array" ref="S519">INDEX($H519:$K519,0,MATCH(S$484,$H$484:$K$484,0))*HLOOKUP(S$483,$J$480:$R$481,2)</f>
        <v>0</v>
      </c>
      <c r="T519" s="1010" cm="1">
        <f t="array" ref="T519">INDEX($H519:$K519,0,MATCH(T$484,$H$484:$K$484,0))*HLOOKUP(T$483,$J$480:$R$481,2)</f>
        <v>1</v>
      </c>
      <c r="U519" s="1010" cm="1">
        <f t="array" ref="U519">INDEX($H519:$K519,0,MATCH(U$484,$H$484:$K$484,0))*HLOOKUP(U$483,$J$480:$R$481,2)</f>
        <v>1</v>
      </c>
      <c r="V519" s="1010" cm="1">
        <f t="array" ref="V519">INDEX($H519:$K519,0,MATCH(V$484,$H$484:$K$484,0))*HLOOKUP(V$483,$J$480:$R$481,2)</f>
        <v>0</v>
      </c>
      <c r="W519" s="1010" cm="1">
        <f t="array" ref="W519">INDEX($H519:$K519,0,MATCH(W$484,$H$484:$K$484,0))*HLOOKUP(W$483,$J$480:$R$481,2)</f>
        <v>0</v>
      </c>
      <c r="X519" s="1010" cm="1">
        <f t="array" ref="X519">INDEX($H519:$K519,0,MATCH(X$484,$H$484:$K$484,0))*HLOOKUP(X$483,$J$480:$R$481,2)</f>
        <v>1</v>
      </c>
      <c r="Y519" s="1010" cm="1">
        <f t="array" ref="Y519">INDEX($H519:$K519,0,MATCH(Y$484,$H$484:$K$484,0))*HLOOKUP(Y$483,$J$480:$R$481,2)</f>
        <v>1</v>
      </c>
      <c r="Z519" s="1010" cm="1">
        <f t="array" ref="Z519">INDEX($H519:$K519,0,MATCH(Z$484,$H$484:$K$484,0))*HLOOKUP(Z$483,$J$480:$R$481,2)</f>
        <v>0</v>
      </c>
      <c r="AA519" s="1010" cm="1">
        <f t="array" ref="AA519">INDEX($H519:$K519,0,MATCH(AA$484,$H$484:$K$484,0))*HLOOKUP(AA$483,$J$480:$R$481,2)</f>
        <v>0</v>
      </c>
      <c r="AB519" s="1010" cm="1">
        <f t="array" ref="AB519">INDEX($H519:$K519,0,MATCH(AB$484,$H$484:$K$484,0))*HLOOKUP(AB$483,$J$480:$R$481,2)</f>
        <v>1</v>
      </c>
      <c r="AC519" s="1010" cm="1">
        <f t="array" ref="AC519">INDEX($H519:$K519,0,MATCH(AC$484,$H$484:$K$484,0))*HLOOKUP(AC$483,$J$480:$R$481,2)</f>
        <v>1</v>
      </c>
      <c r="AD519" s="1010" cm="1">
        <f t="array" ref="AD519">INDEX($H519:$K519,0,MATCH(AD$484,$H$484:$K$484,0))*HLOOKUP(AD$483,$J$480:$R$481,2)</f>
        <v>0</v>
      </c>
      <c r="AE519" s="1010" cm="1">
        <f t="array" ref="AE519">INDEX($H519:$K519,0,MATCH(AE$484,$H$484:$K$484,0))*HLOOKUP(AE$483,$J$480:$R$481,2)</f>
        <v>0</v>
      </c>
      <c r="AF519" s="1010" cm="1">
        <f t="array" ref="AF519">INDEX($H519:$K519,0,MATCH(AF$484,$H$484:$K$484,0))*HLOOKUP(AF$483,$J$480:$R$481,2)</f>
        <v>1</v>
      </c>
      <c r="AG519" s="1010" cm="1">
        <f t="array" ref="AG519">INDEX($H519:$K519,0,MATCH(AG$484,$H$484:$K$484,0))*HLOOKUP(AG$483,$J$480:$R$481,2)</f>
        <v>1</v>
      </c>
      <c r="AH519" s="1010" cm="1">
        <f t="array" ref="AH519">INDEX($H519:$K519,0,MATCH(AH$484,$H$484:$K$484,0))*HLOOKUP(AH$483,$J$480:$R$481,2)</f>
        <v>0</v>
      </c>
      <c r="AI519" s="1010" cm="1">
        <f t="array" ref="AI519">INDEX($H519:$K519,0,MATCH(AI$484,$H$484:$K$484,0))*HLOOKUP(AI$483,$J$480:$R$481,2)</f>
        <v>0</v>
      </c>
      <c r="AJ519" s="1010" cm="1">
        <f t="array" ref="AJ519">INDEX($H519:$K519,0,MATCH(AJ$484,$H$484:$K$484,0))*HLOOKUP(AJ$483,$J$480:$R$481,2)</f>
        <v>1</v>
      </c>
      <c r="AK519" s="1010" cm="1">
        <f t="array" ref="AK519">INDEX($H519:$K519,0,MATCH(AK$484,$H$484:$K$484,0))*HLOOKUP(AK$483,$J$480:$R$481,2)</f>
        <v>1</v>
      </c>
      <c r="AL519" s="1010" cm="1">
        <f t="array" ref="AL519">INDEX($H519:$K519,0,MATCH(AL$484,$H$484:$K$484,0))*HLOOKUP(AL$483,$J$480:$R$481,2)</f>
        <v>0</v>
      </c>
      <c r="AM519" s="1010" cm="1">
        <f t="array" ref="AM519">INDEX($H519:$K519,0,MATCH(AM$484,$H$484:$K$484,0))*HLOOKUP(AM$483,$J$480:$R$481,2)</f>
        <v>0</v>
      </c>
      <c r="AN519" s="1010" cm="1">
        <f t="array" ref="AN519">INDEX($H519:$K519,0,MATCH(AN$484,$H$484:$K$484,0))*HLOOKUP(AN$483,$J$480:$R$481,2)</f>
        <v>1</v>
      </c>
      <c r="AO519" s="1010" cm="1">
        <f t="array" ref="AO519">INDEX($H519:$K519,0,MATCH(AO$484,$H$484:$K$484,0))*HLOOKUP(AO$483,$J$480:$R$481,2)</f>
        <v>1</v>
      </c>
      <c r="AP519" s="1010" cm="1">
        <f t="array" ref="AP519">INDEX($H519:$K519,0,MATCH(AP$484,$H$484:$K$484,0))*HLOOKUP(AP$483,$J$480:$R$481,2)</f>
        <v>0</v>
      </c>
      <c r="AQ519" s="1010" cm="1">
        <f t="array" ref="AQ519">INDEX($H519:$K519,0,MATCH(AQ$484,$H$484:$K$484,0))*HLOOKUP(AQ$483,$J$480:$R$481,2)</f>
        <v>0</v>
      </c>
      <c r="AR519" s="1010" cm="1">
        <f t="array" ref="AR519">INDEX($H519:$K519,0,MATCH(AR$484,$H$484:$K$484,0))*HLOOKUP(AR$483,$J$480:$R$481,2)</f>
        <v>1</v>
      </c>
      <c r="AS519" s="1010" cm="1">
        <f t="array" ref="AS519">INDEX($H519:$K519,0,MATCH(AS$484,$H$484:$K$484,0))*HLOOKUP(AS$483,$J$480:$R$481,2)</f>
        <v>1</v>
      </c>
      <c r="AT519" s="1010" cm="1">
        <f t="array" ref="AT519">INDEX($H519:$K519,0,MATCH(AT$484,$H$484:$K$484,0))*HLOOKUP(AT$483,$J$480:$R$481,2)</f>
        <v>0</v>
      </c>
      <c r="AU519" s="1010" cm="1">
        <f t="array" ref="AU519">INDEX($H519:$K519,0,MATCH(AU$484,$H$484:$K$484,0))*HLOOKUP(AU$483,$J$480:$R$481,2)</f>
        <v>0</v>
      </c>
      <c r="AV519" s="304"/>
      <c r="AW519" s="304"/>
      <c r="AX519" s="236"/>
      <c r="AY519" s="228"/>
      <c r="AZ519" s="228"/>
      <c r="BA519" s="228"/>
    </row>
    <row r="520" spans="1:91" s="76" customFormat="1" ht="15" outlineLevel="1" x14ac:dyDescent="0.25">
      <c r="A520" s="226"/>
      <c r="B520" s="227"/>
      <c r="C520" s="237"/>
      <c r="D520" s="237"/>
      <c r="E520" s="237"/>
      <c r="F520" s="245"/>
      <c r="G520" s="703" t="str">
        <f t="shared" si="87"/>
        <v>AAWA2A1a</v>
      </c>
      <c r="H520" s="349">
        <f t="shared" ref="H520:K520" si="93">IF(H470&gt;0,1,0)</f>
        <v>0</v>
      </c>
      <c r="I520" s="349">
        <f t="shared" si="93"/>
        <v>0</v>
      </c>
      <c r="J520" s="349">
        <f t="shared" si="93"/>
        <v>0</v>
      </c>
      <c r="K520" s="349">
        <f t="shared" si="93"/>
        <v>0</v>
      </c>
      <c r="L520" s="1010" cm="1">
        <f t="array" ref="L520">INDEX($H520:$K520,0,MATCH(L$484,$H$484:$K$484,0))*HLOOKUP(L$483,$J$480:$R$481,2)</f>
        <v>0</v>
      </c>
      <c r="M520" s="1010" cm="1">
        <f t="array" ref="M520">INDEX($H520:$K520,0,MATCH(M$484,$H$484:$K$484,0))*HLOOKUP(M$483,$J$480:$R$481,2)</f>
        <v>0</v>
      </c>
      <c r="N520" s="1010" cm="1">
        <f t="array" ref="N520">INDEX($H520:$K520,0,MATCH(N$484,$H$484:$K$484,0))*HLOOKUP(N$483,$J$480:$R$481,2)</f>
        <v>0</v>
      </c>
      <c r="O520" s="1010" cm="1">
        <f t="array" ref="O520">INDEX($H520:$K520,0,MATCH(O$484,$H$484:$K$484,0))*HLOOKUP(O$483,$J$480:$R$481,2)</f>
        <v>0</v>
      </c>
      <c r="P520" s="1010" cm="1">
        <f t="array" ref="P520">INDEX($H520:$K520,0,MATCH(P$484,$H$484:$K$484,0))*HLOOKUP(P$483,$J$480:$R$481,2)</f>
        <v>0</v>
      </c>
      <c r="Q520" s="1010" cm="1">
        <f t="array" ref="Q520">INDEX($H520:$K520,0,MATCH(Q$484,$H$484:$K$484,0))*HLOOKUP(Q$483,$J$480:$R$481,2)</f>
        <v>0</v>
      </c>
      <c r="R520" s="1010" cm="1">
        <f t="array" ref="R520">INDEX($H520:$K520,0,MATCH(R$484,$H$484:$K$484,0))*HLOOKUP(R$483,$J$480:$R$481,2)</f>
        <v>0</v>
      </c>
      <c r="S520" s="1010" cm="1">
        <f t="array" ref="S520">INDEX($H520:$K520,0,MATCH(S$484,$H$484:$K$484,0))*HLOOKUP(S$483,$J$480:$R$481,2)</f>
        <v>0</v>
      </c>
      <c r="T520" s="1010" cm="1">
        <f t="array" ref="T520">INDEX($H520:$K520,0,MATCH(T$484,$H$484:$K$484,0))*HLOOKUP(T$483,$J$480:$R$481,2)</f>
        <v>0</v>
      </c>
      <c r="U520" s="1010" cm="1">
        <f t="array" ref="U520">INDEX($H520:$K520,0,MATCH(U$484,$H$484:$K$484,0))*HLOOKUP(U$483,$J$480:$R$481,2)</f>
        <v>0</v>
      </c>
      <c r="V520" s="1010" cm="1">
        <f t="array" ref="V520">INDEX($H520:$K520,0,MATCH(V$484,$H$484:$K$484,0))*HLOOKUP(V$483,$J$480:$R$481,2)</f>
        <v>0</v>
      </c>
      <c r="W520" s="1010" cm="1">
        <f t="array" ref="W520">INDEX($H520:$K520,0,MATCH(W$484,$H$484:$K$484,0))*HLOOKUP(W$483,$J$480:$R$481,2)</f>
        <v>0</v>
      </c>
      <c r="X520" s="1010" cm="1">
        <f t="array" ref="X520">INDEX($H520:$K520,0,MATCH(X$484,$H$484:$K$484,0))*HLOOKUP(X$483,$J$480:$R$481,2)</f>
        <v>0</v>
      </c>
      <c r="Y520" s="1010" cm="1">
        <f t="array" ref="Y520">INDEX($H520:$K520,0,MATCH(Y$484,$H$484:$K$484,0))*HLOOKUP(Y$483,$J$480:$R$481,2)</f>
        <v>0</v>
      </c>
      <c r="Z520" s="1010" cm="1">
        <f t="array" ref="Z520">INDEX($H520:$K520,0,MATCH(Z$484,$H$484:$K$484,0))*HLOOKUP(Z$483,$J$480:$R$481,2)</f>
        <v>0</v>
      </c>
      <c r="AA520" s="1010" cm="1">
        <f t="array" ref="AA520">INDEX($H520:$K520,0,MATCH(AA$484,$H$484:$K$484,0))*HLOOKUP(AA$483,$J$480:$R$481,2)</f>
        <v>0</v>
      </c>
      <c r="AB520" s="1010" cm="1">
        <f t="array" ref="AB520">INDEX($H520:$K520,0,MATCH(AB$484,$H$484:$K$484,0))*HLOOKUP(AB$483,$J$480:$R$481,2)</f>
        <v>0</v>
      </c>
      <c r="AC520" s="1010" cm="1">
        <f t="array" ref="AC520">INDEX($H520:$K520,0,MATCH(AC$484,$H$484:$K$484,0))*HLOOKUP(AC$483,$J$480:$R$481,2)</f>
        <v>0</v>
      </c>
      <c r="AD520" s="1010" cm="1">
        <f t="array" ref="AD520">INDEX($H520:$K520,0,MATCH(AD$484,$H$484:$K$484,0))*HLOOKUP(AD$483,$J$480:$R$481,2)</f>
        <v>0</v>
      </c>
      <c r="AE520" s="1010" cm="1">
        <f t="array" ref="AE520">INDEX($H520:$K520,0,MATCH(AE$484,$H$484:$K$484,0))*HLOOKUP(AE$483,$J$480:$R$481,2)</f>
        <v>0</v>
      </c>
      <c r="AF520" s="1010" cm="1">
        <f t="array" ref="AF520">INDEX($H520:$K520,0,MATCH(AF$484,$H$484:$K$484,0))*HLOOKUP(AF$483,$J$480:$R$481,2)</f>
        <v>0</v>
      </c>
      <c r="AG520" s="1010" cm="1">
        <f t="array" ref="AG520">INDEX($H520:$K520,0,MATCH(AG$484,$H$484:$K$484,0))*HLOOKUP(AG$483,$J$480:$R$481,2)</f>
        <v>0</v>
      </c>
      <c r="AH520" s="1010" cm="1">
        <f t="array" ref="AH520">INDEX($H520:$K520,0,MATCH(AH$484,$H$484:$K$484,0))*HLOOKUP(AH$483,$J$480:$R$481,2)</f>
        <v>0</v>
      </c>
      <c r="AI520" s="1010" cm="1">
        <f t="array" ref="AI520">INDEX($H520:$K520,0,MATCH(AI$484,$H$484:$K$484,0))*HLOOKUP(AI$483,$J$480:$R$481,2)</f>
        <v>0</v>
      </c>
      <c r="AJ520" s="1010" cm="1">
        <f t="array" ref="AJ520">INDEX($H520:$K520,0,MATCH(AJ$484,$H$484:$K$484,0))*HLOOKUP(AJ$483,$J$480:$R$481,2)</f>
        <v>0</v>
      </c>
      <c r="AK520" s="1010" cm="1">
        <f t="array" ref="AK520">INDEX($H520:$K520,0,MATCH(AK$484,$H$484:$K$484,0))*HLOOKUP(AK$483,$J$480:$R$481,2)</f>
        <v>0</v>
      </c>
      <c r="AL520" s="1010" cm="1">
        <f t="array" ref="AL520">INDEX($H520:$K520,0,MATCH(AL$484,$H$484:$K$484,0))*HLOOKUP(AL$483,$J$480:$R$481,2)</f>
        <v>0</v>
      </c>
      <c r="AM520" s="1010" cm="1">
        <f t="array" ref="AM520">INDEX($H520:$K520,0,MATCH(AM$484,$H$484:$K$484,0))*HLOOKUP(AM$483,$J$480:$R$481,2)</f>
        <v>0</v>
      </c>
      <c r="AN520" s="1010" cm="1">
        <f t="array" ref="AN520">INDEX($H520:$K520,0,MATCH(AN$484,$H$484:$K$484,0))*HLOOKUP(AN$483,$J$480:$R$481,2)</f>
        <v>0</v>
      </c>
      <c r="AO520" s="1010" cm="1">
        <f t="array" ref="AO520">INDEX($H520:$K520,0,MATCH(AO$484,$H$484:$K$484,0))*HLOOKUP(AO$483,$J$480:$R$481,2)</f>
        <v>0</v>
      </c>
      <c r="AP520" s="1010" cm="1">
        <f t="array" ref="AP520">INDEX($H520:$K520,0,MATCH(AP$484,$H$484:$K$484,0))*HLOOKUP(AP$483,$J$480:$R$481,2)</f>
        <v>0</v>
      </c>
      <c r="AQ520" s="1010" cm="1">
        <f t="array" ref="AQ520">INDEX($H520:$K520,0,MATCH(AQ$484,$H$484:$K$484,0))*HLOOKUP(AQ$483,$J$480:$R$481,2)</f>
        <v>0</v>
      </c>
      <c r="AR520" s="1010" cm="1">
        <f t="array" ref="AR520">INDEX($H520:$K520,0,MATCH(AR$484,$H$484:$K$484,0))*HLOOKUP(AR$483,$J$480:$R$481,2)</f>
        <v>0</v>
      </c>
      <c r="AS520" s="1010" cm="1">
        <f t="array" ref="AS520">INDEX($H520:$K520,0,MATCH(AS$484,$H$484:$K$484,0))*HLOOKUP(AS$483,$J$480:$R$481,2)</f>
        <v>0</v>
      </c>
      <c r="AT520" s="1010" cm="1">
        <f t="array" ref="AT520">INDEX($H520:$K520,0,MATCH(AT$484,$H$484:$K$484,0))*HLOOKUP(AT$483,$J$480:$R$481,2)</f>
        <v>0</v>
      </c>
      <c r="AU520" s="1010" cm="1">
        <f t="array" ref="AU520">INDEX($H520:$K520,0,MATCH(AU$484,$H$484:$K$484,0))*HLOOKUP(AU$483,$J$480:$R$481,2)</f>
        <v>0</v>
      </c>
      <c r="AV520" s="304"/>
      <c r="AW520" s="304"/>
      <c r="AX520" s="236"/>
      <c r="AY520" s="228"/>
      <c r="AZ520" s="228"/>
      <c r="BA520" s="228"/>
    </row>
    <row r="521" spans="1:91" s="76" customFormat="1" ht="15" outlineLevel="1" x14ac:dyDescent="0.25">
      <c r="A521" s="226"/>
      <c r="B521" s="227"/>
      <c r="C521" s="237"/>
      <c r="D521" s="237"/>
      <c r="E521" s="237"/>
      <c r="F521" s="245"/>
      <c r="G521" s="703" t="str">
        <f t="shared" si="87"/>
        <v>AAAWA1a</v>
      </c>
      <c r="H521" s="349">
        <f t="shared" ref="H521:K521" si="94">IF(H471&gt;0,1,0)</f>
        <v>0</v>
      </c>
      <c r="I521" s="349">
        <f t="shared" si="94"/>
        <v>0</v>
      </c>
      <c r="J521" s="349">
        <f t="shared" si="94"/>
        <v>0</v>
      </c>
      <c r="K521" s="349">
        <f t="shared" si="94"/>
        <v>0</v>
      </c>
      <c r="L521" s="1010" cm="1">
        <f t="array" ref="L521">INDEX($H521:$K521,0,MATCH(L$484,$H$484:$K$484,0))*HLOOKUP(L$483,$J$480:$R$481,2)</f>
        <v>0</v>
      </c>
      <c r="M521" s="1010" cm="1">
        <f t="array" ref="M521">INDEX($H521:$K521,0,MATCH(M$484,$H$484:$K$484,0))*HLOOKUP(M$483,$J$480:$R$481,2)</f>
        <v>0</v>
      </c>
      <c r="N521" s="1010" cm="1">
        <f t="array" ref="N521">INDEX($H521:$K521,0,MATCH(N$484,$H$484:$K$484,0))*HLOOKUP(N$483,$J$480:$R$481,2)</f>
        <v>0</v>
      </c>
      <c r="O521" s="1010" cm="1">
        <f t="array" ref="O521">INDEX($H521:$K521,0,MATCH(O$484,$H$484:$K$484,0))*HLOOKUP(O$483,$J$480:$R$481,2)</f>
        <v>0</v>
      </c>
      <c r="P521" s="1010" cm="1">
        <f t="array" ref="P521">INDEX($H521:$K521,0,MATCH(P$484,$H$484:$K$484,0))*HLOOKUP(P$483,$J$480:$R$481,2)</f>
        <v>0</v>
      </c>
      <c r="Q521" s="1010" cm="1">
        <f t="array" ref="Q521">INDEX($H521:$K521,0,MATCH(Q$484,$H$484:$K$484,0))*HLOOKUP(Q$483,$J$480:$R$481,2)</f>
        <v>0</v>
      </c>
      <c r="R521" s="1010" cm="1">
        <f t="array" ref="R521">INDEX($H521:$K521,0,MATCH(R$484,$H$484:$K$484,0))*HLOOKUP(R$483,$J$480:$R$481,2)</f>
        <v>0</v>
      </c>
      <c r="S521" s="1010" cm="1">
        <f t="array" ref="S521">INDEX($H521:$K521,0,MATCH(S$484,$H$484:$K$484,0))*HLOOKUP(S$483,$J$480:$R$481,2)</f>
        <v>0</v>
      </c>
      <c r="T521" s="1010" cm="1">
        <f t="array" ref="T521">INDEX($H521:$K521,0,MATCH(T$484,$H$484:$K$484,0))*HLOOKUP(T$483,$J$480:$R$481,2)</f>
        <v>0</v>
      </c>
      <c r="U521" s="1010" cm="1">
        <f t="array" ref="U521">INDEX($H521:$K521,0,MATCH(U$484,$H$484:$K$484,0))*HLOOKUP(U$483,$J$480:$R$481,2)</f>
        <v>0</v>
      </c>
      <c r="V521" s="1010" cm="1">
        <f t="array" ref="V521">INDEX($H521:$K521,0,MATCH(V$484,$H$484:$K$484,0))*HLOOKUP(V$483,$J$480:$R$481,2)</f>
        <v>0</v>
      </c>
      <c r="W521" s="1010" cm="1">
        <f t="array" ref="W521">INDEX($H521:$K521,0,MATCH(W$484,$H$484:$K$484,0))*HLOOKUP(W$483,$J$480:$R$481,2)</f>
        <v>0</v>
      </c>
      <c r="X521" s="1010" cm="1">
        <f t="array" ref="X521">INDEX($H521:$K521,0,MATCH(X$484,$H$484:$K$484,0))*HLOOKUP(X$483,$J$480:$R$481,2)</f>
        <v>0</v>
      </c>
      <c r="Y521" s="1010" cm="1">
        <f t="array" ref="Y521">INDEX($H521:$K521,0,MATCH(Y$484,$H$484:$K$484,0))*HLOOKUP(Y$483,$J$480:$R$481,2)</f>
        <v>0</v>
      </c>
      <c r="Z521" s="1010" cm="1">
        <f t="array" ref="Z521">INDEX($H521:$K521,0,MATCH(Z$484,$H$484:$K$484,0))*HLOOKUP(Z$483,$J$480:$R$481,2)</f>
        <v>0</v>
      </c>
      <c r="AA521" s="1010" cm="1">
        <f t="array" ref="AA521">INDEX($H521:$K521,0,MATCH(AA$484,$H$484:$K$484,0))*HLOOKUP(AA$483,$J$480:$R$481,2)</f>
        <v>0</v>
      </c>
      <c r="AB521" s="1010" cm="1">
        <f t="array" ref="AB521">INDEX($H521:$K521,0,MATCH(AB$484,$H$484:$K$484,0))*HLOOKUP(AB$483,$J$480:$R$481,2)</f>
        <v>0</v>
      </c>
      <c r="AC521" s="1010" cm="1">
        <f t="array" ref="AC521">INDEX($H521:$K521,0,MATCH(AC$484,$H$484:$K$484,0))*HLOOKUP(AC$483,$J$480:$R$481,2)</f>
        <v>0</v>
      </c>
      <c r="AD521" s="1010" cm="1">
        <f t="array" ref="AD521">INDEX($H521:$K521,0,MATCH(AD$484,$H$484:$K$484,0))*HLOOKUP(AD$483,$J$480:$R$481,2)</f>
        <v>0</v>
      </c>
      <c r="AE521" s="1010" cm="1">
        <f t="array" ref="AE521">INDEX($H521:$K521,0,MATCH(AE$484,$H$484:$K$484,0))*HLOOKUP(AE$483,$J$480:$R$481,2)</f>
        <v>0</v>
      </c>
      <c r="AF521" s="1010" cm="1">
        <f t="array" ref="AF521">INDEX($H521:$K521,0,MATCH(AF$484,$H$484:$K$484,0))*HLOOKUP(AF$483,$J$480:$R$481,2)</f>
        <v>0</v>
      </c>
      <c r="AG521" s="1010" cm="1">
        <f t="array" ref="AG521">INDEX($H521:$K521,0,MATCH(AG$484,$H$484:$K$484,0))*HLOOKUP(AG$483,$J$480:$R$481,2)</f>
        <v>0</v>
      </c>
      <c r="AH521" s="1010" cm="1">
        <f t="array" ref="AH521">INDEX($H521:$K521,0,MATCH(AH$484,$H$484:$K$484,0))*HLOOKUP(AH$483,$J$480:$R$481,2)</f>
        <v>0</v>
      </c>
      <c r="AI521" s="1010" cm="1">
        <f t="array" ref="AI521">INDEX($H521:$K521,0,MATCH(AI$484,$H$484:$K$484,0))*HLOOKUP(AI$483,$J$480:$R$481,2)</f>
        <v>0</v>
      </c>
      <c r="AJ521" s="1010" cm="1">
        <f t="array" ref="AJ521">INDEX($H521:$K521,0,MATCH(AJ$484,$H$484:$K$484,0))*HLOOKUP(AJ$483,$J$480:$R$481,2)</f>
        <v>0</v>
      </c>
      <c r="AK521" s="1010" cm="1">
        <f t="array" ref="AK521">INDEX($H521:$K521,0,MATCH(AK$484,$H$484:$K$484,0))*HLOOKUP(AK$483,$J$480:$R$481,2)</f>
        <v>0</v>
      </c>
      <c r="AL521" s="1010" cm="1">
        <f t="array" ref="AL521">INDEX($H521:$K521,0,MATCH(AL$484,$H$484:$K$484,0))*HLOOKUP(AL$483,$J$480:$R$481,2)</f>
        <v>0</v>
      </c>
      <c r="AM521" s="1010" cm="1">
        <f t="array" ref="AM521">INDEX($H521:$K521,0,MATCH(AM$484,$H$484:$K$484,0))*HLOOKUP(AM$483,$J$480:$R$481,2)</f>
        <v>0</v>
      </c>
      <c r="AN521" s="1010" cm="1">
        <f t="array" ref="AN521">INDEX($H521:$K521,0,MATCH(AN$484,$H$484:$K$484,0))*HLOOKUP(AN$483,$J$480:$R$481,2)</f>
        <v>0</v>
      </c>
      <c r="AO521" s="1010" cm="1">
        <f t="array" ref="AO521">INDEX($H521:$K521,0,MATCH(AO$484,$H$484:$K$484,0))*HLOOKUP(AO$483,$J$480:$R$481,2)</f>
        <v>0</v>
      </c>
      <c r="AP521" s="1010" cm="1">
        <f t="array" ref="AP521">INDEX($H521:$K521,0,MATCH(AP$484,$H$484:$K$484,0))*HLOOKUP(AP$483,$J$480:$R$481,2)</f>
        <v>0</v>
      </c>
      <c r="AQ521" s="1010" cm="1">
        <f t="array" ref="AQ521">INDEX($H521:$K521,0,MATCH(AQ$484,$H$484:$K$484,0))*HLOOKUP(AQ$483,$J$480:$R$481,2)</f>
        <v>0</v>
      </c>
      <c r="AR521" s="1010" cm="1">
        <f t="array" ref="AR521">INDEX($H521:$K521,0,MATCH(AR$484,$H$484:$K$484,0))*HLOOKUP(AR$483,$J$480:$R$481,2)</f>
        <v>0</v>
      </c>
      <c r="AS521" s="1010" cm="1">
        <f t="array" ref="AS521">INDEX($H521:$K521,0,MATCH(AS$484,$H$484:$K$484,0))*HLOOKUP(AS$483,$J$480:$R$481,2)</f>
        <v>0</v>
      </c>
      <c r="AT521" s="1010" cm="1">
        <f t="array" ref="AT521">INDEX($H521:$K521,0,MATCH(AT$484,$H$484:$K$484,0))*HLOOKUP(AT$483,$J$480:$R$481,2)</f>
        <v>0</v>
      </c>
      <c r="AU521" s="1010" cm="1">
        <f t="array" ref="AU521">INDEX($H521:$K521,0,MATCH(AU$484,$H$484:$K$484,0))*HLOOKUP(AU$483,$J$480:$R$481,2)</f>
        <v>0</v>
      </c>
      <c r="AV521" s="304"/>
      <c r="AW521" s="304"/>
      <c r="AX521" s="236"/>
      <c r="AY521" s="228"/>
      <c r="AZ521" s="228"/>
      <c r="BA521" s="228"/>
    </row>
    <row r="522" spans="1:91" s="76" customFormat="1" ht="15" outlineLevel="1" x14ac:dyDescent="0.25">
      <c r="A522" s="226"/>
      <c r="B522" s="227"/>
      <c r="C522" s="237"/>
      <c r="D522" s="237"/>
      <c r="E522" s="237"/>
      <c r="F522" s="245"/>
      <c r="G522" s="703" t="str">
        <f t="shared" si="87"/>
        <v>YAAA2Wa</v>
      </c>
      <c r="H522" s="349">
        <f t="shared" ref="H522:K522" si="95">IF(H472&gt;0,1,0)</f>
        <v>0</v>
      </c>
      <c r="I522" s="349">
        <f t="shared" si="95"/>
        <v>0</v>
      </c>
      <c r="J522" s="349">
        <f t="shared" si="95"/>
        <v>0</v>
      </c>
      <c r="K522" s="349">
        <f t="shared" si="95"/>
        <v>0</v>
      </c>
      <c r="L522" s="1010" cm="1">
        <f t="array" ref="L522">INDEX($H522:$K522,0,MATCH(L$484,$H$484:$K$484,0))*HLOOKUP(L$483,$J$480:$R$481,2)</f>
        <v>0</v>
      </c>
      <c r="M522" s="1010" cm="1">
        <f t="array" ref="M522">INDEX($H522:$K522,0,MATCH(M$484,$H$484:$K$484,0))*HLOOKUP(M$483,$J$480:$R$481,2)</f>
        <v>0</v>
      </c>
      <c r="N522" s="1010" cm="1">
        <f t="array" ref="N522">INDEX($H522:$K522,0,MATCH(N$484,$H$484:$K$484,0))*HLOOKUP(N$483,$J$480:$R$481,2)</f>
        <v>0</v>
      </c>
      <c r="O522" s="1010" cm="1">
        <f t="array" ref="O522">INDEX($H522:$K522,0,MATCH(O$484,$H$484:$K$484,0))*HLOOKUP(O$483,$J$480:$R$481,2)</f>
        <v>0</v>
      </c>
      <c r="P522" s="1010" cm="1">
        <f t="array" ref="P522">INDEX($H522:$K522,0,MATCH(P$484,$H$484:$K$484,0))*HLOOKUP(P$483,$J$480:$R$481,2)</f>
        <v>0</v>
      </c>
      <c r="Q522" s="1010" cm="1">
        <f t="array" ref="Q522">INDEX($H522:$K522,0,MATCH(Q$484,$H$484:$K$484,0))*HLOOKUP(Q$483,$J$480:$R$481,2)</f>
        <v>0</v>
      </c>
      <c r="R522" s="1010" cm="1">
        <f t="array" ref="R522">INDEX($H522:$K522,0,MATCH(R$484,$H$484:$K$484,0))*HLOOKUP(R$483,$J$480:$R$481,2)</f>
        <v>0</v>
      </c>
      <c r="S522" s="1010" cm="1">
        <f t="array" ref="S522">INDEX($H522:$K522,0,MATCH(S$484,$H$484:$K$484,0))*HLOOKUP(S$483,$J$480:$R$481,2)</f>
        <v>0</v>
      </c>
      <c r="T522" s="1010" cm="1">
        <f t="array" ref="T522">INDEX($H522:$K522,0,MATCH(T$484,$H$484:$K$484,0))*HLOOKUP(T$483,$J$480:$R$481,2)</f>
        <v>0</v>
      </c>
      <c r="U522" s="1010" cm="1">
        <f t="array" ref="U522">INDEX($H522:$K522,0,MATCH(U$484,$H$484:$K$484,0))*HLOOKUP(U$483,$J$480:$R$481,2)</f>
        <v>0</v>
      </c>
      <c r="V522" s="1010" cm="1">
        <f t="array" ref="V522">INDEX($H522:$K522,0,MATCH(V$484,$H$484:$K$484,0))*HLOOKUP(V$483,$J$480:$R$481,2)</f>
        <v>0</v>
      </c>
      <c r="W522" s="1010" cm="1">
        <f t="array" ref="W522">INDEX($H522:$K522,0,MATCH(W$484,$H$484:$K$484,0))*HLOOKUP(W$483,$J$480:$R$481,2)</f>
        <v>0</v>
      </c>
      <c r="X522" s="1010" cm="1">
        <f t="array" ref="X522">INDEX($H522:$K522,0,MATCH(X$484,$H$484:$K$484,0))*HLOOKUP(X$483,$J$480:$R$481,2)</f>
        <v>0</v>
      </c>
      <c r="Y522" s="1010" cm="1">
        <f t="array" ref="Y522">INDEX($H522:$K522,0,MATCH(Y$484,$H$484:$K$484,0))*HLOOKUP(Y$483,$J$480:$R$481,2)</f>
        <v>0</v>
      </c>
      <c r="Z522" s="1010" cm="1">
        <f t="array" ref="Z522">INDEX($H522:$K522,0,MATCH(Z$484,$H$484:$K$484,0))*HLOOKUP(Z$483,$J$480:$R$481,2)</f>
        <v>0</v>
      </c>
      <c r="AA522" s="1010" cm="1">
        <f t="array" ref="AA522">INDEX($H522:$K522,0,MATCH(AA$484,$H$484:$K$484,0))*HLOOKUP(AA$483,$J$480:$R$481,2)</f>
        <v>0</v>
      </c>
      <c r="AB522" s="1010" cm="1">
        <f t="array" ref="AB522">INDEX($H522:$K522,0,MATCH(AB$484,$H$484:$K$484,0))*HLOOKUP(AB$483,$J$480:$R$481,2)</f>
        <v>0</v>
      </c>
      <c r="AC522" s="1010" cm="1">
        <f t="array" ref="AC522">INDEX($H522:$K522,0,MATCH(AC$484,$H$484:$K$484,0))*HLOOKUP(AC$483,$J$480:$R$481,2)</f>
        <v>0</v>
      </c>
      <c r="AD522" s="1010" cm="1">
        <f t="array" ref="AD522">INDEX($H522:$K522,0,MATCH(AD$484,$H$484:$K$484,0))*HLOOKUP(AD$483,$J$480:$R$481,2)</f>
        <v>0</v>
      </c>
      <c r="AE522" s="1010" cm="1">
        <f t="array" ref="AE522">INDEX($H522:$K522,0,MATCH(AE$484,$H$484:$K$484,0))*HLOOKUP(AE$483,$J$480:$R$481,2)</f>
        <v>0</v>
      </c>
      <c r="AF522" s="1010" cm="1">
        <f t="array" ref="AF522">INDEX($H522:$K522,0,MATCH(AF$484,$H$484:$K$484,0))*HLOOKUP(AF$483,$J$480:$R$481,2)</f>
        <v>0</v>
      </c>
      <c r="AG522" s="1010" cm="1">
        <f t="array" ref="AG522">INDEX($H522:$K522,0,MATCH(AG$484,$H$484:$K$484,0))*HLOOKUP(AG$483,$J$480:$R$481,2)</f>
        <v>0</v>
      </c>
      <c r="AH522" s="1010" cm="1">
        <f t="array" ref="AH522">INDEX($H522:$K522,0,MATCH(AH$484,$H$484:$K$484,0))*HLOOKUP(AH$483,$J$480:$R$481,2)</f>
        <v>0</v>
      </c>
      <c r="AI522" s="1010" cm="1">
        <f t="array" ref="AI522">INDEX($H522:$K522,0,MATCH(AI$484,$H$484:$K$484,0))*HLOOKUP(AI$483,$J$480:$R$481,2)</f>
        <v>0</v>
      </c>
      <c r="AJ522" s="1010" cm="1">
        <f t="array" ref="AJ522">INDEX($H522:$K522,0,MATCH(AJ$484,$H$484:$K$484,0))*HLOOKUP(AJ$483,$J$480:$R$481,2)</f>
        <v>0</v>
      </c>
      <c r="AK522" s="1010" cm="1">
        <f t="array" ref="AK522">INDEX($H522:$K522,0,MATCH(AK$484,$H$484:$K$484,0))*HLOOKUP(AK$483,$J$480:$R$481,2)</f>
        <v>0</v>
      </c>
      <c r="AL522" s="1010" cm="1">
        <f t="array" ref="AL522">INDEX($H522:$K522,0,MATCH(AL$484,$H$484:$K$484,0))*HLOOKUP(AL$483,$J$480:$R$481,2)</f>
        <v>0</v>
      </c>
      <c r="AM522" s="1010" cm="1">
        <f t="array" ref="AM522">INDEX($H522:$K522,0,MATCH(AM$484,$H$484:$K$484,0))*HLOOKUP(AM$483,$J$480:$R$481,2)</f>
        <v>0</v>
      </c>
      <c r="AN522" s="1010" cm="1">
        <f t="array" ref="AN522">INDEX($H522:$K522,0,MATCH(AN$484,$H$484:$K$484,0))*HLOOKUP(AN$483,$J$480:$R$481,2)</f>
        <v>0</v>
      </c>
      <c r="AO522" s="1010" cm="1">
        <f t="array" ref="AO522">INDEX($H522:$K522,0,MATCH(AO$484,$H$484:$K$484,0))*HLOOKUP(AO$483,$J$480:$R$481,2)</f>
        <v>0</v>
      </c>
      <c r="AP522" s="1010" cm="1">
        <f t="array" ref="AP522">INDEX($H522:$K522,0,MATCH(AP$484,$H$484:$K$484,0))*HLOOKUP(AP$483,$J$480:$R$481,2)</f>
        <v>0</v>
      </c>
      <c r="AQ522" s="1010" cm="1">
        <f t="array" ref="AQ522">INDEX($H522:$K522,0,MATCH(AQ$484,$H$484:$K$484,0))*HLOOKUP(AQ$483,$J$480:$R$481,2)</f>
        <v>0</v>
      </c>
      <c r="AR522" s="1010" cm="1">
        <f t="array" ref="AR522">INDEX($H522:$K522,0,MATCH(AR$484,$H$484:$K$484,0))*HLOOKUP(AR$483,$J$480:$R$481,2)</f>
        <v>0</v>
      </c>
      <c r="AS522" s="1010" cm="1">
        <f t="array" ref="AS522">INDEX($H522:$K522,0,MATCH(AS$484,$H$484:$K$484,0))*HLOOKUP(AS$483,$J$480:$R$481,2)</f>
        <v>0</v>
      </c>
      <c r="AT522" s="1010" cm="1">
        <f t="array" ref="AT522">INDEX($H522:$K522,0,MATCH(AT$484,$H$484:$K$484,0))*HLOOKUP(AT$483,$J$480:$R$481,2)</f>
        <v>0</v>
      </c>
      <c r="AU522" s="1010" cm="1">
        <f t="array" ref="AU522">INDEX($H522:$K522,0,MATCH(AU$484,$H$484:$K$484,0))*HLOOKUP(AU$483,$J$480:$R$481,2)</f>
        <v>0</v>
      </c>
      <c r="AV522" s="304"/>
      <c r="AW522" s="304"/>
      <c r="AX522" s="236"/>
      <c r="AY522" s="228"/>
      <c r="AZ522" s="228"/>
      <c r="BA522" s="228"/>
    </row>
    <row r="523" spans="1:91" s="76" customFormat="1" ht="15" outlineLevel="1" x14ac:dyDescent="0.25">
      <c r="A523" s="226"/>
      <c r="B523" s="227"/>
      <c r="C523" s="237"/>
      <c r="D523" s="237"/>
      <c r="E523" s="237"/>
      <c r="F523" s="245"/>
      <c r="G523" s="703" t="str">
        <f t="shared" si="87"/>
        <v>YAAA2Nw</v>
      </c>
      <c r="H523" s="349">
        <f t="shared" ref="H523:K523" si="96">IF(H473&gt;0,1,0)</f>
        <v>1</v>
      </c>
      <c r="I523" s="349">
        <f t="shared" si="96"/>
        <v>1</v>
      </c>
      <c r="J523" s="349">
        <f t="shared" si="96"/>
        <v>0</v>
      </c>
      <c r="K523" s="349">
        <f t="shared" si="96"/>
        <v>0</v>
      </c>
      <c r="L523" s="1010" cm="1">
        <f t="array" ref="L523">INDEX($H523:$K523,0,MATCH(L$484,$H$484:$K$484,0))*HLOOKUP(L$483,$J$480:$R$481,2)</f>
        <v>1</v>
      </c>
      <c r="M523" s="1010" cm="1">
        <f t="array" ref="M523">INDEX($H523:$K523,0,MATCH(M$484,$H$484:$K$484,0))*HLOOKUP(M$483,$J$480:$R$481,2)</f>
        <v>1</v>
      </c>
      <c r="N523" s="1010" cm="1">
        <f t="array" ref="N523">INDEX($H523:$K523,0,MATCH(N$484,$H$484:$K$484,0))*HLOOKUP(N$483,$J$480:$R$481,2)</f>
        <v>0</v>
      </c>
      <c r="O523" s="1010" cm="1">
        <f t="array" ref="O523">INDEX($H523:$K523,0,MATCH(O$484,$H$484:$K$484,0))*HLOOKUP(O$483,$J$480:$R$481,2)</f>
        <v>0</v>
      </c>
      <c r="P523" s="1010" cm="1">
        <f t="array" ref="P523">INDEX($H523:$K523,0,MATCH(P$484,$H$484:$K$484,0))*HLOOKUP(P$483,$J$480:$R$481,2)</f>
        <v>1</v>
      </c>
      <c r="Q523" s="1010" cm="1">
        <f t="array" ref="Q523">INDEX($H523:$K523,0,MATCH(Q$484,$H$484:$K$484,0))*HLOOKUP(Q$483,$J$480:$R$481,2)</f>
        <v>1</v>
      </c>
      <c r="R523" s="1010" cm="1">
        <f t="array" ref="R523">INDEX($H523:$K523,0,MATCH(R$484,$H$484:$K$484,0))*HLOOKUP(R$483,$J$480:$R$481,2)</f>
        <v>0</v>
      </c>
      <c r="S523" s="1010" cm="1">
        <f t="array" ref="S523">INDEX($H523:$K523,0,MATCH(S$484,$H$484:$K$484,0))*HLOOKUP(S$483,$J$480:$R$481,2)</f>
        <v>0</v>
      </c>
      <c r="T523" s="1010" cm="1">
        <f t="array" ref="T523">INDEX($H523:$K523,0,MATCH(T$484,$H$484:$K$484,0))*HLOOKUP(T$483,$J$480:$R$481,2)</f>
        <v>1</v>
      </c>
      <c r="U523" s="1010" cm="1">
        <f t="array" ref="U523">INDEX($H523:$K523,0,MATCH(U$484,$H$484:$K$484,0))*HLOOKUP(U$483,$J$480:$R$481,2)</f>
        <v>1</v>
      </c>
      <c r="V523" s="1010" cm="1">
        <f t="array" ref="V523">INDEX($H523:$K523,0,MATCH(V$484,$H$484:$K$484,0))*HLOOKUP(V$483,$J$480:$R$481,2)</f>
        <v>0</v>
      </c>
      <c r="W523" s="1010" cm="1">
        <f t="array" ref="W523">INDEX($H523:$K523,0,MATCH(W$484,$H$484:$K$484,0))*HLOOKUP(W$483,$J$480:$R$481,2)</f>
        <v>0</v>
      </c>
      <c r="X523" s="1010" cm="1">
        <f t="array" ref="X523">INDEX($H523:$K523,0,MATCH(X$484,$H$484:$K$484,0))*HLOOKUP(X$483,$J$480:$R$481,2)</f>
        <v>1</v>
      </c>
      <c r="Y523" s="1010" cm="1">
        <f t="array" ref="Y523">INDEX($H523:$K523,0,MATCH(Y$484,$H$484:$K$484,0))*HLOOKUP(Y$483,$J$480:$R$481,2)</f>
        <v>1</v>
      </c>
      <c r="Z523" s="1010" cm="1">
        <f t="array" ref="Z523">INDEX($H523:$K523,0,MATCH(Z$484,$H$484:$K$484,0))*HLOOKUP(Z$483,$J$480:$R$481,2)</f>
        <v>0</v>
      </c>
      <c r="AA523" s="1010" cm="1">
        <f t="array" ref="AA523">INDEX($H523:$K523,0,MATCH(AA$484,$H$484:$K$484,0))*HLOOKUP(AA$483,$J$480:$R$481,2)</f>
        <v>0</v>
      </c>
      <c r="AB523" s="1010" cm="1">
        <f t="array" ref="AB523">INDEX($H523:$K523,0,MATCH(AB$484,$H$484:$K$484,0))*HLOOKUP(AB$483,$J$480:$R$481,2)</f>
        <v>1</v>
      </c>
      <c r="AC523" s="1010" cm="1">
        <f t="array" ref="AC523">INDEX($H523:$K523,0,MATCH(AC$484,$H$484:$K$484,0))*HLOOKUP(AC$483,$J$480:$R$481,2)</f>
        <v>1</v>
      </c>
      <c r="AD523" s="1010" cm="1">
        <f t="array" ref="AD523">INDEX($H523:$K523,0,MATCH(AD$484,$H$484:$K$484,0))*HLOOKUP(AD$483,$J$480:$R$481,2)</f>
        <v>0</v>
      </c>
      <c r="AE523" s="1010" cm="1">
        <f t="array" ref="AE523">INDEX($H523:$K523,0,MATCH(AE$484,$H$484:$K$484,0))*HLOOKUP(AE$483,$J$480:$R$481,2)</f>
        <v>0</v>
      </c>
      <c r="AF523" s="1010" cm="1">
        <f t="array" ref="AF523">INDEX($H523:$K523,0,MATCH(AF$484,$H$484:$K$484,0))*HLOOKUP(AF$483,$J$480:$R$481,2)</f>
        <v>1</v>
      </c>
      <c r="AG523" s="1010" cm="1">
        <f t="array" ref="AG523">INDEX($H523:$K523,0,MATCH(AG$484,$H$484:$K$484,0))*HLOOKUP(AG$483,$J$480:$R$481,2)</f>
        <v>1</v>
      </c>
      <c r="AH523" s="1010" cm="1">
        <f t="array" ref="AH523">INDEX($H523:$K523,0,MATCH(AH$484,$H$484:$K$484,0))*HLOOKUP(AH$483,$J$480:$R$481,2)</f>
        <v>0</v>
      </c>
      <c r="AI523" s="1010" cm="1">
        <f t="array" ref="AI523">INDEX($H523:$K523,0,MATCH(AI$484,$H$484:$K$484,0))*HLOOKUP(AI$483,$J$480:$R$481,2)</f>
        <v>0</v>
      </c>
      <c r="AJ523" s="1010" cm="1">
        <f t="array" ref="AJ523">INDEX($H523:$K523,0,MATCH(AJ$484,$H$484:$K$484,0))*HLOOKUP(AJ$483,$J$480:$R$481,2)</f>
        <v>1</v>
      </c>
      <c r="AK523" s="1010" cm="1">
        <f t="array" ref="AK523">INDEX($H523:$K523,0,MATCH(AK$484,$H$484:$K$484,0))*HLOOKUP(AK$483,$J$480:$R$481,2)</f>
        <v>1</v>
      </c>
      <c r="AL523" s="1010" cm="1">
        <f t="array" ref="AL523">INDEX($H523:$K523,0,MATCH(AL$484,$H$484:$K$484,0))*HLOOKUP(AL$483,$J$480:$R$481,2)</f>
        <v>0</v>
      </c>
      <c r="AM523" s="1010" cm="1">
        <f t="array" ref="AM523">INDEX($H523:$K523,0,MATCH(AM$484,$H$484:$K$484,0))*HLOOKUP(AM$483,$J$480:$R$481,2)</f>
        <v>0</v>
      </c>
      <c r="AN523" s="1010" cm="1">
        <f t="array" ref="AN523">INDEX($H523:$K523,0,MATCH(AN$484,$H$484:$K$484,0))*HLOOKUP(AN$483,$J$480:$R$481,2)</f>
        <v>1</v>
      </c>
      <c r="AO523" s="1010" cm="1">
        <f t="array" ref="AO523">INDEX($H523:$K523,0,MATCH(AO$484,$H$484:$K$484,0))*HLOOKUP(AO$483,$J$480:$R$481,2)</f>
        <v>1</v>
      </c>
      <c r="AP523" s="1010" cm="1">
        <f t="array" ref="AP523">INDEX($H523:$K523,0,MATCH(AP$484,$H$484:$K$484,0))*HLOOKUP(AP$483,$J$480:$R$481,2)</f>
        <v>0</v>
      </c>
      <c r="AQ523" s="1010" cm="1">
        <f t="array" ref="AQ523">INDEX($H523:$K523,0,MATCH(AQ$484,$H$484:$K$484,0))*HLOOKUP(AQ$483,$J$480:$R$481,2)</f>
        <v>0</v>
      </c>
      <c r="AR523" s="1010" cm="1">
        <f t="array" ref="AR523">INDEX($H523:$K523,0,MATCH(AR$484,$H$484:$K$484,0))*HLOOKUP(AR$483,$J$480:$R$481,2)</f>
        <v>1</v>
      </c>
      <c r="AS523" s="1010" cm="1">
        <f t="array" ref="AS523">INDEX($H523:$K523,0,MATCH(AS$484,$H$484:$K$484,0))*HLOOKUP(AS$483,$J$480:$R$481,2)</f>
        <v>1</v>
      </c>
      <c r="AT523" s="1010" cm="1">
        <f t="array" ref="AT523">INDEX($H523:$K523,0,MATCH(AT$484,$H$484:$K$484,0))*HLOOKUP(AT$483,$J$480:$R$481,2)</f>
        <v>0</v>
      </c>
      <c r="AU523" s="1010" cm="1">
        <f t="array" ref="AU523">INDEX($H523:$K523,0,MATCH(AU$484,$H$484:$K$484,0))*HLOOKUP(AU$483,$J$480:$R$481,2)</f>
        <v>0</v>
      </c>
      <c r="AV523" s="304"/>
      <c r="AW523" s="304"/>
      <c r="AX523" s="236"/>
      <c r="AY523" s="228"/>
      <c r="AZ523" s="228"/>
      <c r="BA523" s="228"/>
    </row>
    <row r="524" spans="1:91" s="76" customFormat="1" ht="15" outlineLevel="1" x14ac:dyDescent="0.25">
      <c r="A524" s="226"/>
      <c r="B524" s="227"/>
      <c r="C524" s="237"/>
      <c r="D524" s="237"/>
      <c r="E524" s="237"/>
      <c r="F524" s="245"/>
      <c r="G524" s="703" t="str">
        <f t="shared" si="87"/>
        <v>YYAA2A1z</v>
      </c>
      <c r="H524" s="349">
        <f t="shared" ref="H524:K524" si="97">IF(H474&gt;0,1,0)</f>
        <v>1</v>
      </c>
      <c r="I524" s="349">
        <f t="shared" si="97"/>
        <v>1</v>
      </c>
      <c r="J524" s="349">
        <f t="shared" si="97"/>
        <v>0</v>
      </c>
      <c r="K524" s="349">
        <f t="shared" si="97"/>
        <v>0</v>
      </c>
      <c r="L524" s="1010" cm="1">
        <f t="array" ref="L524">INDEX($H524:$K524,0,MATCH(L$484,$H$484:$K$484,0))*HLOOKUP(L$483,$J$480:$R$481,2)</f>
        <v>1</v>
      </c>
      <c r="M524" s="1010" cm="1">
        <f t="array" ref="M524">INDEX($H524:$K524,0,MATCH(M$484,$H$484:$K$484,0))*HLOOKUP(M$483,$J$480:$R$481,2)</f>
        <v>1</v>
      </c>
      <c r="N524" s="1010" cm="1">
        <f t="array" ref="N524">INDEX($H524:$K524,0,MATCH(N$484,$H$484:$K$484,0))*HLOOKUP(N$483,$J$480:$R$481,2)</f>
        <v>0</v>
      </c>
      <c r="O524" s="1010" cm="1">
        <f t="array" ref="O524">INDEX($H524:$K524,0,MATCH(O$484,$H$484:$K$484,0))*HLOOKUP(O$483,$J$480:$R$481,2)</f>
        <v>0</v>
      </c>
      <c r="P524" s="1010" cm="1">
        <f t="array" ref="P524">INDEX($H524:$K524,0,MATCH(P$484,$H$484:$K$484,0))*HLOOKUP(P$483,$J$480:$R$481,2)</f>
        <v>1</v>
      </c>
      <c r="Q524" s="1010" cm="1">
        <f t="array" ref="Q524">INDEX($H524:$K524,0,MATCH(Q$484,$H$484:$K$484,0))*HLOOKUP(Q$483,$J$480:$R$481,2)</f>
        <v>1</v>
      </c>
      <c r="R524" s="1010" cm="1">
        <f t="array" ref="R524">INDEX($H524:$K524,0,MATCH(R$484,$H$484:$K$484,0))*HLOOKUP(R$483,$J$480:$R$481,2)</f>
        <v>0</v>
      </c>
      <c r="S524" s="1010" cm="1">
        <f t="array" ref="S524">INDEX($H524:$K524,0,MATCH(S$484,$H$484:$K$484,0))*HLOOKUP(S$483,$J$480:$R$481,2)</f>
        <v>0</v>
      </c>
      <c r="T524" s="1010" cm="1">
        <f t="array" ref="T524">INDEX($H524:$K524,0,MATCH(T$484,$H$484:$K$484,0))*HLOOKUP(T$483,$J$480:$R$481,2)</f>
        <v>1</v>
      </c>
      <c r="U524" s="1010" cm="1">
        <f t="array" ref="U524">INDEX($H524:$K524,0,MATCH(U$484,$H$484:$K$484,0))*HLOOKUP(U$483,$J$480:$R$481,2)</f>
        <v>1</v>
      </c>
      <c r="V524" s="1010" cm="1">
        <f t="array" ref="V524">INDEX($H524:$K524,0,MATCH(V$484,$H$484:$K$484,0))*HLOOKUP(V$483,$J$480:$R$481,2)</f>
        <v>0</v>
      </c>
      <c r="W524" s="1010" cm="1">
        <f t="array" ref="W524">INDEX($H524:$K524,0,MATCH(W$484,$H$484:$K$484,0))*HLOOKUP(W$483,$J$480:$R$481,2)</f>
        <v>0</v>
      </c>
      <c r="X524" s="1010" cm="1">
        <f t="array" ref="X524">INDEX($H524:$K524,0,MATCH(X$484,$H$484:$K$484,0))*HLOOKUP(X$483,$J$480:$R$481,2)</f>
        <v>1</v>
      </c>
      <c r="Y524" s="1010" cm="1">
        <f t="array" ref="Y524">INDEX($H524:$K524,0,MATCH(Y$484,$H$484:$K$484,0))*HLOOKUP(Y$483,$J$480:$R$481,2)</f>
        <v>1</v>
      </c>
      <c r="Z524" s="1010" cm="1">
        <f t="array" ref="Z524">INDEX($H524:$K524,0,MATCH(Z$484,$H$484:$K$484,0))*HLOOKUP(Z$483,$J$480:$R$481,2)</f>
        <v>0</v>
      </c>
      <c r="AA524" s="1010" cm="1">
        <f t="array" ref="AA524">INDEX($H524:$K524,0,MATCH(AA$484,$H$484:$K$484,0))*HLOOKUP(AA$483,$J$480:$R$481,2)</f>
        <v>0</v>
      </c>
      <c r="AB524" s="1010" cm="1">
        <f t="array" ref="AB524">INDEX($H524:$K524,0,MATCH(AB$484,$H$484:$K$484,0))*HLOOKUP(AB$483,$J$480:$R$481,2)</f>
        <v>1</v>
      </c>
      <c r="AC524" s="1010" cm="1">
        <f t="array" ref="AC524">INDEX($H524:$K524,0,MATCH(AC$484,$H$484:$K$484,0))*HLOOKUP(AC$483,$J$480:$R$481,2)</f>
        <v>1</v>
      </c>
      <c r="AD524" s="1010" cm="1">
        <f t="array" ref="AD524">INDEX($H524:$K524,0,MATCH(AD$484,$H$484:$K$484,0))*HLOOKUP(AD$483,$J$480:$R$481,2)</f>
        <v>0</v>
      </c>
      <c r="AE524" s="1010" cm="1">
        <f t="array" ref="AE524">INDEX($H524:$K524,0,MATCH(AE$484,$H$484:$K$484,0))*HLOOKUP(AE$483,$J$480:$R$481,2)</f>
        <v>0</v>
      </c>
      <c r="AF524" s="1010" cm="1">
        <f t="array" ref="AF524">INDEX($H524:$K524,0,MATCH(AF$484,$H$484:$K$484,0))*HLOOKUP(AF$483,$J$480:$R$481,2)</f>
        <v>1</v>
      </c>
      <c r="AG524" s="1010" cm="1">
        <f t="array" ref="AG524">INDEX($H524:$K524,0,MATCH(AG$484,$H$484:$K$484,0))*HLOOKUP(AG$483,$J$480:$R$481,2)</f>
        <v>1</v>
      </c>
      <c r="AH524" s="1010" cm="1">
        <f t="array" ref="AH524">INDEX($H524:$K524,0,MATCH(AH$484,$H$484:$K$484,0))*HLOOKUP(AH$483,$J$480:$R$481,2)</f>
        <v>0</v>
      </c>
      <c r="AI524" s="1010" cm="1">
        <f t="array" ref="AI524">INDEX($H524:$K524,0,MATCH(AI$484,$H$484:$K$484,0))*HLOOKUP(AI$483,$J$480:$R$481,2)</f>
        <v>0</v>
      </c>
      <c r="AJ524" s="1010" cm="1">
        <f t="array" ref="AJ524">INDEX($H524:$K524,0,MATCH(AJ$484,$H$484:$K$484,0))*HLOOKUP(AJ$483,$J$480:$R$481,2)</f>
        <v>1</v>
      </c>
      <c r="AK524" s="1010" cm="1">
        <f t="array" ref="AK524">INDEX($H524:$K524,0,MATCH(AK$484,$H$484:$K$484,0))*HLOOKUP(AK$483,$J$480:$R$481,2)</f>
        <v>1</v>
      </c>
      <c r="AL524" s="1010" cm="1">
        <f t="array" ref="AL524">INDEX($H524:$K524,0,MATCH(AL$484,$H$484:$K$484,0))*HLOOKUP(AL$483,$J$480:$R$481,2)</f>
        <v>0</v>
      </c>
      <c r="AM524" s="1010" cm="1">
        <f t="array" ref="AM524">INDEX($H524:$K524,0,MATCH(AM$484,$H$484:$K$484,0))*HLOOKUP(AM$483,$J$480:$R$481,2)</f>
        <v>0</v>
      </c>
      <c r="AN524" s="1010" cm="1">
        <f t="array" ref="AN524">INDEX($H524:$K524,0,MATCH(AN$484,$H$484:$K$484,0))*HLOOKUP(AN$483,$J$480:$R$481,2)</f>
        <v>1</v>
      </c>
      <c r="AO524" s="1010" cm="1">
        <f t="array" ref="AO524">INDEX($H524:$K524,0,MATCH(AO$484,$H$484:$K$484,0))*HLOOKUP(AO$483,$J$480:$R$481,2)</f>
        <v>1</v>
      </c>
      <c r="AP524" s="1010" cm="1">
        <f t="array" ref="AP524">INDEX($H524:$K524,0,MATCH(AP$484,$H$484:$K$484,0))*HLOOKUP(AP$483,$J$480:$R$481,2)</f>
        <v>0</v>
      </c>
      <c r="AQ524" s="1010" cm="1">
        <f t="array" ref="AQ524">INDEX($H524:$K524,0,MATCH(AQ$484,$H$484:$K$484,0))*HLOOKUP(AQ$483,$J$480:$R$481,2)</f>
        <v>0</v>
      </c>
      <c r="AR524" s="1010" cm="1">
        <f t="array" ref="AR524">INDEX($H524:$K524,0,MATCH(AR$484,$H$484:$K$484,0))*HLOOKUP(AR$483,$J$480:$R$481,2)</f>
        <v>1</v>
      </c>
      <c r="AS524" s="1010" cm="1">
        <f t="array" ref="AS524">INDEX($H524:$K524,0,MATCH(AS$484,$H$484:$K$484,0))*HLOOKUP(AS$483,$J$480:$R$481,2)</f>
        <v>1</v>
      </c>
      <c r="AT524" s="1010" cm="1">
        <f t="array" ref="AT524">INDEX($H524:$K524,0,MATCH(AT$484,$H$484:$K$484,0))*HLOOKUP(AT$483,$J$480:$R$481,2)</f>
        <v>0</v>
      </c>
      <c r="AU524" s="1010" cm="1">
        <f t="array" ref="AU524">INDEX($H524:$K524,0,MATCH(AU$484,$H$484:$K$484,0))*HLOOKUP(AU$483,$J$480:$R$481,2)</f>
        <v>0</v>
      </c>
      <c r="AV524" s="304"/>
      <c r="AW524" s="304"/>
      <c r="AX524" s="236"/>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s="76" customFormat="1" ht="15" outlineLevel="1" x14ac:dyDescent="0.25">
      <c r="A525" s="226"/>
      <c r="B525" s="227"/>
      <c r="C525" s="237"/>
      <c r="D525" s="237"/>
      <c r="E525" s="237"/>
      <c r="F525" s="245"/>
      <c r="G525" s="703" t="str">
        <f t="shared" si="87"/>
        <v>AYWA2A1a</v>
      </c>
      <c r="H525" s="349">
        <f t="shared" ref="H525:K525" si="98">IF(H475&gt;0,1,0)</f>
        <v>0</v>
      </c>
      <c r="I525" s="349">
        <f t="shared" si="98"/>
        <v>0</v>
      </c>
      <c r="J525" s="349">
        <f t="shared" si="98"/>
        <v>0</v>
      </c>
      <c r="K525" s="349">
        <f t="shared" si="98"/>
        <v>0</v>
      </c>
      <c r="L525" s="1010" cm="1">
        <f t="array" ref="L525">INDEX($H525:$K525,0,MATCH(L$484,$H$484:$K$484,0))*HLOOKUP(L$483,$J$480:$R$481,2)</f>
        <v>0</v>
      </c>
      <c r="M525" s="1010" cm="1">
        <f t="array" ref="M525">INDEX($H525:$K525,0,MATCH(M$484,$H$484:$K$484,0))*HLOOKUP(M$483,$J$480:$R$481,2)</f>
        <v>0</v>
      </c>
      <c r="N525" s="1010" cm="1">
        <f t="array" ref="N525">INDEX($H525:$K525,0,MATCH(N$484,$H$484:$K$484,0))*HLOOKUP(N$483,$J$480:$R$481,2)</f>
        <v>0</v>
      </c>
      <c r="O525" s="1010" cm="1">
        <f t="array" ref="O525">INDEX($H525:$K525,0,MATCH(O$484,$H$484:$K$484,0))*HLOOKUP(O$483,$J$480:$R$481,2)</f>
        <v>0</v>
      </c>
      <c r="P525" s="1010" cm="1">
        <f t="array" ref="P525">INDEX($H525:$K525,0,MATCH(P$484,$H$484:$K$484,0))*HLOOKUP(P$483,$J$480:$R$481,2)</f>
        <v>0</v>
      </c>
      <c r="Q525" s="1010" cm="1">
        <f t="array" ref="Q525">INDEX($H525:$K525,0,MATCH(Q$484,$H$484:$K$484,0))*HLOOKUP(Q$483,$J$480:$R$481,2)</f>
        <v>0</v>
      </c>
      <c r="R525" s="1010" cm="1">
        <f t="array" ref="R525">INDEX($H525:$K525,0,MATCH(R$484,$H$484:$K$484,0))*HLOOKUP(R$483,$J$480:$R$481,2)</f>
        <v>0</v>
      </c>
      <c r="S525" s="1010" cm="1">
        <f t="array" ref="S525">INDEX($H525:$K525,0,MATCH(S$484,$H$484:$K$484,0))*HLOOKUP(S$483,$J$480:$R$481,2)</f>
        <v>0</v>
      </c>
      <c r="T525" s="1010" cm="1">
        <f t="array" ref="T525">INDEX($H525:$K525,0,MATCH(T$484,$H$484:$K$484,0))*HLOOKUP(T$483,$J$480:$R$481,2)</f>
        <v>0</v>
      </c>
      <c r="U525" s="1010" cm="1">
        <f t="array" ref="U525">INDEX($H525:$K525,0,MATCH(U$484,$H$484:$K$484,0))*HLOOKUP(U$483,$J$480:$R$481,2)</f>
        <v>0</v>
      </c>
      <c r="V525" s="1010" cm="1">
        <f t="array" ref="V525">INDEX($H525:$K525,0,MATCH(V$484,$H$484:$K$484,0))*HLOOKUP(V$483,$J$480:$R$481,2)</f>
        <v>0</v>
      </c>
      <c r="W525" s="1010" cm="1">
        <f t="array" ref="W525">INDEX($H525:$K525,0,MATCH(W$484,$H$484:$K$484,0))*HLOOKUP(W$483,$J$480:$R$481,2)</f>
        <v>0</v>
      </c>
      <c r="X525" s="1010" cm="1">
        <f t="array" ref="X525">INDEX($H525:$K525,0,MATCH(X$484,$H$484:$K$484,0))*HLOOKUP(X$483,$J$480:$R$481,2)</f>
        <v>0</v>
      </c>
      <c r="Y525" s="1010" cm="1">
        <f t="array" ref="Y525">INDEX($H525:$K525,0,MATCH(Y$484,$H$484:$K$484,0))*HLOOKUP(Y$483,$J$480:$R$481,2)</f>
        <v>0</v>
      </c>
      <c r="Z525" s="1010" cm="1">
        <f t="array" ref="Z525">INDEX($H525:$K525,0,MATCH(Z$484,$H$484:$K$484,0))*HLOOKUP(Z$483,$J$480:$R$481,2)</f>
        <v>0</v>
      </c>
      <c r="AA525" s="1010" cm="1">
        <f t="array" ref="AA525">INDEX($H525:$K525,0,MATCH(AA$484,$H$484:$K$484,0))*HLOOKUP(AA$483,$J$480:$R$481,2)</f>
        <v>0</v>
      </c>
      <c r="AB525" s="1010" cm="1">
        <f t="array" ref="AB525">INDEX($H525:$K525,0,MATCH(AB$484,$H$484:$K$484,0))*HLOOKUP(AB$483,$J$480:$R$481,2)</f>
        <v>0</v>
      </c>
      <c r="AC525" s="1010" cm="1">
        <f t="array" ref="AC525">INDEX($H525:$K525,0,MATCH(AC$484,$H$484:$K$484,0))*HLOOKUP(AC$483,$J$480:$R$481,2)</f>
        <v>0</v>
      </c>
      <c r="AD525" s="1010" cm="1">
        <f t="array" ref="AD525">INDEX($H525:$K525,0,MATCH(AD$484,$H$484:$K$484,0))*HLOOKUP(AD$483,$J$480:$R$481,2)</f>
        <v>0</v>
      </c>
      <c r="AE525" s="1010" cm="1">
        <f t="array" ref="AE525">INDEX($H525:$K525,0,MATCH(AE$484,$H$484:$K$484,0))*HLOOKUP(AE$483,$J$480:$R$481,2)</f>
        <v>0</v>
      </c>
      <c r="AF525" s="1010" cm="1">
        <f t="array" ref="AF525">INDEX($H525:$K525,0,MATCH(AF$484,$H$484:$K$484,0))*HLOOKUP(AF$483,$J$480:$R$481,2)</f>
        <v>0</v>
      </c>
      <c r="AG525" s="1010" cm="1">
        <f t="array" ref="AG525">INDEX($H525:$K525,0,MATCH(AG$484,$H$484:$K$484,0))*HLOOKUP(AG$483,$J$480:$R$481,2)</f>
        <v>0</v>
      </c>
      <c r="AH525" s="1010" cm="1">
        <f t="array" ref="AH525">INDEX($H525:$K525,0,MATCH(AH$484,$H$484:$K$484,0))*HLOOKUP(AH$483,$J$480:$R$481,2)</f>
        <v>0</v>
      </c>
      <c r="AI525" s="1010" cm="1">
        <f t="array" ref="AI525">INDEX($H525:$K525,0,MATCH(AI$484,$H$484:$K$484,0))*HLOOKUP(AI$483,$J$480:$R$481,2)</f>
        <v>0</v>
      </c>
      <c r="AJ525" s="1010" cm="1">
        <f t="array" ref="AJ525">INDEX($H525:$K525,0,MATCH(AJ$484,$H$484:$K$484,0))*HLOOKUP(AJ$483,$J$480:$R$481,2)</f>
        <v>0</v>
      </c>
      <c r="AK525" s="1010" cm="1">
        <f t="array" ref="AK525">INDEX($H525:$K525,0,MATCH(AK$484,$H$484:$K$484,0))*HLOOKUP(AK$483,$J$480:$R$481,2)</f>
        <v>0</v>
      </c>
      <c r="AL525" s="1010" cm="1">
        <f t="array" ref="AL525">INDEX($H525:$K525,0,MATCH(AL$484,$H$484:$K$484,0))*HLOOKUP(AL$483,$J$480:$R$481,2)</f>
        <v>0</v>
      </c>
      <c r="AM525" s="1010" cm="1">
        <f t="array" ref="AM525">INDEX($H525:$K525,0,MATCH(AM$484,$H$484:$K$484,0))*HLOOKUP(AM$483,$J$480:$R$481,2)</f>
        <v>0</v>
      </c>
      <c r="AN525" s="1010" cm="1">
        <f t="array" ref="AN525">INDEX($H525:$K525,0,MATCH(AN$484,$H$484:$K$484,0))*HLOOKUP(AN$483,$J$480:$R$481,2)</f>
        <v>0</v>
      </c>
      <c r="AO525" s="1010" cm="1">
        <f t="array" ref="AO525">INDEX($H525:$K525,0,MATCH(AO$484,$H$484:$K$484,0))*HLOOKUP(AO$483,$J$480:$R$481,2)</f>
        <v>0</v>
      </c>
      <c r="AP525" s="1010" cm="1">
        <f t="array" ref="AP525">INDEX($H525:$K525,0,MATCH(AP$484,$H$484:$K$484,0))*HLOOKUP(AP$483,$J$480:$R$481,2)</f>
        <v>0</v>
      </c>
      <c r="AQ525" s="1010" cm="1">
        <f t="array" ref="AQ525">INDEX($H525:$K525,0,MATCH(AQ$484,$H$484:$K$484,0))*HLOOKUP(AQ$483,$J$480:$R$481,2)</f>
        <v>0</v>
      </c>
      <c r="AR525" s="1010" cm="1">
        <f t="array" ref="AR525">INDEX($H525:$K525,0,MATCH(AR$484,$H$484:$K$484,0))*HLOOKUP(AR$483,$J$480:$R$481,2)</f>
        <v>0</v>
      </c>
      <c r="AS525" s="1010" cm="1">
        <f t="array" ref="AS525">INDEX($H525:$K525,0,MATCH(AS$484,$H$484:$K$484,0))*HLOOKUP(AS$483,$J$480:$R$481,2)</f>
        <v>0</v>
      </c>
      <c r="AT525" s="1010" cm="1">
        <f t="array" ref="AT525">INDEX($H525:$K525,0,MATCH(AT$484,$H$484:$K$484,0))*HLOOKUP(AT$483,$J$480:$R$481,2)</f>
        <v>0</v>
      </c>
      <c r="AU525" s="1010" cm="1">
        <f t="array" ref="AU525">INDEX($H525:$K525,0,MATCH(AU$484,$H$484:$K$484,0))*HLOOKUP(AU$483,$J$480:$R$481,2)</f>
        <v>0</v>
      </c>
      <c r="AV525" s="304"/>
      <c r="AW525" s="304"/>
      <c r="AX525" s="236"/>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s="76" customFormat="1" ht="15" outlineLevel="1" x14ac:dyDescent="0.25">
      <c r="A526" s="226"/>
      <c r="B526" s="227"/>
      <c r="C526" s="237"/>
      <c r="D526" s="237"/>
      <c r="E526" s="237"/>
      <c r="F526" s="245"/>
      <c r="G526" s="703" t="str">
        <f t="shared" si="87"/>
        <v>AANWA1a</v>
      </c>
      <c r="H526" s="349">
        <f t="shared" ref="H526:K526" si="99">IF(H476&gt;0,1,0)</f>
        <v>0</v>
      </c>
      <c r="I526" s="349">
        <f t="shared" si="99"/>
        <v>0</v>
      </c>
      <c r="J526" s="349">
        <f t="shared" si="99"/>
        <v>0</v>
      </c>
      <c r="K526" s="349">
        <f t="shared" si="99"/>
        <v>0</v>
      </c>
      <c r="L526" s="1010" cm="1">
        <f t="array" ref="L526">INDEX($H526:$K526,0,MATCH(L$484,$H$484:$K$484,0))*HLOOKUP(L$483,$J$480:$R$481,2)</f>
        <v>0</v>
      </c>
      <c r="M526" s="1010" cm="1">
        <f t="array" ref="M526">INDEX($H526:$K526,0,MATCH(M$484,$H$484:$K$484,0))*HLOOKUP(M$483,$J$480:$R$481,2)</f>
        <v>0</v>
      </c>
      <c r="N526" s="1010" cm="1">
        <f t="array" ref="N526">INDEX($H526:$K526,0,MATCH(N$484,$H$484:$K$484,0))*HLOOKUP(N$483,$J$480:$R$481,2)</f>
        <v>0</v>
      </c>
      <c r="O526" s="1010" cm="1">
        <f t="array" ref="O526">INDEX($H526:$K526,0,MATCH(O$484,$H$484:$K$484,0))*HLOOKUP(O$483,$J$480:$R$481,2)</f>
        <v>0</v>
      </c>
      <c r="P526" s="1010" cm="1">
        <f t="array" ref="P526">INDEX($H526:$K526,0,MATCH(P$484,$H$484:$K$484,0))*HLOOKUP(P$483,$J$480:$R$481,2)</f>
        <v>0</v>
      </c>
      <c r="Q526" s="1010" cm="1">
        <f t="array" ref="Q526">INDEX($H526:$K526,0,MATCH(Q$484,$H$484:$K$484,0))*HLOOKUP(Q$483,$J$480:$R$481,2)</f>
        <v>0</v>
      </c>
      <c r="R526" s="1010" cm="1">
        <f t="array" ref="R526">INDEX($H526:$K526,0,MATCH(R$484,$H$484:$K$484,0))*HLOOKUP(R$483,$J$480:$R$481,2)</f>
        <v>0</v>
      </c>
      <c r="S526" s="1010" cm="1">
        <f t="array" ref="S526">INDEX($H526:$K526,0,MATCH(S$484,$H$484:$K$484,0))*HLOOKUP(S$483,$J$480:$R$481,2)</f>
        <v>0</v>
      </c>
      <c r="T526" s="1010" cm="1">
        <f t="array" ref="T526">INDEX($H526:$K526,0,MATCH(T$484,$H$484:$K$484,0))*HLOOKUP(T$483,$J$480:$R$481,2)</f>
        <v>0</v>
      </c>
      <c r="U526" s="1010" cm="1">
        <f t="array" ref="U526">INDEX($H526:$K526,0,MATCH(U$484,$H$484:$K$484,0))*HLOOKUP(U$483,$J$480:$R$481,2)</f>
        <v>0</v>
      </c>
      <c r="V526" s="1010" cm="1">
        <f t="array" ref="V526">INDEX($H526:$K526,0,MATCH(V$484,$H$484:$K$484,0))*HLOOKUP(V$483,$J$480:$R$481,2)</f>
        <v>0</v>
      </c>
      <c r="W526" s="1010" cm="1">
        <f t="array" ref="W526">INDEX($H526:$K526,0,MATCH(W$484,$H$484:$K$484,0))*HLOOKUP(W$483,$J$480:$R$481,2)</f>
        <v>0</v>
      </c>
      <c r="X526" s="1010" cm="1">
        <f t="array" ref="X526">INDEX($H526:$K526,0,MATCH(X$484,$H$484:$K$484,0))*HLOOKUP(X$483,$J$480:$R$481,2)</f>
        <v>0</v>
      </c>
      <c r="Y526" s="1010" cm="1">
        <f t="array" ref="Y526">INDEX($H526:$K526,0,MATCH(Y$484,$H$484:$K$484,0))*HLOOKUP(Y$483,$J$480:$R$481,2)</f>
        <v>0</v>
      </c>
      <c r="Z526" s="1010" cm="1">
        <f t="array" ref="Z526">INDEX($H526:$K526,0,MATCH(Z$484,$H$484:$K$484,0))*HLOOKUP(Z$483,$J$480:$R$481,2)</f>
        <v>0</v>
      </c>
      <c r="AA526" s="1010" cm="1">
        <f t="array" ref="AA526">INDEX($H526:$K526,0,MATCH(AA$484,$H$484:$K$484,0))*HLOOKUP(AA$483,$J$480:$R$481,2)</f>
        <v>0</v>
      </c>
      <c r="AB526" s="1010" cm="1">
        <f t="array" ref="AB526">INDEX($H526:$K526,0,MATCH(AB$484,$H$484:$K$484,0))*HLOOKUP(AB$483,$J$480:$R$481,2)</f>
        <v>0</v>
      </c>
      <c r="AC526" s="1010" cm="1">
        <f t="array" ref="AC526">INDEX($H526:$K526,0,MATCH(AC$484,$H$484:$K$484,0))*HLOOKUP(AC$483,$J$480:$R$481,2)</f>
        <v>0</v>
      </c>
      <c r="AD526" s="1010" cm="1">
        <f t="array" ref="AD526">INDEX($H526:$K526,0,MATCH(AD$484,$H$484:$K$484,0))*HLOOKUP(AD$483,$J$480:$R$481,2)</f>
        <v>0</v>
      </c>
      <c r="AE526" s="1010" cm="1">
        <f t="array" ref="AE526">INDEX($H526:$K526,0,MATCH(AE$484,$H$484:$K$484,0))*HLOOKUP(AE$483,$J$480:$R$481,2)</f>
        <v>0</v>
      </c>
      <c r="AF526" s="1010" cm="1">
        <f t="array" ref="AF526">INDEX($H526:$K526,0,MATCH(AF$484,$H$484:$K$484,0))*HLOOKUP(AF$483,$J$480:$R$481,2)</f>
        <v>0</v>
      </c>
      <c r="AG526" s="1010" cm="1">
        <f t="array" ref="AG526">INDEX($H526:$K526,0,MATCH(AG$484,$H$484:$K$484,0))*HLOOKUP(AG$483,$J$480:$R$481,2)</f>
        <v>0</v>
      </c>
      <c r="AH526" s="1010" cm="1">
        <f t="array" ref="AH526">INDEX($H526:$K526,0,MATCH(AH$484,$H$484:$K$484,0))*HLOOKUP(AH$483,$J$480:$R$481,2)</f>
        <v>0</v>
      </c>
      <c r="AI526" s="1010" cm="1">
        <f t="array" ref="AI526">INDEX($H526:$K526,0,MATCH(AI$484,$H$484:$K$484,0))*HLOOKUP(AI$483,$J$480:$R$481,2)</f>
        <v>0</v>
      </c>
      <c r="AJ526" s="1010" cm="1">
        <f t="array" ref="AJ526">INDEX($H526:$K526,0,MATCH(AJ$484,$H$484:$K$484,0))*HLOOKUP(AJ$483,$J$480:$R$481,2)</f>
        <v>0</v>
      </c>
      <c r="AK526" s="1010" cm="1">
        <f t="array" ref="AK526">INDEX($H526:$K526,0,MATCH(AK$484,$H$484:$K$484,0))*HLOOKUP(AK$483,$J$480:$R$481,2)</f>
        <v>0</v>
      </c>
      <c r="AL526" s="1010" cm="1">
        <f t="array" ref="AL526">INDEX($H526:$K526,0,MATCH(AL$484,$H$484:$K$484,0))*HLOOKUP(AL$483,$J$480:$R$481,2)</f>
        <v>0</v>
      </c>
      <c r="AM526" s="1010" cm="1">
        <f t="array" ref="AM526">INDEX($H526:$K526,0,MATCH(AM$484,$H$484:$K$484,0))*HLOOKUP(AM$483,$J$480:$R$481,2)</f>
        <v>0</v>
      </c>
      <c r="AN526" s="1010" cm="1">
        <f t="array" ref="AN526">INDEX($H526:$K526,0,MATCH(AN$484,$H$484:$K$484,0))*HLOOKUP(AN$483,$J$480:$R$481,2)</f>
        <v>0</v>
      </c>
      <c r="AO526" s="1010" cm="1">
        <f t="array" ref="AO526">INDEX($H526:$K526,0,MATCH(AO$484,$H$484:$K$484,0))*HLOOKUP(AO$483,$J$480:$R$481,2)</f>
        <v>0</v>
      </c>
      <c r="AP526" s="1010" cm="1">
        <f t="array" ref="AP526">INDEX($H526:$K526,0,MATCH(AP$484,$H$484:$K$484,0))*HLOOKUP(AP$483,$J$480:$R$481,2)</f>
        <v>0</v>
      </c>
      <c r="AQ526" s="1010" cm="1">
        <f t="array" ref="AQ526">INDEX($H526:$K526,0,MATCH(AQ$484,$H$484:$K$484,0))*HLOOKUP(AQ$483,$J$480:$R$481,2)</f>
        <v>0</v>
      </c>
      <c r="AR526" s="1010" cm="1">
        <f t="array" ref="AR526">INDEX($H526:$K526,0,MATCH(AR$484,$H$484:$K$484,0))*HLOOKUP(AR$483,$J$480:$R$481,2)</f>
        <v>0</v>
      </c>
      <c r="AS526" s="1010" cm="1">
        <f t="array" ref="AS526">INDEX($H526:$K526,0,MATCH(AS$484,$H$484:$K$484,0))*HLOOKUP(AS$483,$J$480:$R$481,2)</f>
        <v>0</v>
      </c>
      <c r="AT526" s="1010" cm="1">
        <f t="array" ref="AT526">INDEX($H526:$K526,0,MATCH(AT$484,$H$484:$K$484,0))*HLOOKUP(AT$483,$J$480:$R$481,2)</f>
        <v>0</v>
      </c>
      <c r="AU526" s="1010" cm="1">
        <f t="array" ref="AU526">INDEX($H526:$K526,0,MATCH(AU$484,$H$484:$K$484,0))*HLOOKUP(AU$483,$J$480:$R$481,2)</f>
        <v>0</v>
      </c>
      <c r="AV526" s="304"/>
      <c r="AW526" s="304"/>
      <c r="AX526" s="236"/>
      <c r="AY526" s="689"/>
      <c r="AZ526" s="689"/>
      <c r="BA526" s="689"/>
      <c r="BB526" s="686"/>
      <c r="BC526" s="686"/>
      <c r="BD526" s="686"/>
      <c r="BE526" s="686"/>
      <c r="BF526" s="686"/>
      <c r="BG526" s="686"/>
      <c r="BH526" s="686"/>
      <c r="BI526" s="686"/>
      <c r="BJ526" s="686"/>
      <c r="BK526" s="686"/>
      <c r="BL526" s="686"/>
      <c r="BM526" s="686"/>
      <c r="BN526" s="686"/>
      <c r="BO526" s="686"/>
      <c r="BP526" s="686"/>
      <c r="BQ526" s="686"/>
      <c r="BR526" s="686"/>
      <c r="BS526" s="686"/>
      <c r="BT526" s="686"/>
      <c r="BU526" s="686"/>
      <c r="BV526" s="686"/>
      <c r="BW526" s="686"/>
      <c r="BX526" s="686"/>
      <c r="BY526" s="686"/>
      <c r="BZ526" s="686"/>
      <c r="CA526" s="686"/>
      <c r="CB526" s="686"/>
      <c r="CC526" s="686"/>
      <c r="CD526" s="686"/>
      <c r="CE526" s="686"/>
      <c r="CF526" s="686"/>
      <c r="CG526" s="686"/>
      <c r="CH526" s="686"/>
      <c r="CI526" s="686"/>
      <c r="CJ526" s="686"/>
      <c r="CK526" s="686"/>
      <c r="CL526" s="686"/>
      <c r="CM526" s="686"/>
    </row>
    <row r="527" spans="1:91" s="76" customFormat="1" ht="15" outlineLevel="1" x14ac:dyDescent="0.25">
      <c r="A527" s="226"/>
      <c r="B527" s="227"/>
      <c r="C527" s="237"/>
      <c r="D527" s="237"/>
      <c r="E527" s="237"/>
      <c r="F527" s="245"/>
      <c r="G527" s="703" t="str">
        <f t="shared" si="87"/>
        <v>AAANWa</v>
      </c>
      <c r="H527" s="349">
        <f t="shared" ref="H527:K527" si="100">IF(H477&gt;0,1,0)</f>
        <v>0</v>
      </c>
      <c r="I527" s="349">
        <f t="shared" si="100"/>
        <v>0</v>
      </c>
      <c r="J527" s="349">
        <f t="shared" si="100"/>
        <v>0</v>
      </c>
      <c r="K527" s="349">
        <f t="shared" si="100"/>
        <v>0</v>
      </c>
      <c r="L527" s="1010" cm="1">
        <f t="array" ref="L527">INDEX($H527:$K527,0,MATCH(L$484,$H$484:$K$484,0))*HLOOKUP(L$483,$J$480:$R$481,2)</f>
        <v>0</v>
      </c>
      <c r="M527" s="1010" cm="1">
        <f t="array" ref="M527">INDEX($H527:$K527,0,MATCH(M$484,$H$484:$K$484,0))*HLOOKUP(M$483,$J$480:$R$481,2)</f>
        <v>0</v>
      </c>
      <c r="N527" s="1010" cm="1">
        <f t="array" ref="N527">INDEX($H527:$K527,0,MATCH(N$484,$H$484:$K$484,0))*HLOOKUP(N$483,$J$480:$R$481,2)</f>
        <v>0</v>
      </c>
      <c r="O527" s="1010" cm="1">
        <f t="array" ref="O527">INDEX($H527:$K527,0,MATCH(O$484,$H$484:$K$484,0))*HLOOKUP(O$483,$J$480:$R$481,2)</f>
        <v>0</v>
      </c>
      <c r="P527" s="1010" cm="1">
        <f t="array" ref="P527">INDEX($H527:$K527,0,MATCH(P$484,$H$484:$K$484,0))*HLOOKUP(P$483,$J$480:$R$481,2)</f>
        <v>0</v>
      </c>
      <c r="Q527" s="1010" cm="1">
        <f t="array" ref="Q527">INDEX($H527:$K527,0,MATCH(Q$484,$H$484:$K$484,0))*HLOOKUP(Q$483,$J$480:$R$481,2)</f>
        <v>0</v>
      </c>
      <c r="R527" s="1010" cm="1">
        <f t="array" ref="R527">INDEX($H527:$K527,0,MATCH(R$484,$H$484:$K$484,0))*HLOOKUP(R$483,$J$480:$R$481,2)</f>
        <v>0</v>
      </c>
      <c r="S527" s="1010" cm="1">
        <f t="array" ref="S527">INDEX($H527:$K527,0,MATCH(S$484,$H$484:$K$484,0))*HLOOKUP(S$483,$J$480:$R$481,2)</f>
        <v>0</v>
      </c>
      <c r="T527" s="1010" cm="1">
        <f t="array" ref="T527">INDEX($H527:$K527,0,MATCH(T$484,$H$484:$K$484,0))*HLOOKUP(T$483,$J$480:$R$481,2)</f>
        <v>0</v>
      </c>
      <c r="U527" s="1010" cm="1">
        <f t="array" ref="U527">INDEX($H527:$K527,0,MATCH(U$484,$H$484:$K$484,0))*HLOOKUP(U$483,$J$480:$R$481,2)</f>
        <v>0</v>
      </c>
      <c r="V527" s="1010" cm="1">
        <f t="array" ref="V527">INDEX($H527:$K527,0,MATCH(V$484,$H$484:$K$484,0))*HLOOKUP(V$483,$J$480:$R$481,2)</f>
        <v>0</v>
      </c>
      <c r="W527" s="1010" cm="1">
        <f t="array" ref="W527">INDEX($H527:$K527,0,MATCH(W$484,$H$484:$K$484,0))*HLOOKUP(W$483,$J$480:$R$481,2)</f>
        <v>0</v>
      </c>
      <c r="X527" s="1010" cm="1">
        <f t="array" ref="X527">INDEX($H527:$K527,0,MATCH(X$484,$H$484:$K$484,0))*HLOOKUP(X$483,$J$480:$R$481,2)</f>
        <v>0</v>
      </c>
      <c r="Y527" s="1010" cm="1">
        <f t="array" ref="Y527">INDEX($H527:$K527,0,MATCH(Y$484,$H$484:$K$484,0))*HLOOKUP(Y$483,$J$480:$R$481,2)</f>
        <v>0</v>
      </c>
      <c r="Z527" s="1010" cm="1">
        <f t="array" ref="Z527">INDEX($H527:$K527,0,MATCH(Z$484,$H$484:$K$484,0))*HLOOKUP(Z$483,$J$480:$R$481,2)</f>
        <v>0</v>
      </c>
      <c r="AA527" s="1010" cm="1">
        <f t="array" ref="AA527">INDEX($H527:$K527,0,MATCH(AA$484,$H$484:$K$484,0))*HLOOKUP(AA$483,$J$480:$R$481,2)</f>
        <v>0</v>
      </c>
      <c r="AB527" s="1010" cm="1">
        <f t="array" ref="AB527">INDEX($H527:$K527,0,MATCH(AB$484,$H$484:$K$484,0))*HLOOKUP(AB$483,$J$480:$R$481,2)</f>
        <v>0</v>
      </c>
      <c r="AC527" s="1010" cm="1">
        <f t="array" ref="AC527">INDEX($H527:$K527,0,MATCH(AC$484,$H$484:$K$484,0))*HLOOKUP(AC$483,$J$480:$R$481,2)</f>
        <v>0</v>
      </c>
      <c r="AD527" s="1010" cm="1">
        <f t="array" ref="AD527">INDEX($H527:$K527,0,MATCH(AD$484,$H$484:$K$484,0))*HLOOKUP(AD$483,$J$480:$R$481,2)</f>
        <v>0</v>
      </c>
      <c r="AE527" s="1010" cm="1">
        <f t="array" ref="AE527">INDEX($H527:$K527,0,MATCH(AE$484,$H$484:$K$484,0))*HLOOKUP(AE$483,$J$480:$R$481,2)</f>
        <v>0</v>
      </c>
      <c r="AF527" s="1010" cm="1">
        <f t="array" ref="AF527">INDEX($H527:$K527,0,MATCH(AF$484,$H$484:$K$484,0))*HLOOKUP(AF$483,$J$480:$R$481,2)</f>
        <v>0</v>
      </c>
      <c r="AG527" s="1010" cm="1">
        <f t="array" ref="AG527">INDEX($H527:$K527,0,MATCH(AG$484,$H$484:$K$484,0))*HLOOKUP(AG$483,$J$480:$R$481,2)</f>
        <v>0</v>
      </c>
      <c r="AH527" s="1010" cm="1">
        <f t="array" ref="AH527">INDEX($H527:$K527,0,MATCH(AH$484,$H$484:$K$484,0))*HLOOKUP(AH$483,$J$480:$R$481,2)</f>
        <v>0</v>
      </c>
      <c r="AI527" s="1010" cm="1">
        <f t="array" ref="AI527">INDEX($H527:$K527,0,MATCH(AI$484,$H$484:$K$484,0))*HLOOKUP(AI$483,$J$480:$R$481,2)</f>
        <v>0</v>
      </c>
      <c r="AJ527" s="1010" cm="1">
        <f t="array" ref="AJ527">INDEX($H527:$K527,0,MATCH(AJ$484,$H$484:$K$484,0))*HLOOKUP(AJ$483,$J$480:$R$481,2)</f>
        <v>0</v>
      </c>
      <c r="AK527" s="1010" cm="1">
        <f t="array" ref="AK527">INDEX($H527:$K527,0,MATCH(AK$484,$H$484:$K$484,0))*HLOOKUP(AK$483,$J$480:$R$481,2)</f>
        <v>0</v>
      </c>
      <c r="AL527" s="1010" cm="1">
        <f t="array" ref="AL527">INDEX($H527:$K527,0,MATCH(AL$484,$H$484:$K$484,0))*HLOOKUP(AL$483,$J$480:$R$481,2)</f>
        <v>0</v>
      </c>
      <c r="AM527" s="1010" cm="1">
        <f t="array" ref="AM527">INDEX($H527:$K527,0,MATCH(AM$484,$H$484:$K$484,0))*HLOOKUP(AM$483,$J$480:$R$481,2)</f>
        <v>0</v>
      </c>
      <c r="AN527" s="1010" cm="1">
        <f t="array" ref="AN527">INDEX($H527:$K527,0,MATCH(AN$484,$H$484:$K$484,0))*HLOOKUP(AN$483,$J$480:$R$481,2)</f>
        <v>0</v>
      </c>
      <c r="AO527" s="1010" cm="1">
        <f t="array" ref="AO527">INDEX($H527:$K527,0,MATCH(AO$484,$H$484:$K$484,0))*HLOOKUP(AO$483,$J$480:$R$481,2)</f>
        <v>0</v>
      </c>
      <c r="AP527" s="1010" cm="1">
        <f t="array" ref="AP527">INDEX($H527:$K527,0,MATCH(AP$484,$H$484:$K$484,0))*HLOOKUP(AP$483,$J$480:$R$481,2)</f>
        <v>0</v>
      </c>
      <c r="AQ527" s="1010" cm="1">
        <f t="array" ref="AQ527">INDEX($H527:$K527,0,MATCH(AQ$484,$H$484:$K$484,0))*HLOOKUP(AQ$483,$J$480:$R$481,2)</f>
        <v>0</v>
      </c>
      <c r="AR527" s="1010" cm="1">
        <f t="array" ref="AR527">INDEX($H527:$K527,0,MATCH(AR$484,$H$484:$K$484,0))*HLOOKUP(AR$483,$J$480:$R$481,2)</f>
        <v>0</v>
      </c>
      <c r="AS527" s="1010" cm="1">
        <f t="array" ref="AS527">INDEX($H527:$K527,0,MATCH(AS$484,$H$484:$K$484,0))*HLOOKUP(AS$483,$J$480:$R$481,2)</f>
        <v>0</v>
      </c>
      <c r="AT527" s="1010" cm="1">
        <f t="array" ref="AT527">INDEX($H527:$K527,0,MATCH(AT$484,$H$484:$K$484,0))*HLOOKUP(AT$483,$J$480:$R$481,2)</f>
        <v>0</v>
      </c>
      <c r="AU527" s="1010" cm="1">
        <f t="array" ref="AU527">INDEX($H527:$K527,0,MATCH(AU$484,$H$484:$K$484,0))*HLOOKUP(AU$483,$J$480:$R$481,2)</f>
        <v>0</v>
      </c>
      <c r="AV527" s="304"/>
      <c r="AW527" s="304"/>
      <c r="AX527" s="236"/>
      <c r="AY527" s="689"/>
      <c r="AZ527" s="689"/>
      <c r="BA527" s="689"/>
      <c r="BB527" s="686"/>
      <c r="BC527" s="686"/>
      <c r="BD527" s="686"/>
      <c r="BE527" s="686"/>
      <c r="BF527" s="686"/>
      <c r="BG527" s="686"/>
      <c r="BH527" s="686"/>
      <c r="BI527" s="686"/>
      <c r="BJ527" s="686"/>
      <c r="BK527" s="686"/>
      <c r="BL527" s="686"/>
      <c r="BM527" s="686"/>
      <c r="BN527" s="686"/>
      <c r="BO527" s="686"/>
      <c r="BP527" s="686"/>
      <c r="BQ527" s="686"/>
      <c r="BR527" s="686"/>
      <c r="BS527" s="686"/>
      <c r="BT527" s="686"/>
      <c r="BU527" s="686"/>
      <c r="BV527" s="686"/>
      <c r="BW527" s="686"/>
      <c r="BX527" s="686"/>
      <c r="BY527" s="686"/>
      <c r="BZ527" s="686"/>
      <c r="CA527" s="686"/>
      <c r="CB527" s="686"/>
      <c r="CC527" s="686"/>
      <c r="CD527" s="686"/>
      <c r="CE527" s="686"/>
      <c r="CF527" s="686"/>
      <c r="CG527" s="686"/>
      <c r="CH527" s="686"/>
      <c r="CI527" s="686"/>
      <c r="CJ527" s="686"/>
      <c r="CK527" s="686"/>
      <c r="CL527" s="686"/>
      <c r="CM527" s="686"/>
    </row>
    <row r="528" spans="1:91" ht="12" customHeight="1" outlineLevel="1" x14ac:dyDescent="0.25">
      <c r="A528" s="6"/>
      <c r="B528" s="7"/>
      <c r="C528" s="18"/>
      <c r="D528" s="18"/>
      <c r="E528" s="18"/>
      <c r="F528" s="34"/>
      <c r="G528" s="34"/>
      <c r="I528" s="34"/>
      <c r="J528" s="34"/>
      <c r="K528" s="35"/>
      <c r="L528" s="35"/>
      <c r="M528" s="35"/>
      <c r="N528" s="59"/>
      <c r="O528" s="59"/>
      <c r="P528" s="59"/>
      <c r="Q528" s="36"/>
      <c r="R528" s="36"/>
      <c r="S528" s="36"/>
      <c r="T528" s="36"/>
      <c r="U528" s="36"/>
      <c r="V528" s="36"/>
      <c r="W528" s="36"/>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c r="AU528" s="304"/>
      <c r="AV528" s="304"/>
      <c r="AW528" s="304"/>
      <c r="AX528" s="17"/>
      <c r="AY528" s="689"/>
      <c r="AZ528" s="689"/>
      <c r="BA528" s="689"/>
      <c r="BB528" s="686"/>
      <c r="BC528" s="686"/>
      <c r="BD528" s="686"/>
      <c r="BE528" s="686"/>
      <c r="BF528" s="686"/>
      <c r="BG528" s="686"/>
      <c r="BH528" s="686"/>
      <c r="BI528" s="686"/>
      <c r="BJ528" s="686"/>
      <c r="BK528" s="686"/>
      <c r="BL528" s="686"/>
      <c r="BM528" s="686"/>
      <c r="BN528" s="686"/>
      <c r="BO528" s="686"/>
      <c r="BP528" s="686"/>
      <c r="BQ528" s="686"/>
      <c r="BR528" s="686"/>
      <c r="BS528" s="686"/>
      <c r="BT528" s="686"/>
      <c r="BU528" s="686"/>
      <c r="BV528" s="686"/>
      <c r="BW528" s="686"/>
      <c r="BX528" s="686"/>
      <c r="BY528" s="686"/>
      <c r="BZ528" s="686"/>
      <c r="CA528" s="686"/>
      <c r="CB528" s="686"/>
      <c r="CC528" s="686"/>
      <c r="CD528" s="686"/>
      <c r="CE528" s="686"/>
      <c r="CF528" s="686"/>
      <c r="CG528" s="686"/>
      <c r="CH528" s="686"/>
      <c r="CI528" s="686"/>
      <c r="CJ528" s="686"/>
      <c r="CK528" s="686"/>
      <c r="CL528" s="686"/>
      <c r="CM528" s="686"/>
    </row>
    <row r="529" spans="1:91" ht="5.0999999999999996" customHeight="1" outlineLevel="1" x14ac:dyDescent="0.25">
      <c r="A529" s="6"/>
      <c r="B529" s="7"/>
      <c r="C529" s="18"/>
      <c r="D529" s="18"/>
      <c r="E529" s="18"/>
      <c r="F529" s="37"/>
      <c r="G529" s="37"/>
      <c r="H529" s="37"/>
      <c r="I529" s="37"/>
      <c r="J529" s="37"/>
      <c r="K529" s="38"/>
      <c r="L529" s="38"/>
      <c r="M529" s="38"/>
      <c r="N529" s="38"/>
      <c r="O529" s="39"/>
      <c r="P529" s="39"/>
      <c r="Q529" s="39"/>
      <c r="R529" s="39"/>
      <c r="S529" s="39"/>
      <c r="T529" s="39"/>
      <c r="U529" s="39"/>
      <c r="V529" s="39"/>
      <c r="W529" s="39"/>
      <c r="X529" s="206"/>
      <c r="Y529" s="206"/>
      <c r="Z529" s="206"/>
      <c r="AA529" s="265"/>
      <c r="AB529" s="265"/>
      <c r="AC529" s="265"/>
      <c r="AD529" s="265"/>
      <c r="AE529" s="265"/>
      <c r="AF529" s="265"/>
      <c r="AG529" s="265"/>
      <c r="AH529" s="265"/>
      <c r="AI529" s="265"/>
      <c r="AJ529" s="265"/>
      <c r="AK529" s="265"/>
      <c r="AL529" s="265"/>
      <c r="AM529" s="265"/>
      <c r="AN529" s="265"/>
      <c r="AO529" s="265"/>
      <c r="AP529" s="265"/>
      <c r="AQ529" s="265"/>
      <c r="AR529" s="265"/>
      <c r="AS529" s="265"/>
      <c r="AT529" s="265"/>
      <c r="AU529" s="265"/>
      <c r="AV529" s="265"/>
      <c r="AW529" s="265"/>
      <c r="AX529" s="17"/>
      <c r="AY529" s="689"/>
      <c r="AZ529" s="689"/>
      <c r="BA529" s="689"/>
      <c r="BB529" s="686"/>
      <c r="BC529" s="686"/>
      <c r="BD529" s="686"/>
      <c r="BE529" s="686"/>
      <c r="BF529" s="686"/>
      <c r="BG529" s="686"/>
      <c r="BH529" s="686"/>
      <c r="BI529" s="686"/>
      <c r="BJ529" s="686"/>
      <c r="BK529" s="686"/>
      <c r="BL529" s="686"/>
      <c r="BM529" s="686"/>
      <c r="BN529" s="686"/>
      <c r="BO529" s="686"/>
      <c r="BP529" s="686"/>
      <c r="BQ529" s="686"/>
      <c r="BR529" s="686"/>
      <c r="BS529" s="686"/>
      <c r="BT529" s="686"/>
      <c r="BU529" s="686"/>
      <c r="BV529" s="686"/>
      <c r="BW529" s="686"/>
      <c r="BX529" s="686"/>
      <c r="BY529" s="686"/>
      <c r="BZ529" s="686"/>
      <c r="CA529" s="686"/>
      <c r="CB529" s="686"/>
      <c r="CC529" s="686"/>
      <c r="CD529" s="686"/>
      <c r="CE529" s="686"/>
      <c r="CF529" s="686"/>
      <c r="CG529" s="686"/>
      <c r="CH529" s="686"/>
      <c r="CI529" s="686"/>
      <c r="CJ529" s="686"/>
      <c r="CK529" s="686"/>
      <c r="CL529" s="686"/>
      <c r="CM529" s="686"/>
    </row>
    <row r="530" spans="1:91" ht="25.15" customHeight="1" outlineLevel="1" x14ac:dyDescent="0.25">
      <c r="A530" s="6"/>
      <c r="B530" s="7"/>
      <c r="C530" s="40"/>
      <c r="D530" s="40"/>
      <c r="E530" s="40"/>
      <c r="F530" s="40"/>
      <c r="G530" s="41" t="str">
        <f>G218</f>
        <v>User defined rotations</v>
      </c>
      <c r="H530" s="40"/>
      <c r="I530" s="40"/>
      <c r="J530" s="40"/>
      <c r="K530" s="40"/>
      <c r="L530" s="40"/>
      <c r="M530" s="40"/>
      <c r="N530" s="40"/>
      <c r="O530" s="40"/>
      <c r="P530" s="40"/>
      <c r="Q530" s="40"/>
      <c r="R530" s="40"/>
      <c r="S530" s="40"/>
      <c r="T530" s="40"/>
      <c r="U530" s="40"/>
      <c r="V530" s="40"/>
      <c r="W530" s="40"/>
      <c r="X530" s="40"/>
      <c r="Y530" s="40"/>
      <c r="Z530" s="40"/>
      <c r="AA530" s="257"/>
      <c r="AB530" s="257"/>
      <c r="AC530" s="257"/>
      <c r="AD530" s="257"/>
      <c r="AE530" s="257"/>
      <c r="AF530" s="257"/>
      <c r="AG530" s="257"/>
      <c r="AH530" s="257"/>
      <c r="AI530" s="257"/>
      <c r="AJ530" s="257"/>
      <c r="AK530" s="257"/>
      <c r="AL530" s="257"/>
      <c r="AM530" s="257"/>
      <c r="AN530" s="257"/>
      <c r="AO530" s="257"/>
      <c r="AP530" s="257"/>
      <c r="AQ530" s="257"/>
      <c r="AR530" s="257"/>
      <c r="AS530" s="257"/>
      <c r="AT530" s="257"/>
      <c r="AU530" s="257"/>
      <c r="AV530" s="257"/>
      <c r="AW530" s="257"/>
      <c r="AX530" s="257"/>
      <c r="AY530" s="689"/>
      <c r="AZ530" s="689"/>
      <c r="BA530" s="689"/>
      <c r="BB530" s="686"/>
      <c r="BC530" s="686"/>
      <c r="BD530" s="686"/>
      <c r="BE530" s="686"/>
      <c r="BF530" s="686"/>
      <c r="BG530" s="686"/>
      <c r="BH530" s="686"/>
      <c r="BI530" s="686"/>
      <c r="BJ530" s="686"/>
      <c r="BK530" s="686"/>
      <c r="BL530" s="686"/>
      <c r="BM530" s="686"/>
      <c r="BN530" s="686"/>
      <c r="BO530" s="686"/>
      <c r="BP530" s="686"/>
      <c r="BQ530" s="686"/>
      <c r="BR530" s="686"/>
      <c r="BS530" s="686"/>
      <c r="BT530" s="686"/>
      <c r="BU530" s="686"/>
      <c r="BV530" s="686"/>
      <c r="BW530" s="686"/>
      <c r="BX530" s="686"/>
      <c r="BY530" s="686"/>
      <c r="BZ530" s="686"/>
      <c r="CA530" s="686"/>
      <c r="CB530" s="686"/>
      <c r="CC530" s="686"/>
      <c r="CD530" s="686"/>
      <c r="CE530" s="686"/>
      <c r="CF530" s="686"/>
      <c r="CG530" s="686"/>
      <c r="CH530" s="686"/>
      <c r="CI530" s="686"/>
      <c r="CJ530" s="686"/>
      <c r="CK530" s="686"/>
      <c r="CL530" s="686"/>
      <c r="CM530" s="686"/>
    </row>
    <row r="531" spans="1:91" ht="12" customHeight="1" outlineLevel="1" x14ac:dyDescent="0.25">
      <c r="A531" s="6"/>
      <c r="B531" s="7"/>
      <c r="C531" s="7"/>
      <c r="D531" s="7"/>
      <c r="E531" s="7"/>
      <c r="F531" s="8"/>
      <c r="G531" s="8"/>
      <c r="H531" s="8"/>
      <c r="I531" s="8"/>
      <c r="J531" s="8"/>
      <c r="K531" s="8"/>
      <c r="L531" s="8"/>
      <c r="M531" s="8"/>
      <c r="N531" s="8"/>
      <c r="O531" s="8"/>
      <c r="P531" s="8"/>
      <c r="Q531" s="8"/>
      <c r="R531" s="8"/>
      <c r="S531" s="8"/>
      <c r="T531" s="8"/>
      <c r="U531" s="8"/>
      <c r="V531" s="8"/>
      <c r="W531" s="8"/>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689"/>
      <c r="AZ531" s="689"/>
      <c r="BA531" s="689"/>
      <c r="BB531" s="686"/>
      <c r="BC531" s="686"/>
      <c r="BD531" s="686"/>
      <c r="BE531" s="686"/>
      <c r="BF531" s="686"/>
      <c r="BG531" s="686"/>
      <c r="BH531" s="686"/>
      <c r="BI531" s="686"/>
      <c r="BJ531" s="686"/>
      <c r="BK531" s="686"/>
      <c r="BL531" s="686"/>
      <c r="BM531" s="686"/>
      <c r="BN531" s="686"/>
      <c r="BO531" s="686"/>
      <c r="BP531" s="686"/>
      <c r="BQ531" s="686"/>
      <c r="BR531" s="686"/>
      <c r="BS531" s="686"/>
      <c r="BT531" s="686"/>
      <c r="BU531" s="686"/>
      <c r="BV531" s="686"/>
      <c r="BW531" s="686"/>
      <c r="BX531" s="686"/>
      <c r="BY531" s="686"/>
      <c r="BZ531" s="686"/>
      <c r="CA531" s="686"/>
      <c r="CB531" s="686"/>
      <c r="CC531" s="686"/>
      <c r="CD531" s="686"/>
      <c r="CE531" s="686"/>
      <c r="CF531" s="686"/>
      <c r="CG531" s="686"/>
      <c r="CH531" s="686"/>
      <c r="CI531" s="686"/>
      <c r="CJ531" s="686"/>
      <c r="CK531" s="686"/>
      <c r="CL531" s="686"/>
      <c r="CM531" s="686"/>
    </row>
    <row r="532" spans="1:91" ht="12" customHeight="1" outlineLevel="1" x14ac:dyDescent="0.25">
      <c r="A532" s="6"/>
      <c r="B532" s="7"/>
      <c r="C532" s="7"/>
      <c r="D532" s="7"/>
      <c r="E532" s="7"/>
      <c r="F532" s="8"/>
      <c r="G532" s="8"/>
      <c r="H532" s="8"/>
      <c r="I532" s="8"/>
      <c r="J532" s="8"/>
      <c r="K532" s="8"/>
      <c r="L532" s="8"/>
      <c r="M532" s="8"/>
      <c r="N532" s="228"/>
      <c r="O532" s="228"/>
      <c r="P532" s="228"/>
      <c r="Q532" s="8"/>
      <c r="R532" s="8"/>
      <c r="S532" s="8"/>
      <c r="T532" s="8"/>
      <c r="U532" s="8"/>
      <c r="V532" s="8"/>
      <c r="W532" s="8"/>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c r="BQ532" s="8"/>
      <c r="BR532" s="8"/>
      <c r="BS532" s="8"/>
      <c r="BT532" s="8"/>
      <c r="BU532" s="8"/>
      <c r="BV532" s="8"/>
      <c r="BW532" s="8"/>
      <c r="BX532" s="8"/>
      <c r="BY532" s="8"/>
      <c r="BZ532" s="8"/>
      <c r="CA532" s="8"/>
      <c r="CB532" s="8"/>
      <c r="CC532" s="8"/>
      <c r="CD532" s="8"/>
      <c r="CE532" s="8"/>
      <c r="CF532" s="8"/>
    </row>
    <row r="533" spans="1:91" ht="5.0999999999999996" customHeight="1" outlineLevel="1" thickBot="1" x14ac:dyDescent="0.3">
      <c r="A533" s="6"/>
      <c r="B533" s="7"/>
      <c r="C533" s="7"/>
      <c r="D533" s="7"/>
      <c r="E533" s="7"/>
      <c r="F533" s="7"/>
      <c r="G533" s="7"/>
      <c r="H533" s="8"/>
      <c r="I533" s="8"/>
      <c r="J533" s="8"/>
      <c r="K533" s="8"/>
      <c r="L533" s="8"/>
      <c r="M533" s="8"/>
      <c r="N533" s="228"/>
      <c r="O533" s="228"/>
      <c r="P533" s="228"/>
      <c r="Q533" s="8"/>
      <c r="R533" s="8"/>
      <c r="S533" s="8"/>
      <c r="T533" s="8"/>
      <c r="U533" s="8"/>
      <c r="V533" s="8"/>
      <c r="W533" s="8"/>
      <c r="X533" s="7"/>
      <c r="Y533" s="7"/>
      <c r="Z533" s="7"/>
      <c r="AA533" s="227"/>
      <c r="AB533" s="227"/>
      <c r="AC533" s="227"/>
      <c r="AD533" s="227"/>
      <c r="AE533" s="227"/>
      <c r="AF533" s="227"/>
      <c r="AG533" s="227"/>
      <c r="AH533" s="227"/>
      <c r="AI533" s="227"/>
      <c r="AJ533" s="227"/>
      <c r="AK533" s="227"/>
      <c r="AL533" s="227"/>
      <c r="AM533" s="227"/>
      <c r="AN533" s="227"/>
      <c r="AO533" s="227"/>
      <c r="AP533" s="227"/>
      <c r="AQ533" s="227"/>
      <c r="AR533" s="227"/>
      <c r="AS533" s="227"/>
      <c r="AT533" s="227"/>
      <c r="AU533" s="227"/>
      <c r="AV533" s="227"/>
      <c r="AW533" s="227"/>
      <c r="AX533" s="227"/>
      <c r="AY533" s="227"/>
      <c r="AZ533" s="227"/>
      <c r="BA533" s="227"/>
      <c r="BB533" s="227"/>
      <c r="BC533" s="227"/>
      <c r="BD533" s="227"/>
      <c r="BE533" s="227"/>
      <c r="BF533" s="227"/>
      <c r="BG533" s="227"/>
      <c r="BH533" s="227"/>
      <c r="BI533" s="227"/>
      <c r="BJ533" s="227"/>
      <c r="BK533" s="227"/>
      <c r="BL533" s="227"/>
      <c r="BM533" s="227"/>
      <c r="BN533" s="227"/>
      <c r="BO533" s="227"/>
      <c r="BP533" s="227"/>
    </row>
    <row r="534" spans="1:91" ht="5.0999999999999996" customHeight="1" outlineLevel="1" x14ac:dyDescent="0.25">
      <c r="A534" s="6"/>
      <c r="B534" s="7"/>
      <c r="C534" s="10" t="s">
        <v>0</v>
      </c>
      <c r="D534" s="10"/>
      <c r="E534" s="10"/>
      <c r="F534" s="10"/>
      <c r="G534" s="10"/>
      <c r="H534" s="10"/>
      <c r="I534" s="10"/>
      <c r="J534" s="10"/>
      <c r="K534" s="11"/>
      <c r="L534" s="11"/>
      <c r="M534" s="11"/>
      <c r="N534" s="230"/>
      <c r="O534" s="230"/>
      <c r="P534" s="230"/>
      <c r="Q534" s="11"/>
      <c r="R534" s="11"/>
      <c r="S534" s="11"/>
      <c r="T534" s="11"/>
      <c r="U534" s="11"/>
      <c r="V534" s="11"/>
      <c r="W534" s="12"/>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91" ht="12" customHeight="1" outlineLevel="1" x14ac:dyDescent="0.25">
      <c r="A535" s="6"/>
      <c r="B535" s="7"/>
      <c r="C535" s="13"/>
      <c r="D535" s="13"/>
      <c r="E535" s="13" t="s">
        <v>1</v>
      </c>
      <c r="F535" s="14"/>
      <c r="G535" s="15" t="s">
        <v>25</v>
      </c>
      <c r="H535" s="14"/>
      <c r="I535" s="14"/>
      <c r="J535" s="14"/>
      <c r="K535" s="14"/>
      <c r="L535" s="14"/>
      <c r="M535" s="14"/>
      <c r="N535" s="233"/>
      <c r="O535" s="233"/>
      <c r="P535" s="233"/>
      <c r="Q535" s="14"/>
      <c r="R535" s="14"/>
      <c r="S535" s="16"/>
      <c r="T535" s="14"/>
      <c r="U535" s="16"/>
      <c r="V535" s="16"/>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91" ht="12" customHeight="1" outlineLevel="1" x14ac:dyDescent="0.25">
      <c r="A536" s="6"/>
      <c r="B536" s="7"/>
      <c r="C536" s="13"/>
      <c r="D536" s="13"/>
      <c r="E536" s="18"/>
      <c r="F536" s="14"/>
      <c r="G536" s="19"/>
      <c r="H536" s="14" t="s">
        <v>26</v>
      </c>
      <c r="I536" s="14"/>
      <c r="J536" s="14"/>
      <c r="K536" s="14"/>
      <c r="L536" s="14"/>
      <c r="M536" s="14"/>
      <c r="N536" s="233"/>
      <c r="O536" s="233"/>
      <c r="P536" s="233"/>
      <c r="Q536" s="14"/>
      <c r="R536" s="14"/>
      <c r="S536" s="16"/>
      <c r="T536" s="20"/>
      <c r="U536" s="16"/>
      <c r="V536" s="16"/>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91" ht="12" customHeight="1" outlineLevel="1" x14ac:dyDescent="0.25">
      <c r="A537" s="6"/>
      <c r="B537" s="7"/>
      <c r="C537" s="18"/>
      <c r="D537" s="13"/>
      <c r="E537" s="18"/>
      <c r="F537" s="14"/>
      <c r="G537" s="14" t="s">
        <v>2</v>
      </c>
      <c r="H537" s="14"/>
      <c r="I537" s="14"/>
      <c r="J537" s="14"/>
      <c r="K537" s="14"/>
      <c r="L537" s="14"/>
      <c r="M537" s="14"/>
      <c r="N537" s="233"/>
      <c r="O537" s="233"/>
      <c r="P537" s="233"/>
      <c r="Q537" s="14"/>
      <c r="R537" s="14"/>
      <c r="S537" s="16"/>
      <c r="T537" s="20"/>
      <c r="U537" s="16"/>
      <c r="V537" s="16"/>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91" ht="12" customHeight="1" outlineLevel="1" x14ac:dyDescent="0.25">
      <c r="A538" s="6"/>
      <c r="B538" s="7"/>
      <c r="C538" s="21">
        <v>0</v>
      </c>
      <c r="D538" s="13"/>
      <c r="E538" s="18"/>
      <c r="F538" s="14"/>
      <c r="G538" s="22"/>
      <c r="H538" s="14"/>
      <c r="I538" s="14"/>
      <c r="J538" s="14"/>
      <c r="K538" s="14"/>
      <c r="L538" s="14"/>
      <c r="M538" s="14"/>
      <c r="N538" s="233"/>
      <c r="O538" s="233"/>
      <c r="P538" s="233"/>
      <c r="Q538" s="14"/>
      <c r="R538" s="14"/>
      <c r="S538" s="16"/>
      <c r="T538" s="20"/>
      <c r="U538" s="16"/>
      <c r="V538" s="16"/>
      <c r="W538" s="17"/>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91" ht="12" customHeight="1" outlineLevel="1" x14ac:dyDescent="0.25">
      <c r="A539" s="6"/>
      <c r="B539" s="7"/>
      <c r="C539" s="18"/>
      <c r="D539" s="18"/>
      <c r="E539" s="18"/>
      <c r="F539" s="18"/>
      <c r="G539" s="18"/>
      <c r="H539" s="18"/>
      <c r="I539" s="18"/>
      <c r="J539" s="23"/>
      <c r="K539" s="23"/>
      <c r="L539" s="23"/>
      <c r="M539" s="23"/>
      <c r="N539" s="739"/>
      <c r="O539" s="739"/>
      <c r="P539" s="739"/>
      <c r="Q539" s="23"/>
      <c r="R539" s="23"/>
      <c r="S539" s="23"/>
      <c r="T539" s="23"/>
      <c r="U539" s="23"/>
      <c r="V539" s="23"/>
      <c r="W539" s="17"/>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row>
    <row r="540" spans="1:91" ht="12" customHeight="1" outlineLevel="1" x14ac:dyDescent="0.25">
      <c r="A540" s="6"/>
      <c r="B540" s="7"/>
      <c r="C540" s="18"/>
      <c r="D540" s="18"/>
      <c r="E540" s="18"/>
      <c r="F540" s="18"/>
      <c r="G540" s="18"/>
      <c r="H540" s="18"/>
      <c r="I540" s="18"/>
      <c r="J540" s="18"/>
      <c r="K540" s="18"/>
      <c r="L540" s="23"/>
      <c r="M540" s="23"/>
      <c r="N540" s="739"/>
      <c r="O540" s="739"/>
      <c r="P540" s="739"/>
      <c r="Q540" s="23"/>
      <c r="R540" s="23"/>
      <c r="S540" s="23"/>
      <c r="T540" s="23"/>
      <c r="U540" s="23"/>
      <c r="V540" s="23"/>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91" ht="12" customHeight="1" outlineLevel="1" x14ac:dyDescent="0.25">
      <c r="A541" s="6"/>
      <c r="B541" s="7"/>
      <c r="C541" s="18"/>
      <c r="D541" s="18"/>
      <c r="E541" s="18"/>
      <c r="F541" s="18"/>
      <c r="G541" s="18"/>
      <c r="H541" s="18"/>
      <c r="I541" s="18"/>
      <c r="J541" s="24"/>
      <c r="K541" s="24"/>
      <c r="L541" s="24"/>
      <c r="M541" s="24"/>
      <c r="N541" s="243"/>
      <c r="O541" s="243"/>
      <c r="P541" s="243"/>
      <c r="Q541" s="724"/>
      <c r="R541" s="24"/>
      <c r="S541" s="23"/>
      <c r="T541" s="23"/>
      <c r="U541" s="23"/>
      <c r="V541" s="23"/>
      <c r="W541" s="17"/>
      <c r="X541" s="8"/>
      <c r="Y541" s="8"/>
      <c r="Z541" s="8"/>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91" ht="12" customHeight="1" outlineLevel="1" x14ac:dyDescent="0.25">
      <c r="A542" s="6"/>
      <c r="B542" s="7"/>
      <c r="C542" s="18"/>
      <c r="D542" s="18"/>
      <c r="E542" s="18"/>
      <c r="F542" s="18"/>
      <c r="G542" s="18"/>
      <c r="H542" s="18"/>
      <c r="I542" s="18"/>
      <c r="J542" s="243" t="s">
        <v>404</v>
      </c>
      <c r="K542" s="243" t="s">
        <v>59</v>
      </c>
      <c r="L542" s="243" t="s">
        <v>60</v>
      </c>
      <c r="M542" s="243" t="s">
        <v>61</v>
      </c>
      <c r="N542" s="243" t="s">
        <v>62</v>
      </c>
      <c r="O542" s="243" t="s">
        <v>913</v>
      </c>
      <c r="P542" s="243" t="s">
        <v>914</v>
      </c>
      <c r="Q542" s="724" t="s">
        <v>915</v>
      </c>
      <c r="R542" s="724" t="s">
        <v>1208</v>
      </c>
      <c r="S542" s="23"/>
      <c r="T542" s="23"/>
      <c r="U542" s="23"/>
      <c r="V542" s="23"/>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91" ht="15" outlineLevel="1" x14ac:dyDescent="0.25">
      <c r="A543" s="6"/>
      <c r="B543" s="7"/>
      <c r="C543" s="18"/>
      <c r="D543" s="18"/>
      <c r="E543" s="18"/>
      <c r="F543" s="27"/>
      <c r="H543" s="28"/>
      <c r="I543" s="908" t="str">
        <f>General!H17</f>
        <v>b</v>
      </c>
      <c r="J543" s="354">
        <v>0</v>
      </c>
      <c r="K543" s="354">
        <v>0.76</v>
      </c>
      <c r="L543" s="354">
        <v>1</v>
      </c>
      <c r="M543" s="354">
        <v>0.89</v>
      </c>
      <c r="N543" s="354">
        <v>0.97</v>
      </c>
      <c r="O543" s="354">
        <v>1.01</v>
      </c>
      <c r="P543" s="354">
        <v>0.94</v>
      </c>
      <c r="Q543" s="354">
        <v>0.97</v>
      </c>
      <c r="R543" s="354">
        <v>0.7</v>
      </c>
      <c r="S543" s="63"/>
      <c r="T543" s="63"/>
      <c r="U543" s="63"/>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91" s="686" customFormat="1" ht="15" outlineLevel="1" x14ac:dyDescent="0.25">
      <c r="A544" s="690"/>
      <c r="B544" s="687"/>
      <c r="C544" s="699"/>
      <c r="D544" s="699"/>
      <c r="E544" s="699"/>
      <c r="F544" s="703"/>
      <c r="H544" s="704"/>
      <c r="I544" s="908" t="str">
        <f>General!H18</f>
        <v>bd</v>
      </c>
      <c r="J544" s="354">
        <v>0</v>
      </c>
      <c r="K544" s="354">
        <v>0.76</v>
      </c>
      <c r="L544" s="354">
        <v>1</v>
      </c>
      <c r="M544" s="354">
        <v>0.89</v>
      </c>
      <c r="N544" s="354">
        <v>0.97</v>
      </c>
      <c r="O544" s="354">
        <v>1.01</v>
      </c>
      <c r="P544" s="354">
        <v>0.94</v>
      </c>
      <c r="Q544" s="354">
        <v>0.97</v>
      </c>
      <c r="R544" s="354">
        <v>0.7</v>
      </c>
      <c r="S544" s="63"/>
      <c r="T544" s="63"/>
      <c r="U544" s="63"/>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s="686" customFormat="1" ht="15" outlineLevel="1" x14ac:dyDescent="0.25">
      <c r="A545" s="690"/>
      <c r="B545" s="687"/>
      <c r="C545" s="699"/>
      <c r="D545" s="699"/>
      <c r="E545" s="699"/>
      <c r="F545" s="703"/>
      <c r="H545" s="704"/>
      <c r="I545" s="908" t="str">
        <f>General!H19</f>
        <v>f</v>
      </c>
      <c r="J545" s="354">
        <v>0</v>
      </c>
      <c r="K545" s="354">
        <v>0</v>
      </c>
      <c r="L545" s="354">
        <v>0</v>
      </c>
      <c r="M545" s="354">
        <v>0.86</v>
      </c>
      <c r="N545" s="354">
        <v>0.79</v>
      </c>
      <c r="O545" s="354">
        <v>1</v>
      </c>
      <c r="P545" s="354">
        <v>0.86</v>
      </c>
      <c r="Q545" s="354">
        <v>0.71</v>
      </c>
      <c r="R545" s="354">
        <v>0.7</v>
      </c>
      <c r="S545" s="63"/>
      <c r="T545" s="63"/>
      <c r="U545" s="63"/>
      <c r="V545" s="61"/>
      <c r="W545" s="694"/>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row>
    <row r="546" spans="1:68" ht="15" outlineLevel="1" x14ac:dyDescent="0.25">
      <c r="A546" s="6"/>
      <c r="B546" s="7"/>
      <c r="C546" s="18"/>
      <c r="D546" s="18"/>
      <c r="E546" s="18"/>
      <c r="F546" s="27"/>
      <c r="H546" s="28"/>
      <c r="I546" s="908" t="str">
        <f>General!H20</f>
        <v>h</v>
      </c>
      <c r="J546" s="354">
        <v>1</v>
      </c>
      <c r="K546" s="354">
        <v>0</v>
      </c>
      <c r="L546" s="354">
        <v>0</v>
      </c>
      <c r="M546" s="354">
        <v>0</v>
      </c>
      <c r="N546" s="354">
        <v>0</v>
      </c>
      <c r="O546" s="354">
        <v>0</v>
      </c>
      <c r="P546" s="354">
        <v>0</v>
      </c>
      <c r="Q546" s="354">
        <v>0</v>
      </c>
      <c r="R546" s="354">
        <v>0.7</v>
      </c>
      <c r="S546" s="63"/>
      <c r="T546" s="63"/>
      <c r="U546" s="63"/>
      <c r="V546" s="61"/>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s="686" customFormat="1" ht="12" customHeight="1" outlineLevel="1" x14ac:dyDescent="0.25">
      <c r="A547" s="690"/>
      <c r="B547" s="687"/>
      <c r="C547" s="699"/>
      <c r="D547" s="699"/>
      <c r="E547" s="699"/>
      <c r="F547" s="703"/>
      <c r="H547" s="704"/>
      <c r="I547" s="908" t="str">
        <f>General!H21</f>
        <v>i</v>
      </c>
      <c r="J547" s="355">
        <v>0</v>
      </c>
      <c r="K547" s="355">
        <v>0</v>
      </c>
      <c r="L547" s="355">
        <v>0</v>
      </c>
      <c r="M547" s="355">
        <v>0</v>
      </c>
      <c r="N547" s="355">
        <v>0</v>
      </c>
      <c r="O547" s="355">
        <v>0</v>
      </c>
      <c r="P547" s="355">
        <v>0</v>
      </c>
      <c r="Q547" s="355">
        <v>0</v>
      </c>
      <c r="R547" s="354">
        <v>0.7</v>
      </c>
      <c r="S547" s="60"/>
      <c r="T547" s="60"/>
      <c r="U547" s="60"/>
      <c r="V547" s="61"/>
      <c r="W547" s="694"/>
      <c r="X547" s="689"/>
      <c r="Y547" s="689"/>
      <c r="Z547" s="689"/>
      <c r="AA547" s="689"/>
      <c r="AB547" s="689"/>
      <c r="AC547" s="689"/>
      <c r="AD547" s="689"/>
      <c r="AE547" s="689"/>
      <c r="AF547" s="689"/>
      <c r="AG547" s="689"/>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c r="BH547" s="689"/>
      <c r="BI547" s="689"/>
      <c r="BJ547" s="689"/>
      <c r="BK547" s="689"/>
      <c r="BL547" s="689"/>
      <c r="BM547" s="689"/>
      <c r="BN547" s="689"/>
      <c r="BO547" s="689"/>
      <c r="BP547" s="689"/>
    </row>
    <row r="548" spans="1:68" ht="12" customHeight="1" outlineLevel="1" x14ac:dyDescent="0.25">
      <c r="A548" s="6"/>
      <c r="B548" s="7"/>
      <c r="C548" s="18"/>
      <c r="D548" s="18"/>
      <c r="E548" s="18"/>
      <c r="F548" s="27"/>
      <c r="H548" s="28"/>
      <c r="I548" s="908" t="str">
        <f>General!H22</f>
        <v>k</v>
      </c>
      <c r="J548" s="355">
        <v>0</v>
      </c>
      <c r="K548" s="355">
        <v>0</v>
      </c>
      <c r="L548" s="355">
        <v>0</v>
      </c>
      <c r="M548" s="355">
        <v>0</v>
      </c>
      <c r="N548" s="355">
        <v>0</v>
      </c>
      <c r="O548" s="355">
        <v>0</v>
      </c>
      <c r="P548" s="355">
        <v>0</v>
      </c>
      <c r="Q548" s="355">
        <v>0</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General!H23</f>
        <v>l</v>
      </c>
      <c r="J549" s="354">
        <v>0</v>
      </c>
      <c r="K549" s="354">
        <v>0.93</v>
      </c>
      <c r="L549" s="354">
        <v>1</v>
      </c>
      <c r="M549" s="354">
        <v>0.64</v>
      </c>
      <c r="N549" s="354">
        <v>0.79</v>
      </c>
      <c r="O549" s="354">
        <v>0</v>
      </c>
      <c r="P549" s="354">
        <v>0</v>
      </c>
      <c r="Q549" s="354">
        <v>0.88</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s="686" customFormat="1" ht="12" customHeight="1" outlineLevel="1" x14ac:dyDescent="0.25">
      <c r="A550" s="690"/>
      <c r="B550" s="687"/>
      <c r="C550" s="699"/>
      <c r="D550" s="699"/>
      <c r="E550" s="699"/>
      <c r="F550" s="701"/>
      <c r="H550" s="704"/>
      <c r="I550" s="908" t="str">
        <f>General!H24</f>
        <v>o</v>
      </c>
      <c r="J550" s="354">
        <v>1</v>
      </c>
      <c r="K550" s="354">
        <v>0</v>
      </c>
      <c r="L550" s="354">
        <v>0</v>
      </c>
      <c r="M550" s="354">
        <v>0</v>
      </c>
      <c r="N550" s="354">
        <v>0</v>
      </c>
      <c r="O550" s="354">
        <v>0</v>
      </c>
      <c r="P550" s="354">
        <v>0</v>
      </c>
      <c r="Q550" s="354">
        <v>0</v>
      </c>
      <c r="R550" s="354">
        <v>0.7</v>
      </c>
      <c r="S550" s="60"/>
      <c r="T550" s="60"/>
      <c r="U550" s="60"/>
      <c r="V550" s="61"/>
      <c r="W550" s="694"/>
      <c r="X550" s="689"/>
      <c r="Y550" s="689"/>
      <c r="Z550" s="689"/>
      <c r="AA550" s="689"/>
      <c r="AB550" s="689"/>
      <c r="AC550" s="689"/>
      <c r="AD550" s="689"/>
      <c r="AE550" s="689"/>
      <c r="AF550" s="689"/>
      <c r="AG550" s="689"/>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c r="BH550" s="689"/>
      <c r="BI550" s="689"/>
      <c r="BJ550" s="689"/>
      <c r="BK550" s="689"/>
      <c r="BL550" s="689"/>
      <c r="BM550" s="689"/>
      <c r="BN550" s="689"/>
      <c r="BO550" s="689"/>
      <c r="BP550" s="689"/>
    </row>
    <row r="551" spans="1:68" ht="12" customHeight="1" outlineLevel="1" x14ac:dyDescent="0.25">
      <c r="A551" s="6"/>
      <c r="B551" s="7"/>
      <c r="C551" s="18"/>
      <c r="D551" s="18"/>
      <c r="E551" s="18"/>
      <c r="F551" s="34"/>
      <c r="H551" s="28"/>
      <c r="I551" s="908" t="str">
        <f>General!H25</f>
        <v>od</v>
      </c>
      <c r="J551" s="354">
        <v>1</v>
      </c>
      <c r="K551" s="354">
        <v>0</v>
      </c>
      <c r="L551" s="354">
        <v>0</v>
      </c>
      <c r="M551" s="354">
        <v>0</v>
      </c>
      <c r="N551" s="354">
        <v>0</v>
      </c>
      <c r="O551" s="354">
        <v>0</v>
      </c>
      <c r="P551" s="354">
        <v>0</v>
      </c>
      <c r="Q551" s="354">
        <v>0</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6" customFormat="1" ht="12" customHeight="1" outlineLevel="1" x14ac:dyDescent="0.25">
      <c r="A552" s="690"/>
      <c r="B552" s="687"/>
      <c r="C552" s="699"/>
      <c r="D552" s="699"/>
      <c r="E552" s="699"/>
      <c r="F552" s="701"/>
      <c r="H552" s="704"/>
      <c r="I552" s="908" t="str">
        <f>General!H26</f>
        <v>of</v>
      </c>
      <c r="J552" s="354">
        <v>1</v>
      </c>
      <c r="K552" s="354">
        <v>0</v>
      </c>
      <c r="L552" s="354">
        <v>0</v>
      </c>
      <c r="M552" s="354">
        <v>0</v>
      </c>
      <c r="N552" s="354">
        <v>0</v>
      </c>
      <c r="O552" s="354">
        <v>0</v>
      </c>
      <c r="P552" s="354">
        <v>0</v>
      </c>
      <c r="Q552" s="354">
        <v>0</v>
      </c>
      <c r="R552" s="354">
        <v>0.7</v>
      </c>
      <c r="S552" s="60"/>
      <c r="T552" s="60"/>
      <c r="U552" s="60"/>
      <c r="V552" s="61"/>
      <c r="W552" s="694"/>
      <c r="X552" s="689"/>
      <c r="Y552" s="689"/>
      <c r="Z552" s="689"/>
      <c r="AA552" s="689"/>
      <c r="AB552" s="689"/>
      <c r="AC552" s="689"/>
      <c r="AD552" s="689"/>
      <c r="AE552" s="689"/>
      <c r="AF552" s="689"/>
      <c r="AG552" s="689"/>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c r="BH552" s="689"/>
      <c r="BI552" s="689"/>
      <c r="BJ552" s="689"/>
      <c r="BK552" s="689"/>
      <c r="BL552" s="689"/>
      <c r="BM552" s="689"/>
      <c r="BN552" s="689"/>
      <c r="BO552" s="689"/>
      <c r="BP552" s="689"/>
    </row>
    <row r="553" spans="1:68" ht="12" customHeight="1" outlineLevel="1" x14ac:dyDescent="0.25">
      <c r="A553" s="6"/>
      <c r="B553" s="7"/>
      <c r="C553" s="18"/>
      <c r="D553" s="18"/>
      <c r="E553" s="18"/>
      <c r="F553" s="34"/>
      <c r="H553" s="28"/>
      <c r="I553" s="908" t="str">
        <f>General!H27</f>
        <v>r</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H554" s="28"/>
      <c r="I554" s="908" t="str">
        <f>General!H28</f>
        <v>rd</v>
      </c>
      <c r="J554" s="354">
        <v>0</v>
      </c>
      <c r="K554" s="354">
        <v>0.67</v>
      </c>
      <c r="L554" s="354">
        <v>1</v>
      </c>
      <c r="M554" s="354">
        <v>0.78</v>
      </c>
      <c r="N554" s="354">
        <v>0.87</v>
      </c>
      <c r="O554" s="354">
        <v>0.85</v>
      </c>
      <c r="P554" s="354">
        <v>0.76</v>
      </c>
      <c r="Q554" s="354">
        <v>0.86</v>
      </c>
      <c r="R554" s="354">
        <v>0.7</v>
      </c>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8"/>
      <c r="I555" s="908" t="str">
        <f>General!H29</f>
        <v>v</v>
      </c>
      <c r="J555" s="354">
        <v>0</v>
      </c>
      <c r="K555" s="354">
        <v>0</v>
      </c>
      <c r="L555" s="354">
        <v>0</v>
      </c>
      <c r="M555" s="354">
        <v>0</v>
      </c>
      <c r="N555" s="354">
        <v>0</v>
      </c>
      <c r="O555" s="354">
        <v>0</v>
      </c>
      <c r="P555" s="354">
        <v>0</v>
      </c>
      <c r="Q555" s="354">
        <v>0</v>
      </c>
      <c r="R555" s="354">
        <v>0.7</v>
      </c>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8"/>
      <c r="I556" s="908" t="str">
        <f>General!H30</f>
        <v>w</v>
      </c>
      <c r="J556" s="355">
        <v>0.41</v>
      </c>
      <c r="K556" s="355">
        <v>0.73</v>
      </c>
      <c r="L556" s="355">
        <v>1</v>
      </c>
      <c r="M556" s="355">
        <v>0.87</v>
      </c>
      <c r="N556" s="355">
        <v>0.87</v>
      </c>
      <c r="O556" s="354">
        <v>0.96</v>
      </c>
      <c r="P556" s="354">
        <v>0.89</v>
      </c>
      <c r="Q556" s="354">
        <v>0.88</v>
      </c>
      <c r="R556" s="354">
        <v>0.7</v>
      </c>
      <c r="S556" s="60"/>
      <c r="T556" s="60"/>
      <c r="U556" s="60"/>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69"/>
      <c r="I557" s="908" t="str">
        <f>General!H31</f>
        <v>wd</v>
      </c>
      <c r="J557" s="355">
        <v>0.41</v>
      </c>
      <c r="K557" s="355">
        <v>0.73</v>
      </c>
      <c r="L557" s="355">
        <v>1</v>
      </c>
      <c r="M557" s="355">
        <v>0.87</v>
      </c>
      <c r="N557" s="355">
        <v>0.87</v>
      </c>
      <c r="O557" s="354">
        <v>0.96</v>
      </c>
      <c r="P557" s="354">
        <v>0.89</v>
      </c>
      <c r="Q557" s="354">
        <v>0.88</v>
      </c>
      <c r="R557" s="354">
        <v>0.7</v>
      </c>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H558" s="69"/>
      <c r="I558" s="908" t="str">
        <f>General!H32</f>
        <v>z</v>
      </c>
      <c r="J558" s="354">
        <v>0</v>
      </c>
      <c r="K558" s="354">
        <v>0.67</v>
      </c>
      <c r="L558" s="354">
        <v>1</v>
      </c>
      <c r="M558" s="354">
        <v>0.78</v>
      </c>
      <c r="N558" s="354">
        <v>0.87</v>
      </c>
      <c r="O558" s="354">
        <v>0.85</v>
      </c>
      <c r="P558" s="354">
        <v>0.76</v>
      </c>
      <c r="Q558" s="354">
        <v>0.86</v>
      </c>
      <c r="R558" s="354">
        <v>0.7</v>
      </c>
      <c r="S558" s="60"/>
      <c r="T558" s="60"/>
      <c r="U558" s="60"/>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18"/>
      <c r="D559" s="18"/>
      <c r="E559" s="18"/>
      <c r="F559" s="34"/>
      <c r="H559" s="69"/>
      <c r="I559" s="908" t="str">
        <f>General!H33</f>
        <v>zd</v>
      </c>
      <c r="J559" s="354">
        <v>0</v>
      </c>
      <c r="K559" s="354">
        <v>0.67</v>
      </c>
      <c r="L559" s="354">
        <v>1</v>
      </c>
      <c r="M559" s="354">
        <v>0.78</v>
      </c>
      <c r="N559" s="354">
        <v>0.87</v>
      </c>
      <c r="O559" s="354">
        <v>0.85</v>
      </c>
      <c r="P559" s="354">
        <v>0.76</v>
      </c>
      <c r="Q559" s="354">
        <v>0.86</v>
      </c>
      <c r="R559" s="354">
        <v>0.7</v>
      </c>
      <c r="S559" s="60"/>
      <c r="T559" s="60"/>
      <c r="U559" s="60"/>
      <c r="V559" s="6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12" customHeight="1" outlineLevel="1" x14ac:dyDescent="0.25">
      <c r="A560" s="6"/>
      <c r="B560" s="7"/>
      <c r="C560" s="18"/>
      <c r="D560" s="18"/>
      <c r="E560" s="18"/>
      <c r="F560" s="34"/>
      <c r="R560" s="60"/>
      <c r="S560" s="60"/>
      <c r="T560" s="60"/>
      <c r="U560" s="60"/>
      <c r="V560" s="61"/>
      <c r="W560" s="17"/>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18"/>
      <c r="D561" s="18"/>
      <c r="E561" s="18"/>
      <c r="F561" s="34"/>
      <c r="G561" s="35"/>
      <c r="H561" s="35"/>
      <c r="I561" s="35"/>
      <c r="J561" s="64"/>
      <c r="K561" s="64"/>
      <c r="L561" s="64"/>
      <c r="M561" s="64"/>
      <c r="N561" s="64"/>
      <c r="O561" s="64"/>
      <c r="P561" s="64"/>
      <c r="Q561" s="64"/>
      <c r="R561" s="60"/>
      <c r="S561" s="60"/>
      <c r="T561" s="60"/>
      <c r="U561" s="60"/>
      <c r="V561" s="61"/>
      <c r="W561" s="17"/>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5.0999999999999996" customHeight="1" outlineLevel="1" x14ac:dyDescent="0.25">
      <c r="A562" s="6"/>
      <c r="B562" s="7"/>
      <c r="C562" s="18"/>
      <c r="D562" s="18"/>
      <c r="E562" s="18"/>
      <c r="F562" s="37"/>
      <c r="G562" s="38"/>
      <c r="H562" s="38"/>
      <c r="I562" s="38"/>
      <c r="J562" s="39"/>
      <c r="K562" s="39"/>
      <c r="L562" s="39"/>
      <c r="M562" s="39"/>
      <c r="N562" s="256"/>
      <c r="O562" s="256"/>
      <c r="P562" s="256"/>
      <c r="Q562" s="39"/>
      <c r="R562" s="39"/>
      <c r="S562" s="39"/>
      <c r="T562" s="39"/>
      <c r="U562" s="39"/>
      <c r="V562" s="31"/>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25.15" customHeight="1" outlineLevel="1" x14ac:dyDescent="0.25">
      <c r="A563" s="6"/>
      <c r="B563" s="7"/>
      <c r="C563" s="40"/>
      <c r="D563" s="40"/>
      <c r="E563" s="40"/>
      <c r="F563" s="40"/>
      <c r="G563" s="41" t="str">
        <f>G535</f>
        <v>Yield by Soil</v>
      </c>
      <c r="H563" s="40"/>
      <c r="I563" s="40"/>
      <c r="J563" s="40"/>
      <c r="K563" s="40"/>
      <c r="L563" s="40"/>
      <c r="M563" s="40"/>
      <c r="N563" s="257"/>
      <c r="O563" s="257"/>
      <c r="P563" s="257"/>
      <c r="Q563" s="40"/>
      <c r="R563" s="40"/>
      <c r="S563" s="40"/>
      <c r="T563" s="40"/>
      <c r="U563" s="40"/>
      <c r="V563" s="40"/>
      <c r="W563" s="42" t="s">
        <v>24</v>
      </c>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7"/>
      <c r="D564" s="7"/>
      <c r="E564" s="7"/>
      <c r="F564" s="8"/>
      <c r="G564" s="8"/>
      <c r="H564" s="8"/>
      <c r="I564" s="8"/>
      <c r="J564" s="8"/>
      <c r="K564" s="8"/>
      <c r="L564" s="8"/>
      <c r="M564" s="8"/>
      <c r="N564" s="228"/>
      <c r="O564" s="228"/>
      <c r="P564" s="228"/>
      <c r="Q564" s="8"/>
      <c r="R564" s="8"/>
      <c r="S564" s="8"/>
      <c r="T564" s="8"/>
      <c r="U564" s="8"/>
      <c r="V564" s="8"/>
      <c r="W564" s="8"/>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7"/>
      <c r="D565" s="7"/>
      <c r="E565" s="7"/>
      <c r="F565" s="7"/>
      <c r="G565" s="7"/>
      <c r="H565" s="8"/>
      <c r="I565" s="8"/>
      <c r="J565" s="8"/>
      <c r="K565" s="8"/>
      <c r="L565" s="8"/>
      <c r="M565" s="228"/>
      <c r="N565" s="228"/>
      <c r="O565" s="228"/>
      <c r="P565" s="8"/>
      <c r="Q565" s="8"/>
      <c r="R565" s="8"/>
      <c r="S565" s="8"/>
      <c r="T565" s="8"/>
      <c r="U565" s="8"/>
      <c r="V565" s="8"/>
      <c r="W565" s="8"/>
      <c r="X565" s="7"/>
      <c r="Y565" s="7"/>
      <c r="Z565" s="7"/>
      <c r="AA565" s="227"/>
      <c r="AB565" s="227"/>
      <c r="AC565" s="227"/>
      <c r="AD565" s="227"/>
      <c r="AE565" s="227"/>
      <c r="AF565" s="227"/>
      <c r="AG565" s="227"/>
      <c r="AH565" s="227"/>
      <c r="AI565" s="227"/>
      <c r="AJ565" s="227"/>
      <c r="AK565" s="227"/>
      <c r="AL565" s="227"/>
      <c r="AM565" s="227"/>
      <c r="AN565" s="227"/>
      <c r="AO565" s="227"/>
      <c r="AP565" s="227"/>
      <c r="AQ565" s="227"/>
      <c r="AR565" s="227"/>
      <c r="AS565" s="227"/>
      <c r="AT565" s="227"/>
      <c r="AU565" s="227"/>
      <c r="AV565" s="227"/>
      <c r="AW565" s="227"/>
      <c r="AX565" s="227"/>
      <c r="AY565" s="227"/>
      <c r="AZ565" s="227"/>
      <c r="BA565" s="227"/>
      <c r="BB565" s="227"/>
      <c r="BC565" s="227"/>
      <c r="BD565" s="227"/>
      <c r="BE565" s="227"/>
      <c r="BF565" s="227"/>
      <c r="BG565" s="227"/>
      <c r="BH565" s="227"/>
      <c r="BI565" s="227"/>
      <c r="BJ565" s="227"/>
      <c r="BK565" s="227"/>
      <c r="BL565" s="227"/>
      <c r="BM565" s="227"/>
      <c r="BN565" s="227"/>
      <c r="BO565" s="227"/>
      <c r="BP565" s="227"/>
    </row>
    <row r="566" spans="1:68" ht="5.0999999999999996" customHeight="1" outlineLevel="1" thickBot="1" x14ac:dyDescent="0.3">
      <c r="A566" s="6"/>
      <c r="B566" s="7"/>
      <c r="C566" s="7"/>
      <c r="D566" s="7"/>
      <c r="E566" s="7"/>
      <c r="F566" s="7"/>
      <c r="G566" s="7"/>
      <c r="H566" s="8"/>
      <c r="I566" s="8"/>
      <c r="J566" s="8"/>
      <c r="K566" s="8"/>
      <c r="L566" s="8"/>
      <c r="M566" s="228"/>
      <c r="N566" s="228"/>
      <c r="O566" s="228"/>
      <c r="P566" s="8"/>
      <c r="Q566" s="8"/>
      <c r="R566" s="8"/>
      <c r="S566" s="8"/>
      <c r="T566" s="8"/>
      <c r="U566" s="8"/>
      <c r="V566" s="8"/>
      <c r="W566" s="8"/>
      <c r="X566" s="7"/>
      <c r="Y566" s="7"/>
      <c r="Z566" s="7"/>
      <c r="AA566" s="227"/>
      <c r="AB566" s="227"/>
      <c r="AC566" s="227"/>
      <c r="AD566" s="227"/>
      <c r="AE566" s="227"/>
      <c r="AF566" s="227"/>
      <c r="AG566" s="227"/>
      <c r="AH566" s="227"/>
      <c r="AI566" s="227"/>
      <c r="AJ566" s="227"/>
      <c r="AK566" s="227"/>
      <c r="AL566" s="227"/>
      <c r="AM566" s="227"/>
      <c r="AN566" s="227"/>
      <c r="AO566" s="227"/>
      <c r="AP566" s="227"/>
      <c r="AQ566" s="227"/>
      <c r="AR566" s="227"/>
      <c r="AS566" s="227"/>
      <c r="AT566" s="227"/>
      <c r="AU566" s="227"/>
      <c r="AV566" s="227"/>
      <c r="AW566" s="227"/>
      <c r="AX566" s="227"/>
      <c r="AY566" s="227"/>
      <c r="AZ566" s="227"/>
      <c r="BA566" s="227"/>
      <c r="BB566" s="227"/>
      <c r="BC566" s="227"/>
      <c r="BD566" s="227"/>
      <c r="BE566" s="227"/>
      <c r="BF566" s="227"/>
      <c r="BG566" s="227"/>
      <c r="BH566" s="227"/>
      <c r="BI566" s="227"/>
      <c r="BJ566" s="227"/>
      <c r="BK566" s="227"/>
      <c r="BL566" s="227"/>
      <c r="BM566" s="227"/>
      <c r="BN566" s="227"/>
      <c r="BO566" s="227"/>
      <c r="BP566" s="227"/>
    </row>
    <row r="567" spans="1:68" ht="5.0999999999999996" customHeight="1" outlineLevel="1" x14ac:dyDescent="0.25">
      <c r="A567" s="6"/>
      <c r="B567" s="7"/>
      <c r="C567" s="10" t="s">
        <v>0</v>
      </c>
      <c r="D567" s="10"/>
      <c r="E567" s="10"/>
      <c r="F567" s="10"/>
      <c r="G567" s="10"/>
      <c r="H567" s="10"/>
      <c r="I567" s="10"/>
      <c r="J567" s="10"/>
      <c r="K567" s="11"/>
      <c r="L567" s="11"/>
      <c r="M567" s="230"/>
      <c r="N567" s="230"/>
      <c r="O567" s="230"/>
      <c r="P567" s="11"/>
      <c r="Q567" s="11"/>
      <c r="R567" s="11"/>
      <c r="S567" s="11"/>
      <c r="T567" s="11"/>
      <c r="U567" s="11"/>
      <c r="V567" s="11"/>
      <c r="W567" s="12"/>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3"/>
      <c r="D568" s="13"/>
      <c r="E568" s="13" t="s">
        <v>1</v>
      </c>
      <c r="F568" s="14"/>
      <c r="G568" s="15" t="s">
        <v>380</v>
      </c>
      <c r="H568" s="14"/>
      <c r="I568" s="14"/>
      <c r="J568" s="14"/>
      <c r="K568" s="14"/>
      <c r="L568" s="14"/>
      <c r="M568" s="233"/>
      <c r="N568" s="233"/>
      <c r="O568" s="233"/>
      <c r="P568" s="14"/>
      <c r="Q568" s="14"/>
      <c r="R568" s="14"/>
      <c r="S568" s="16"/>
      <c r="T568" s="14"/>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3"/>
      <c r="D569" s="13"/>
      <c r="E569" s="18"/>
      <c r="F569" s="14"/>
      <c r="G569" s="19"/>
      <c r="H569" s="14" t="s">
        <v>26</v>
      </c>
      <c r="I569" s="14"/>
      <c r="J569" s="14"/>
      <c r="K569" s="14"/>
      <c r="L569" s="14"/>
      <c r="M569" s="233"/>
      <c r="N569" s="233"/>
      <c r="O569" s="233"/>
      <c r="P569" s="14"/>
      <c r="Q569" s="14"/>
      <c r="R569" s="14"/>
      <c r="S569" s="16"/>
      <c r="T569" s="20"/>
      <c r="U569" s="16"/>
      <c r="V569" s="16"/>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3"/>
      <c r="E570" s="18"/>
      <c r="F570" s="14"/>
      <c r="G570" s="14" t="s">
        <v>2</v>
      </c>
      <c r="H570" s="14"/>
      <c r="I570" s="14"/>
      <c r="J570" s="14"/>
      <c r="K570" s="14"/>
      <c r="L570" s="14"/>
      <c r="M570" s="233"/>
      <c r="N570" s="233"/>
      <c r="O570" s="233"/>
      <c r="P570" s="14"/>
      <c r="Q570" s="14"/>
      <c r="R570" s="14"/>
      <c r="S570" s="16"/>
      <c r="T570" s="20"/>
      <c r="U570" s="16"/>
      <c r="V570" s="16"/>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21">
        <v>0</v>
      </c>
      <c r="D571" s="13"/>
      <c r="E571" s="18"/>
      <c r="F571" s="14"/>
      <c r="G571" s="22"/>
      <c r="H571" s="14"/>
      <c r="I571" s="14"/>
      <c r="J571" s="14"/>
      <c r="K571" s="14"/>
      <c r="L571" s="14"/>
      <c r="M571" s="233"/>
      <c r="N571" s="233"/>
      <c r="O571" s="233"/>
      <c r="P571" s="14"/>
      <c r="Q571" s="14"/>
      <c r="R571" s="14"/>
      <c r="S571" s="16"/>
      <c r="T571" s="20"/>
      <c r="U571" s="16"/>
      <c r="V571" s="16"/>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18"/>
      <c r="J572" s="23"/>
      <c r="K572" s="23"/>
      <c r="L572" s="23"/>
      <c r="M572" s="739"/>
      <c r="N572" s="739"/>
      <c r="O572" s="739"/>
      <c r="P572" s="23"/>
      <c r="Q572" s="23"/>
      <c r="R572" s="23"/>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18"/>
      <c r="G573" s="18"/>
      <c r="H573" s="18"/>
      <c r="I573" s="18"/>
      <c r="J573" s="18"/>
      <c r="K573" s="18"/>
      <c r="L573" s="23"/>
      <c r="M573" s="739"/>
      <c r="N573" s="739"/>
      <c r="O573" s="739"/>
      <c r="P573" s="23"/>
      <c r="Q573" s="23"/>
      <c r="R573" s="23"/>
      <c r="S573" s="23"/>
      <c r="T573" s="23"/>
      <c r="U573" s="23"/>
      <c r="V573" s="23"/>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18"/>
      <c r="G574" s="18"/>
      <c r="H574" s="18"/>
      <c r="I574" s="24"/>
      <c r="J574" s="24"/>
      <c r="K574" s="24"/>
      <c r="L574" s="24"/>
      <c r="M574" s="243"/>
      <c r="N574" s="243"/>
      <c r="O574" s="243"/>
      <c r="P574" s="724"/>
      <c r="Q574" s="724"/>
      <c r="R574" s="25"/>
      <c r="S574" s="23"/>
      <c r="T574" s="23"/>
      <c r="U574" s="23"/>
      <c r="V574" s="23"/>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18"/>
      <c r="G575" s="18"/>
      <c r="H575" s="18"/>
      <c r="I575" s="243" t="s">
        <v>404</v>
      </c>
      <c r="J575" s="243" t="s">
        <v>59</v>
      </c>
      <c r="K575" s="243" t="s">
        <v>60</v>
      </c>
      <c r="L575" s="243" t="s">
        <v>61</v>
      </c>
      <c r="M575" s="243" t="s">
        <v>62</v>
      </c>
      <c r="N575" s="243" t="s">
        <v>913</v>
      </c>
      <c r="O575" s="243" t="s">
        <v>914</v>
      </c>
      <c r="P575" s="724" t="s">
        <v>915</v>
      </c>
      <c r="Q575" s="724" t="s">
        <v>1208</v>
      </c>
      <c r="R575" s="25"/>
      <c r="S575" s="23"/>
      <c r="T575" s="23"/>
      <c r="U575" s="23"/>
      <c r="V575" s="23"/>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5" outlineLevel="1" x14ac:dyDescent="0.25">
      <c r="A576" s="6"/>
      <c r="B576" s="7"/>
      <c r="C576" s="18"/>
      <c r="D576" s="18"/>
      <c r="E576" s="18"/>
      <c r="F576" s="27"/>
      <c r="G576" s="28"/>
      <c r="H576" s="908" t="str">
        <f>General!H17</f>
        <v>b</v>
      </c>
      <c r="I576" s="351">
        <v>0</v>
      </c>
      <c r="J576" s="351">
        <v>0</v>
      </c>
      <c r="K576" s="351">
        <v>0</v>
      </c>
      <c r="L576" s="351">
        <v>0</v>
      </c>
      <c r="M576" s="351">
        <v>0</v>
      </c>
      <c r="N576" s="351">
        <v>0</v>
      </c>
      <c r="O576" s="351">
        <v>0</v>
      </c>
      <c r="P576" s="351">
        <v>0</v>
      </c>
      <c r="Q576" s="351">
        <v>0</v>
      </c>
      <c r="R576" s="63"/>
      <c r="S576" s="63"/>
      <c r="T576" s="63"/>
      <c r="U576" s="63"/>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68" s="686" customFormat="1" ht="15" outlineLevel="1" x14ac:dyDescent="0.25">
      <c r="A577" s="690"/>
      <c r="B577" s="687"/>
      <c r="C577" s="699"/>
      <c r="D577" s="699"/>
      <c r="E577" s="699"/>
      <c r="F577" s="703"/>
      <c r="G577" s="704"/>
      <c r="H577" s="908" t="str">
        <f>General!H18</f>
        <v>bd</v>
      </c>
      <c r="I577" s="351">
        <v>0</v>
      </c>
      <c r="J577" s="351">
        <v>0</v>
      </c>
      <c r="K577" s="351">
        <v>0</v>
      </c>
      <c r="L577" s="351">
        <v>0</v>
      </c>
      <c r="M577" s="351">
        <v>0</v>
      </c>
      <c r="N577" s="351">
        <v>0</v>
      </c>
      <c r="O577" s="351">
        <v>0</v>
      </c>
      <c r="P577" s="351">
        <v>0</v>
      </c>
      <c r="Q577" s="351">
        <v>0</v>
      </c>
      <c r="R577" s="63"/>
      <c r="S577" s="63"/>
      <c r="T577" s="63"/>
      <c r="U577" s="63"/>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68" s="686" customFormat="1" ht="15" outlineLevel="1" x14ac:dyDescent="0.25">
      <c r="A578" s="690"/>
      <c r="B578" s="687"/>
      <c r="C578" s="699"/>
      <c r="D578" s="699"/>
      <c r="E578" s="699"/>
      <c r="F578" s="703"/>
      <c r="G578" s="704"/>
      <c r="H578" s="908" t="str">
        <f>General!H19</f>
        <v>f</v>
      </c>
      <c r="I578" s="351">
        <v>0</v>
      </c>
      <c r="J578" s="351">
        <v>0</v>
      </c>
      <c r="K578" s="351">
        <v>0</v>
      </c>
      <c r="L578" s="351">
        <v>0</v>
      </c>
      <c r="M578" s="351">
        <v>0</v>
      </c>
      <c r="N578" s="351">
        <v>0</v>
      </c>
      <c r="O578" s="351">
        <v>0</v>
      </c>
      <c r="P578" s="351">
        <v>0</v>
      </c>
      <c r="Q578" s="351">
        <v>0</v>
      </c>
      <c r="R578" s="63"/>
      <c r="S578" s="63"/>
      <c r="T578" s="63"/>
      <c r="U578" s="63"/>
      <c r="V578" s="61"/>
      <c r="W578" s="694"/>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row>
    <row r="579" spans="1:68" ht="15" outlineLevel="1" x14ac:dyDescent="0.25">
      <c r="A579" s="6"/>
      <c r="B579" s="7"/>
      <c r="C579" s="18"/>
      <c r="D579" s="18"/>
      <c r="E579" s="18"/>
      <c r="F579" s="27"/>
      <c r="G579" s="28"/>
      <c r="H579" s="908" t="str">
        <f>General!H20</f>
        <v>h</v>
      </c>
      <c r="I579" s="351">
        <v>0</v>
      </c>
      <c r="J579" s="351">
        <v>0</v>
      </c>
      <c r="K579" s="351">
        <v>0</v>
      </c>
      <c r="L579" s="351">
        <v>0</v>
      </c>
      <c r="M579" s="351">
        <v>0</v>
      </c>
      <c r="N579" s="351">
        <v>0</v>
      </c>
      <c r="O579" s="351">
        <v>0</v>
      </c>
      <c r="P579" s="351">
        <v>0</v>
      </c>
      <c r="Q579" s="351">
        <v>0</v>
      </c>
      <c r="R579" s="63"/>
      <c r="S579" s="63"/>
      <c r="T579" s="63"/>
      <c r="U579" s="63"/>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s="686" customFormat="1" ht="12" customHeight="1" outlineLevel="1" x14ac:dyDescent="0.25">
      <c r="A580" s="690"/>
      <c r="B580" s="687"/>
      <c r="C580" s="699"/>
      <c r="D580" s="699"/>
      <c r="E580" s="699"/>
      <c r="F580" s="703"/>
      <c r="G580" s="704"/>
      <c r="H580" s="908" t="str">
        <f>General!H21</f>
        <v>i</v>
      </c>
      <c r="I580" s="351">
        <v>0</v>
      </c>
      <c r="J580" s="351">
        <v>0</v>
      </c>
      <c r="K580" s="351">
        <v>0</v>
      </c>
      <c r="L580" s="351">
        <v>0</v>
      </c>
      <c r="M580" s="351">
        <v>0</v>
      </c>
      <c r="N580" s="351">
        <v>0</v>
      </c>
      <c r="O580" s="351">
        <v>0</v>
      </c>
      <c r="P580" s="351">
        <v>0</v>
      </c>
      <c r="Q580" s="351">
        <v>0</v>
      </c>
      <c r="R580" s="60"/>
      <c r="S580" s="60"/>
      <c r="T580" s="60"/>
      <c r="U580" s="60"/>
      <c r="V580" s="61"/>
      <c r="W580" s="694"/>
      <c r="X580" s="689"/>
      <c r="Y580" s="689"/>
      <c r="Z580" s="689"/>
      <c r="AA580" s="689"/>
      <c r="AB580" s="689"/>
      <c r="AC580" s="689"/>
      <c r="AD580" s="689"/>
      <c r="AE580" s="689"/>
      <c r="AF580" s="689"/>
      <c r="AG580" s="689"/>
      <c r="AH580" s="689"/>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c r="BK580" s="689"/>
      <c r="BL580" s="689"/>
      <c r="BM580" s="689"/>
      <c r="BN580" s="689"/>
      <c r="BO580" s="689"/>
      <c r="BP580" s="689"/>
    </row>
    <row r="581" spans="1:68" ht="12" customHeight="1" outlineLevel="1" x14ac:dyDescent="0.25">
      <c r="A581" s="6"/>
      <c r="B581" s="7"/>
      <c r="C581" s="18"/>
      <c r="D581" s="18"/>
      <c r="E581" s="18"/>
      <c r="F581" s="27"/>
      <c r="G581" s="189"/>
      <c r="H581" s="908" t="str">
        <f>General!H22</f>
        <v>k</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G582" s="189"/>
      <c r="H582" s="908" t="str">
        <f>General!H23</f>
        <v>l</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s="686" customFormat="1" ht="12" customHeight="1" outlineLevel="1" x14ac:dyDescent="0.25">
      <c r="A583" s="690"/>
      <c r="B583" s="687"/>
      <c r="C583" s="699"/>
      <c r="D583" s="699"/>
      <c r="E583" s="699"/>
      <c r="F583" s="701"/>
      <c r="G583" s="704"/>
      <c r="H583" s="908" t="str">
        <f>General!H24</f>
        <v>o</v>
      </c>
      <c r="I583" s="351">
        <v>0</v>
      </c>
      <c r="J583" s="351">
        <v>0</v>
      </c>
      <c r="K583" s="351">
        <v>0</v>
      </c>
      <c r="L583" s="351">
        <v>0</v>
      </c>
      <c r="M583" s="351">
        <v>0</v>
      </c>
      <c r="N583" s="351">
        <v>0</v>
      </c>
      <c r="O583" s="351">
        <v>0</v>
      </c>
      <c r="P583" s="351">
        <v>0</v>
      </c>
      <c r="Q583" s="351">
        <v>0</v>
      </c>
      <c r="R583" s="60"/>
      <c r="S583" s="60"/>
      <c r="T583" s="60"/>
      <c r="U583" s="60"/>
      <c r="V583" s="61"/>
      <c r="W583" s="694"/>
      <c r="X583" s="689"/>
      <c r="Y583" s="689"/>
      <c r="Z583" s="689"/>
      <c r="AA583" s="689"/>
      <c r="AB583" s="689"/>
      <c r="AC583" s="689"/>
      <c r="AD583" s="689"/>
      <c r="AE583" s="689"/>
      <c r="AF583" s="689"/>
      <c r="AG583" s="689"/>
      <c r="AH583" s="689"/>
      <c r="AI583" s="689"/>
      <c r="AJ583" s="689"/>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c r="BK583" s="689"/>
      <c r="BL583" s="689"/>
      <c r="BM583" s="689"/>
      <c r="BN583" s="689"/>
      <c r="BO583" s="689"/>
      <c r="BP583" s="689"/>
    </row>
    <row r="584" spans="1:68" ht="12" customHeight="1" outlineLevel="1" x14ac:dyDescent="0.25">
      <c r="A584" s="6"/>
      <c r="B584" s="7"/>
      <c r="C584" s="18"/>
      <c r="D584" s="18"/>
      <c r="E584" s="18"/>
      <c r="F584" s="34"/>
      <c r="G584" s="189"/>
      <c r="H584" s="908" t="str">
        <f>General!H25</f>
        <v>od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s="686" customFormat="1" ht="12" customHeight="1" outlineLevel="1" x14ac:dyDescent="0.25">
      <c r="A585" s="690"/>
      <c r="B585" s="687"/>
      <c r="C585" s="699"/>
      <c r="D585" s="699"/>
      <c r="E585" s="699"/>
      <c r="F585" s="701"/>
      <c r="G585" s="704"/>
      <c r="H585" s="908" t="str">
        <f>General!H26</f>
        <v>of</v>
      </c>
      <c r="I585" s="351">
        <v>0</v>
      </c>
      <c r="J585" s="351">
        <v>0</v>
      </c>
      <c r="K585" s="351">
        <v>0</v>
      </c>
      <c r="L585" s="351">
        <v>0</v>
      </c>
      <c r="M585" s="351">
        <v>0</v>
      </c>
      <c r="N585" s="351">
        <v>0</v>
      </c>
      <c r="O585" s="351">
        <v>0</v>
      </c>
      <c r="P585" s="351">
        <v>0</v>
      </c>
      <c r="Q585" s="351">
        <v>0</v>
      </c>
      <c r="R585" s="60"/>
      <c r="S585" s="60"/>
      <c r="T585" s="60"/>
      <c r="U585" s="60"/>
      <c r="V585" s="61"/>
      <c r="W585" s="694"/>
      <c r="X585" s="689"/>
      <c r="Y585" s="689"/>
      <c r="Z585" s="689"/>
      <c r="AA585" s="689"/>
      <c r="AB585" s="689"/>
      <c r="AC585" s="689"/>
      <c r="AD585" s="689"/>
      <c r="AE585" s="689"/>
      <c r="AF585" s="689"/>
      <c r="AG585" s="689"/>
      <c r="AH585" s="689"/>
      <c r="AI585" s="689"/>
      <c r="AJ585" s="689"/>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c r="BK585" s="689"/>
      <c r="BL585" s="689"/>
      <c r="BM585" s="689"/>
      <c r="BN585" s="689"/>
      <c r="BO585" s="689"/>
      <c r="BP585" s="689"/>
    </row>
    <row r="586" spans="1:68" ht="12" customHeight="1" outlineLevel="1" x14ac:dyDescent="0.25">
      <c r="A586" s="6"/>
      <c r="B586" s="7"/>
      <c r="C586" s="18"/>
      <c r="D586" s="18"/>
      <c r="E586" s="18"/>
      <c r="F586" s="34"/>
      <c r="G586" s="189"/>
      <c r="H586" s="908" t="str">
        <f>General!H27</f>
        <v>r</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18"/>
      <c r="D587" s="18"/>
      <c r="E587" s="18"/>
      <c r="F587" s="34"/>
      <c r="G587" s="189"/>
      <c r="H587" s="908" t="str">
        <f>General!H28</f>
        <v>rd</v>
      </c>
      <c r="I587" s="351">
        <v>0</v>
      </c>
      <c r="J587" s="351">
        <v>0</v>
      </c>
      <c r="K587" s="351">
        <v>0</v>
      </c>
      <c r="L587" s="351">
        <v>0</v>
      </c>
      <c r="M587" s="351">
        <v>0</v>
      </c>
      <c r="N587" s="351">
        <v>0</v>
      </c>
      <c r="O587" s="351">
        <v>0</v>
      </c>
      <c r="P587" s="351">
        <v>0</v>
      </c>
      <c r="Q587" s="351">
        <v>0</v>
      </c>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12" customHeight="1" outlineLevel="1" x14ac:dyDescent="0.25">
      <c r="A588" s="6"/>
      <c r="B588" s="7"/>
      <c r="C588" s="18"/>
      <c r="D588" s="18"/>
      <c r="E588" s="18"/>
      <c r="F588" s="34"/>
      <c r="G588" s="189"/>
      <c r="H588" s="908" t="str">
        <f>General!H29</f>
        <v>v</v>
      </c>
      <c r="I588" s="351">
        <v>0</v>
      </c>
      <c r="J588" s="351">
        <v>0</v>
      </c>
      <c r="K588" s="351">
        <v>0</v>
      </c>
      <c r="L588" s="351">
        <v>0</v>
      </c>
      <c r="M588" s="351">
        <v>0</v>
      </c>
      <c r="N588" s="351">
        <v>0</v>
      </c>
      <c r="O588" s="351">
        <v>0</v>
      </c>
      <c r="P588" s="351">
        <v>0</v>
      </c>
      <c r="Q588" s="351">
        <v>0</v>
      </c>
      <c r="R588" s="60"/>
      <c r="S588" s="60"/>
      <c r="T588" s="60"/>
      <c r="U588" s="60"/>
      <c r="V588" s="6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12" customHeight="1" outlineLevel="1" x14ac:dyDescent="0.25">
      <c r="A589" s="6"/>
      <c r="B589" s="7"/>
      <c r="C589" s="18"/>
      <c r="D589" s="18"/>
      <c r="E589" s="18"/>
      <c r="F589" s="34"/>
      <c r="G589" s="189"/>
      <c r="H589" s="908" t="str">
        <f>General!H30</f>
        <v>w</v>
      </c>
      <c r="I589" s="351">
        <v>0</v>
      </c>
      <c r="J589" s="351">
        <v>0</v>
      </c>
      <c r="K589" s="351">
        <v>0</v>
      </c>
      <c r="L589" s="351">
        <v>0</v>
      </c>
      <c r="M589" s="351">
        <v>0</v>
      </c>
      <c r="N589" s="351">
        <v>0</v>
      </c>
      <c r="O589" s="351">
        <v>0</v>
      </c>
      <c r="P589" s="351">
        <v>0</v>
      </c>
      <c r="Q589" s="351">
        <v>0</v>
      </c>
      <c r="R589" s="60"/>
      <c r="S589" s="60"/>
      <c r="T589" s="60"/>
      <c r="U589" s="60"/>
      <c r="V589" s="61"/>
      <c r="W589" s="17"/>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8"/>
      <c r="D590" s="18"/>
      <c r="E590" s="18"/>
      <c r="F590" s="34"/>
      <c r="G590" s="189"/>
      <c r="H590" s="908" t="str">
        <f>General!H31</f>
        <v>wd</v>
      </c>
      <c r="I590" s="351">
        <v>0</v>
      </c>
      <c r="J590" s="351">
        <v>0</v>
      </c>
      <c r="K590" s="351">
        <v>0</v>
      </c>
      <c r="L590" s="351">
        <v>0</v>
      </c>
      <c r="M590" s="351">
        <v>0</v>
      </c>
      <c r="N590" s="351">
        <v>0</v>
      </c>
      <c r="O590" s="351">
        <v>0</v>
      </c>
      <c r="P590" s="351">
        <v>0</v>
      </c>
      <c r="Q590" s="351">
        <v>0</v>
      </c>
      <c r="R590" s="60"/>
      <c r="S590" s="60"/>
      <c r="T590" s="60"/>
      <c r="U590" s="60"/>
      <c r="V590" s="61"/>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8"/>
      <c r="D591" s="18"/>
      <c r="E591" s="18"/>
      <c r="F591" s="34"/>
      <c r="G591" s="189"/>
      <c r="H591" s="908" t="str">
        <f>General!H32</f>
        <v>z</v>
      </c>
      <c r="I591" s="351">
        <v>0</v>
      </c>
      <c r="J591" s="351">
        <v>0</v>
      </c>
      <c r="K591" s="351">
        <v>0</v>
      </c>
      <c r="L591" s="351">
        <v>0</v>
      </c>
      <c r="M591" s="351">
        <v>0</v>
      </c>
      <c r="N591" s="351">
        <v>0</v>
      </c>
      <c r="O591" s="351">
        <v>0</v>
      </c>
      <c r="P591" s="351">
        <v>0</v>
      </c>
      <c r="Q591" s="351">
        <v>0</v>
      </c>
      <c r="R591" s="60"/>
      <c r="S591" s="60"/>
      <c r="T591" s="60"/>
      <c r="U591" s="60"/>
      <c r="V591" s="61"/>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8"/>
      <c r="E592" s="18"/>
      <c r="F592" s="34"/>
      <c r="G592" s="189"/>
      <c r="H592" s="908" t="str">
        <f>General!H33</f>
        <v>zd</v>
      </c>
      <c r="I592" s="351">
        <v>0</v>
      </c>
      <c r="J592" s="351">
        <v>0</v>
      </c>
      <c r="K592" s="351">
        <v>0</v>
      </c>
      <c r="L592" s="351">
        <v>0</v>
      </c>
      <c r="M592" s="351">
        <v>0</v>
      </c>
      <c r="N592" s="351">
        <v>0</v>
      </c>
      <c r="O592" s="351">
        <v>0</v>
      </c>
      <c r="P592" s="351">
        <v>0</v>
      </c>
      <c r="Q592" s="351">
        <v>0</v>
      </c>
      <c r="R592" s="60"/>
      <c r="S592" s="60"/>
      <c r="T592" s="60"/>
      <c r="U592" s="60"/>
      <c r="V592" s="61"/>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84" ht="12" customHeight="1" outlineLevel="1" x14ac:dyDescent="0.25">
      <c r="A593" s="6"/>
      <c r="B593" s="7"/>
      <c r="C593" s="18"/>
      <c r="D593" s="18"/>
      <c r="E593" s="18"/>
      <c r="F593" s="34"/>
      <c r="G593" s="35"/>
      <c r="H593" s="35"/>
      <c r="I593" s="64"/>
      <c r="J593" s="64"/>
      <c r="K593" s="64"/>
      <c r="L593" s="64"/>
      <c r="M593" s="64"/>
      <c r="N593" s="64"/>
      <c r="O593" s="64"/>
      <c r="P593" s="64"/>
      <c r="Q593" s="60"/>
      <c r="R593" s="60"/>
      <c r="S593" s="60"/>
      <c r="T593" s="60"/>
      <c r="U593" s="60"/>
      <c r="V593" s="61"/>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84" ht="5.0999999999999996" customHeight="1" outlineLevel="1" x14ac:dyDescent="0.25">
      <c r="A594" s="6"/>
      <c r="B594" s="7"/>
      <c r="C594" s="18"/>
      <c r="D594" s="18"/>
      <c r="E594" s="18"/>
      <c r="F594" s="37"/>
      <c r="G594" s="38"/>
      <c r="H594" s="38"/>
      <c r="I594" s="38"/>
      <c r="J594" s="39"/>
      <c r="K594" s="39"/>
      <c r="L594" s="39"/>
      <c r="M594" s="256"/>
      <c r="N594" s="256"/>
      <c r="O594" s="256"/>
      <c r="P594" s="39"/>
      <c r="Q594" s="39"/>
      <c r="R594" s="39"/>
      <c r="S594" s="39"/>
      <c r="T594" s="39"/>
      <c r="U594" s="39"/>
      <c r="V594" s="31"/>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84" ht="25.15" customHeight="1" outlineLevel="1" x14ac:dyDescent="0.25">
      <c r="A595" s="6"/>
      <c r="B595" s="7"/>
      <c r="C595" s="40"/>
      <c r="D595" s="40"/>
      <c r="E595" s="40"/>
      <c r="F595" s="40"/>
      <c r="G595" s="41" t="str">
        <f>G568</f>
        <v>Yield reduction - Frost</v>
      </c>
      <c r="H595" s="40"/>
      <c r="I595" s="40"/>
      <c r="J595" s="40"/>
      <c r="K595" s="40"/>
      <c r="L595" s="40"/>
      <c r="M595" s="257"/>
      <c r="N595" s="257"/>
      <c r="O595" s="257"/>
      <c r="P595" s="40"/>
      <c r="Q595" s="40"/>
      <c r="R595" s="40"/>
      <c r="S595" s="40"/>
      <c r="T595" s="40"/>
      <c r="U595" s="40"/>
      <c r="V595" s="40"/>
      <c r="W595" s="42" t="s">
        <v>24</v>
      </c>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84" ht="12" customHeight="1" outlineLevel="1" x14ac:dyDescent="0.25">
      <c r="A596" s="6"/>
      <c r="B596" s="7"/>
      <c r="C596" s="7"/>
      <c r="D596" s="7"/>
      <c r="E596" s="7"/>
      <c r="F596" s="8"/>
      <c r="G596" s="8"/>
      <c r="H596" s="8"/>
      <c r="I596" s="8"/>
      <c r="J596" s="8"/>
      <c r="K596" s="8"/>
      <c r="L596" s="8"/>
      <c r="M596" s="228"/>
      <c r="N596" s="228"/>
      <c r="O596" s="228"/>
      <c r="P596" s="8"/>
      <c r="Q596" s="8"/>
      <c r="R596" s="8"/>
      <c r="S596" s="8"/>
      <c r="T596" s="8"/>
      <c r="U596" s="8"/>
      <c r="V596" s="8"/>
      <c r="W596" s="8"/>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c r="BQ596" s="8"/>
      <c r="BR596" s="8"/>
      <c r="BS596" s="8"/>
      <c r="BT596" s="8"/>
      <c r="BU596" s="8"/>
      <c r="BV596" s="8"/>
      <c r="BW596" s="8"/>
      <c r="BX596" s="8"/>
      <c r="BY596" s="8"/>
      <c r="BZ596" s="8"/>
      <c r="CA596" s="8"/>
      <c r="CB596" s="8"/>
      <c r="CC596" s="8"/>
      <c r="CD596" s="8"/>
      <c r="CE596" s="8"/>
      <c r="CF596" s="8"/>
    </row>
    <row r="597" spans="1:84" ht="12" customHeight="1" outlineLevel="1" x14ac:dyDescent="0.25">
      <c r="A597" s="6"/>
      <c r="B597" s="7"/>
      <c r="C597" s="7"/>
      <c r="D597" s="7"/>
      <c r="E597" s="7"/>
      <c r="F597" s="7"/>
      <c r="G597" s="7"/>
      <c r="H597" s="8"/>
      <c r="I597" s="8"/>
      <c r="J597" s="8"/>
      <c r="K597" s="8"/>
      <c r="L597" s="8"/>
      <c r="M597" s="8"/>
      <c r="N597" s="8"/>
      <c r="O597" s="8"/>
      <c r="P597" s="8"/>
      <c r="Q597" s="8"/>
      <c r="R597" s="8"/>
      <c r="S597" s="8"/>
      <c r="T597" s="8"/>
      <c r="U597" s="8"/>
      <c r="V597" s="8"/>
      <c r="W597" s="8"/>
      <c r="X597" s="7"/>
      <c r="Y597" s="7"/>
      <c r="Z597" s="7"/>
      <c r="AA597" s="227"/>
      <c r="AB597" s="227"/>
      <c r="AC597" s="227"/>
      <c r="AD597" s="227"/>
      <c r="AE597" s="227"/>
      <c r="AF597" s="227"/>
      <c r="AG597" s="227"/>
      <c r="AH597" s="227"/>
      <c r="AI597" s="227"/>
      <c r="AJ597" s="227"/>
      <c r="AK597" s="227"/>
      <c r="AL597" s="227"/>
      <c r="AM597" s="227"/>
      <c r="AN597" s="227"/>
      <c r="AO597" s="227"/>
      <c r="AP597" s="227"/>
      <c r="AQ597" s="227"/>
      <c r="AR597" s="227"/>
      <c r="AS597" s="227"/>
      <c r="AT597" s="227"/>
      <c r="AU597" s="227"/>
      <c r="AV597" s="227"/>
      <c r="AW597" s="227"/>
      <c r="AX597" s="227"/>
      <c r="AY597" s="227"/>
      <c r="AZ597" s="227"/>
      <c r="BA597" s="227"/>
      <c r="BB597" s="227"/>
      <c r="BC597" s="227"/>
      <c r="BD597" s="227"/>
      <c r="BE597" s="227"/>
      <c r="BF597" s="227"/>
      <c r="BG597" s="227"/>
      <c r="BH597" s="227"/>
      <c r="BI597" s="227"/>
      <c r="BJ597" s="227"/>
      <c r="BK597" s="227"/>
      <c r="BL597" s="227"/>
      <c r="BM597" s="227"/>
      <c r="BN597" s="227"/>
      <c r="BO597" s="227"/>
      <c r="BP597" s="227"/>
    </row>
    <row r="598" spans="1:84" ht="5.0999999999999996" customHeight="1" outlineLevel="1" thickBot="1" x14ac:dyDescent="0.3">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227"/>
      <c r="AB598" s="227"/>
      <c r="AC598" s="227"/>
      <c r="AD598" s="227"/>
      <c r="AE598" s="227"/>
      <c r="AF598" s="227"/>
      <c r="AG598" s="227"/>
      <c r="AH598" s="227"/>
      <c r="AI598" s="227"/>
      <c r="AJ598" s="227"/>
      <c r="AK598" s="227"/>
      <c r="AL598" s="227"/>
      <c r="AM598" s="227"/>
      <c r="AN598" s="227"/>
      <c r="AO598" s="227"/>
      <c r="AP598" s="227"/>
      <c r="AQ598" s="227"/>
      <c r="AR598" s="227"/>
      <c r="AS598" s="227"/>
      <c r="AT598" s="227"/>
      <c r="AU598" s="227"/>
      <c r="AV598" s="227"/>
      <c r="AW598" s="227"/>
      <c r="AX598" s="227"/>
      <c r="AY598" s="227"/>
      <c r="AZ598" s="227"/>
      <c r="BA598" s="227"/>
      <c r="BB598" s="227"/>
      <c r="BC598" s="227"/>
      <c r="BD598" s="227"/>
      <c r="BE598" s="227"/>
      <c r="BF598" s="227"/>
      <c r="BG598" s="227"/>
      <c r="BH598" s="227"/>
      <c r="BI598" s="227"/>
      <c r="BJ598" s="227"/>
      <c r="BK598" s="227"/>
      <c r="BL598" s="227"/>
      <c r="BM598" s="227"/>
      <c r="BN598" s="227"/>
      <c r="BO598" s="227"/>
      <c r="BP598" s="227"/>
    </row>
    <row r="599" spans="1:84" ht="5.0999999999999996" customHeight="1" outlineLevel="1" x14ac:dyDescent="0.25">
      <c r="A599" s="6"/>
      <c r="B599" s="7"/>
      <c r="C599" s="10" t="s">
        <v>0</v>
      </c>
      <c r="D599" s="10"/>
      <c r="E599" s="10"/>
      <c r="F599" s="10"/>
      <c r="G599" s="10"/>
      <c r="H599" s="10"/>
      <c r="I599" s="10"/>
      <c r="J599" s="10"/>
      <c r="K599" s="301"/>
      <c r="L599" s="11"/>
      <c r="M599" s="11"/>
      <c r="N599" s="11"/>
      <c r="O599" s="11"/>
      <c r="P599" s="11"/>
      <c r="Q599" s="11"/>
      <c r="R599" s="11"/>
      <c r="S599" s="11"/>
      <c r="T599" s="11"/>
      <c r="U599" s="11"/>
      <c r="V599" s="11"/>
      <c r="W599" s="12"/>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84" ht="12" customHeight="1" outlineLevel="1" x14ac:dyDescent="0.25">
      <c r="A600" s="6"/>
      <c r="B600" s="7"/>
      <c r="C600" s="13"/>
      <c r="D600" s="13"/>
      <c r="E600" s="13" t="s">
        <v>1</v>
      </c>
      <c r="F600" s="14"/>
      <c r="G600" s="15" t="s">
        <v>347</v>
      </c>
      <c r="H600" s="14"/>
      <c r="I600" s="14"/>
      <c r="J600" s="14"/>
      <c r="K600" s="14"/>
      <c r="L600" s="14"/>
      <c r="M600" s="14"/>
      <c r="N600" s="14"/>
      <c r="O600" s="14"/>
      <c r="P600" s="14"/>
      <c r="Q600" s="14"/>
      <c r="R600" s="14"/>
      <c r="S600" s="16"/>
      <c r="T600" s="14"/>
      <c r="U600" s="16"/>
      <c r="V600" s="16"/>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84" ht="12" customHeight="1" outlineLevel="1" x14ac:dyDescent="0.25">
      <c r="A601" s="6"/>
      <c r="B601" s="7"/>
      <c r="C601" s="13"/>
      <c r="D601" s="13"/>
      <c r="E601" s="18"/>
      <c r="F601" s="14"/>
      <c r="G601" s="19"/>
      <c r="H601" s="14"/>
      <c r="I601" s="14"/>
      <c r="J601" s="14"/>
      <c r="K601" s="14"/>
      <c r="L601" s="14"/>
      <c r="M601" s="14"/>
      <c r="N601" s="14"/>
      <c r="O601" s="14"/>
      <c r="P601" s="14"/>
      <c r="Q601" s="14"/>
      <c r="R601" s="14"/>
      <c r="S601" s="16"/>
      <c r="T601" s="20"/>
      <c r="U601" s="16"/>
      <c r="V601" s="16"/>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84" ht="12" customHeight="1" outlineLevel="1" x14ac:dyDescent="0.25">
      <c r="A602" s="6"/>
      <c r="B602" s="7"/>
      <c r="C602" s="18"/>
      <c r="D602" s="13"/>
      <c r="E602" s="18"/>
      <c r="F602" s="14"/>
      <c r="G602" s="14"/>
      <c r="H602" s="14"/>
      <c r="I602" s="14" t="s">
        <v>368</v>
      </c>
      <c r="J602" s="14"/>
      <c r="K602" s="14"/>
      <c r="L602" s="14"/>
      <c r="M602" s="14"/>
      <c r="N602" s="14"/>
      <c r="O602" s="14"/>
      <c r="P602" s="14"/>
      <c r="Q602" s="14"/>
      <c r="R602" s="14"/>
      <c r="S602" s="16"/>
      <c r="T602" s="20"/>
      <c r="U602" s="16"/>
      <c r="V602" s="16"/>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84" ht="12" customHeight="1" outlineLevel="1" x14ac:dyDescent="0.25">
      <c r="A603" s="6"/>
      <c r="B603" s="7"/>
      <c r="C603" s="18"/>
      <c r="D603" s="18"/>
      <c r="E603" s="18"/>
      <c r="F603" s="18"/>
      <c r="G603" s="18"/>
      <c r="H603" s="18"/>
      <c r="I603" s="18"/>
      <c r="J603" s="18"/>
      <c r="K603" s="18"/>
      <c r="L603" s="18"/>
      <c r="M603" s="18"/>
      <c r="N603" s="18"/>
      <c r="O603" s="18"/>
      <c r="P603" s="18"/>
      <c r="Q603" s="299"/>
      <c r="R603" s="299"/>
      <c r="S603" s="299"/>
      <c r="T603" s="299"/>
      <c r="U603" s="299"/>
      <c r="V603" s="299"/>
      <c r="W603" s="17"/>
      <c r="X603" s="8"/>
      <c r="Y603" s="8"/>
      <c r="Z603" s="8"/>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84" ht="12" customHeight="1" outlineLevel="1" x14ac:dyDescent="0.25">
      <c r="A604" s="6"/>
      <c r="B604" s="7"/>
      <c r="C604" s="18"/>
      <c r="D604" s="18"/>
      <c r="E604" s="18"/>
      <c r="F604" s="18"/>
      <c r="G604" s="18"/>
      <c r="H604" s="18"/>
      <c r="I604" s="18"/>
      <c r="J604" s="18"/>
      <c r="K604" s="18"/>
      <c r="L604" s="18"/>
      <c r="M604" s="18"/>
      <c r="N604" s="18"/>
      <c r="O604" s="18"/>
      <c r="P604" s="18"/>
      <c r="Q604" s="25"/>
      <c r="R604" s="25"/>
      <c r="S604" s="299"/>
      <c r="T604" s="299"/>
      <c r="U604" s="299"/>
      <c r="V604" s="299"/>
      <c r="W604" s="17"/>
      <c r="X604" s="8"/>
      <c r="Y604" s="8"/>
      <c r="Z604" s="8"/>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84" ht="12" customHeight="1" outlineLevel="1" x14ac:dyDescent="0.25">
      <c r="A605" s="6"/>
      <c r="B605" s="7"/>
      <c r="C605" s="18"/>
      <c r="D605" s="18"/>
      <c r="E605" s="18"/>
      <c r="F605" s="18"/>
      <c r="G605" s="18"/>
      <c r="H605" s="18" t="s">
        <v>115</v>
      </c>
      <c r="I605" s="18" t="s">
        <v>116</v>
      </c>
      <c r="J605" s="18" t="s">
        <v>117</v>
      </c>
      <c r="K605" s="699" t="s">
        <v>118</v>
      </c>
      <c r="L605" s="18" t="s">
        <v>119</v>
      </c>
      <c r="M605" s="699" t="s">
        <v>118</v>
      </c>
      <c r="N605" s="24"/>
      <c r="O605" s="24"/>
      <c r="P605" s="25"/>
      <c r="Q605" s="25"/>
      <c r="R605" s="25"/>
      <c r="S605" s="299"/>
      <c r="T605" s="299"/>
      <c r="U605" s="299"/>
      <c r="V605" s="299"/>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84" ht="12" customHeight="1" outlineLevel="1" x14ac:dyDescent="0.25">
      <c r="A606" s="6"/>
      <c r="B606" s="7"/>
      <c r="C606" s="18"/>
      <c r="D606" s="18"/>
      <c r="E606" s="18"/>
      <c r="F606" s="34"/>
      <c r="H606" s="315" t="s">
        <v>365</v>
      </c>
      <c r="I606" s="352">
        <v>0</v>
      </c>
      <c r="J606" s="352">
        <v>0.97</v>
      </c>
      <c r="K606" s="1014">
        <f>MIN(364,INT((M606 - DATE(YEAR(M606),1,1))))</f>
        <v>134</v>
      </c>
      <c r="L606" s="352">
        <v>5</v>
      </c>
      <c r="M606" s="1042">
        <v>43600</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84" ht="12" customHeight="1" outlineLevel="1" x14ac:dyDescent="0.25">
      <c r="A607" s="6"/>
      <c r="B607" s="7"/>
      <c r="C607" s="18"/>
      <c r="D607" s="18"/>
      <c r="E607" s="18"/>
      <c r="F607" s="34"/>
      <c r="H607" s="316" t="s">
        <v>366</v>
      </c>
      <c r="I607" s="352">
        <v>1</v>
      </c>
      <c r="J607" s="352">
        <v>0.86</v>
      </c>
      <c r="K607" s="1014">
        <f t="shared" ref="K607:K614" si="101">MIN(364,INT((M607 - DATE(YEAR(M607),1,1))))</f>
        <v>151</v>
      </c>
      <c r="L607" s="352">
        <v>5</v>
      </c>
      <c r="M607" s="1042">
        <v>43617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84" ht="12" customHeight="1" outlineLevel="1" x14ac:dyDescent="0.25">
      <c r="A608" s="6"/>
      <c r="B608" s="7"/>
      <c r="C608" s="18"/>
      <c r="D608" s="18"/>
      <c r="E608" s="18"/>
      <c r="F608" s="34"/>
      <c r="H608" s="316" t="s">
        <v>1131</v>
      </c>
      <c r="I608" s="352">
        <v>1</v>
      </c>
      <c r="J608" s="352">
        <v>0.7</v>
      </c>
      <c r="K608" s="1014">
        <f t="shared" si="101"/>
        <v>151</v>
      </c>
      <c r="L608" s="352">
        <v>5</v>
      </c>
      <c r="M608" s="1042">
        <v>43617</v>
      </c>
      <c r="N608" s="67"/>
      <c r="O608" s="67"/>
      <c r="P608" s="67"/>
      <c r="Q608" s="62"/>
      <c r="R608" s="62"/>
      <c r="S608" s="62"/>
      <c r="T608" s="62"/>
      <c r="U608" s="62"/>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s="686" customFormat="1" ht="12" customHeight="1" outlineLevel="1" x14ac:dyDescent="0.25">
      <c r="A609" s="690"/>
      <c r="B609" s="687"/>
      <c r="C609" s="699"/>
      <c r="D609" s="699"/>
      <c r="E609" s="699"/>
      <c r="F609" s="701"/>
      <c r="H609" s="316" t="s">
        <v>1129</v>
      </c>
      <c r="I609" s="352">
        <v>1</v>
      </c>
      <c r="J609" s="352">
        <v>0.7</v>
      </c>
      <c r="K609" s="1014">
        <f t="shared" si="101"/>
        <v>187</v>
      </c>
      <c r="L609" s="352">
        <v>5</v>
      </c>
      <c r="M609" s="1042">
        <v>43653</v>
      </c>
      <c r="N609" s="67"/>
      <c r="O609" s="67"/>
      <c r="P609" s="67"/>
      <c r="Q609" s="62"/>
      <c r="R609" s="62"/>
      <c r="S609" s="62"/>
      <c r="T609" s="62"/>
      <c r="U609" s="62"/>
      <c r="V609" s="61"/>
      <c r="W609" s="694"/>
      <c r="X609" s="689"/>
      <c r="Y609" s="689"/>
      <c r="Z609" s="689"/>
      <c r="AA609" s="689"/>
      <c r="AB609" s="689"/>
      <c r="AC609" s="689"/>
      <c r="AD609" s="689"/>
      <c r="AE609" s="689"/>
      <c r="AF609" s="689"/>
      <c r="AG609" s="689"/>
      <c r="AH609" s="689"/>
      <c r="AI609" s="689"/>
      <c r="AJ609" s="689"/>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c r="BK609" s="689"/>
      <c r="BL609" s="689"/>
      <c r="BM609" s="689"/>
      <c r="BN609" s="689"/>
      <c r="BO609" s="689"/>
      <c r="BP609" s="689"/>
    </row>
    <row r="610" spans="1:68" s="686" customFormat="1" ht="12" customHeight="1" outlineLevel="1" x14ac:dyDescent="0.25">
      <c r="A610" s="690"/>
      <c r="B610" s="687"/>
      <c r="C610" s="699"/>
      <c r="D610" s="699"/>
      <c r="E610" s="699"/>
      <c r="F610" s="701"/>
      <c r="H610" s="316" t="s">
        <v>1130</v>
      </c>
      <c r="I610" s="352">
        <v>1</v>
      </c>
      <c r="J610" s="352">
        <v>1.3</v>
      </c>
      <c r="K610" s="1014">
        <f t="shared" si="101"/>
        <v>187</v>
      </c>
      <c r="L610" s="352">
        <v>5</v>
      </c>
      <c r="M610" s="1042">
        <v>43653</v>
      </c>
      <c r="N610" s="67"/>
      <c r="O610" s="67"/>
      <c r="P610" s="67"/>
      <c r="Q610" s="62"/>
      <c r="R610" s="62"/>
      <c r="S610" s="62"/>
      <c r="T610" s="62"/>
      <c r="U610" s="62"/>
      <c r="V610" s="61"/>
      <c r="W610" s="694"/>
      <c r="X610" s="689"/>
      <c r="Y610" s="689"/>
      <c r="Z610" s="689"/>
      <c r="AA610" s="689"/>
      <c r="AB610" s="689"/>
      <c r="AC610" s="689"/>
      <c r="AD610" s="689"/>
      <c r="AE610" s="689"/>
      <c r="AF610" s="689"/>
      <c r="AG610" s="689"/>
      <c r="AH610" s="689"/>
      <c r="AI610" s="689"/>
      <c r="AJ610" s="689"/>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c r="BK610" s="689"/>
      <c r="BL610" s="689"/>
      <c r="BM610" s="689"/>
      <c r="BN610" s="689"/>
      <c r="BO610" s="689"/>
      <c r="BP610" s="689"/>
    </row>
    <row r="611" spans="1:68" ht="12" customHeight="1" outlineLevel="1" x14ac:dyDescent="0.25">
      <c r="A611" s="6"/>
      <c r="B611" s="7"/>
      <c r="C611" s="18"/>
      <c r="D611" s="18"/>
      <c r="E611" s="18"/>
      <c r="F611" s="34"/>
      <c r="H611" s="316" t="s">
        <v>367</v>
      </c>
      <c r="I611" s="352">
        <v>1</v>
      </c>
      <c r="J611" s="352">
        <v>0.87</v>
      </c>
      <c r="K611" s="1014">
        <f t="shared" si="101"/>
        <v>187</v>
      </c>
      <c r="L611" s="352">
        <v>5</v>
      </c>
      <c r="M611" s="1042">
        <v>43653</v>
      </c>
      <c r="N611" s="67"/>
      <c r="O611" s="67"/>
      <c r="P611" s="67"/>
      <c r="Q611" s="62"/>
      <c r="R611" s="62"/>
      <c r="S611" s="62"/>
      <c r="T611" s="62"/>
      <c r="U611" s="62"/>
      <c r="V611" s="61"/>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34"/>
      <c r="H612" s="215" t="s">
        <v>66</v>
      </c>
      <c r="I612" s="352">
        <v>1</v>
      </c>
      <c r="J612" s="352">
        <v>1.3</v>
      </c>
      <c r="K612" s="1014">
        <f t="shared" si="101"/>
        <v>90</v>
      </c>
      <c r="L612" s="352">
        <v>5</v>
      </c>
      <c r="M612" s="1042">
        <v>43556</v>
      </c>
      <c r="N612" s="67"/>
      <c r="O612" s="67"/>
      <c r="P612" s="67"/>
      <c r="Q612" s="62"/>
      <c r="R612" s="62"/>
      <c r="S612" s="62"/>
      <c r="T612" s="62"/>
      <c r="U612" s="62"/>
      <c r="V612" s="61"/>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34"/>
      <c r="H613" s="215" t="s">
        <v>65</v>
      </c>
      <c r="I613" s="352">
        <v>1</v>
      </c>
      <c r="J613" s="352">
        <v>1.1000000000000001</v>
      </c>
      <c r="K613" s="1014">
        <f t="shared" si="101"/>
        <v>181</v>
      </c>
      <c r="L613" s="352">
        <v>5</v>
      </c>
      <c r="M613" s="1042">
        <v>43647</v>
      </c>
      <c r="N613" s="67"/>
      <c r="O613" s="67"/>
      <c r="P613" s="67"/>
      <c r="Q613" s="62"/>
      <c r="R613" s="62"/>
      <c r="S613" s="62"/>
      <c r="T613" s="62"/>
      <c r="U613" s="62"/>
      <c r="V613" s="61"/>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2" customHeight="1" outlineLevel="1" x14ac:dyDescent="0.25">
      <c r="A614" s="6"/>
      <c r="B614" s="7"/>
      <c r="C614" s="18"/>
      <c r="D614" s="18"/>
      <c r="E614" s="18"/>
      <c r="F614" s="34"/>
      <c r="H614" s="215" t="s">
        <v>64</v>
      </c>
      <c r="I614" s="352">
        <v>1</v>
      </c>
      <c r="J614" s="352">
        <v>1.1499999999999999</v>
      </c>
      <c r="K614" s="1014">
        <f t="shared" si="101"/>
        <v>45</v>
      </c>
      <c r="L614" s="352">
        <v>90</v>
      </c>
      <c r="M614" s="1042">
        <v>43511</v>
      </c>
      <c r="N614" s="66"/>
      <c r="O614" s="66"/>
      <c r="P614" s="66"/>
      <c r="Q614" s="60"/>
      <c r="R614" s="60"/>
      <c r="S614" s="60"/>
      <c r="T614" s="60"/>
      <c r="U614" s="60"/>
      <c r="V614" s="61"/>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2" customHeight="1" outlineLevel="1" x14ac:dyDescent="0.25">
      <c r="A615" s="6"/>
      <c r="B615" s="7"/>
      <c r="C615" s="18"/>
      <c r="D615" s="18"/>
      <c r="E615" s="18"/>
      <c r="F615" s="34"/>
      <c r="O615" s="67"/>
      <c r="P615" s="67"/>
      <c r="Q615" s="62"/>
      <c r="R615" s="62"/>
      <c r="S615" s="62"/>
      <c r="T615" s="62"/>
      <c r="U615" s="62"/>
      <c r="V615" s="61"/>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5.0999999999999996" customHeight="1" outlineLevel="1" x14ac:dyDescent="0.25">
      <c r="A616" s="6"/>
      <c r="B616" s="7"/>
      <c r="C616" s="18"/>
      <c r="D616" s="18"/>
      <c r="E616" s="18"/>
      <c r="F616" s="37"/>
      <c r="G616" s="38"/>
      <c r="H616" s="38"/>
      <c r="I616" s="38"/>
      <c r="J616" s="39"/>
      <c r="K616" s="39"/>
      <c r="L616" s="39"/>
      <c r="M616" s="39"/>
      <c r="N616" s="39"/>
      <c r="O616" s="39"/>
      <c r="P616" s="39"/>
      <c r="Q616" s="39"/>
      <c r="R616" s="39"/>
      <c r="S616" s="39"/>
      <c r="T616" s="39"/>
      <c r="U616" s="39"/>
      <c r="V616" s="31"/>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25.15" customHeight="1" outlineLevel="1" x14ac:dyDescent="0.25">
      <c r="A617" s="6"/>
      <c r="B617" s="7"/>
      <c r="C617" s="40"/>
      <c r="D617" s="40"/>
      <c r="E617" s="40"/>
      <c r="F617" s="40"/>
      <c r="G617" s="41" t="str">
        <f>G600</f>
        <v>Fert info</v>
      </c>
      <c r="H617" s="40"/>
      <c r="I617" s="40"/>
      <c r="J617" s="40"/>
      <c r="K617" s="40"/>
      <c r="L617" s="40"/>
      <c r="M617" s="40"/>
      <c r="N617" s="40"/>
      <c r="O617" s="40"/>
      <c r="P617" s="40"/>
      <c r="Q617" s="40"/>
      <c r="R617" s="40"/>
      <c r="S617" s="40"/>
      <c r="T617" s="40"/>
      <c r="U617" s="40"/>
      <c r="V617" s="40"/>
      <c r="W617" s="42" t="s">
        <v>24</v>
      </c>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7"/>
      <c r="D618" s="7"/>
      <c r="E618" s="7"/>
      <c r="F618" s="8"/>
      <c r="G618" s="8"/>
      <c r="H618" s="8"/>
      <c r="I618" s="8"/>
      <c r="J618" s="8"/>
      <c r="K618" s="8"/>
      <c r="L618" s="8"/>
      <c r="M618" s="8"/>
      <c r="N618" s="8"/>
      <c r="O618" s="8"/>
      <c r="P618" s="8"/>
      <c r="Q618" s="8"/>
      <c r="R618" s="8"/>
      <c r="S618" s="8"/>
      <c r="T618" s="8"/>
      <c r="U618" s="8"/>
      <c r="V618" s="8"/>
      <c r="W618" s="8"/>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7"/>
      <c r="D619" s="7"/>
      <c r="E619" s="7"/>
      <c r="F619" s="7"/>
      <c r="G619" s="7"/>
      <c r="H619" s="8"/>
      <c r="I619" s="8"/>
      <c r="J619" s="8"/>
      <c r="K619" s="8"/>
      <c r="L619" s="8"/>
      <c r="M619" s="228"/>
      <c r="N619" s="228"/>
      <c r="O619" s="228"/>
      <c r="P619" s="8"/>
      <c r="Q619" s="8"/>
      <c r="R619" s="8"/>
      <c r="S619" s="8"/>
      <c r="T619" s="8"/>
      <c r="U619" s="8"/>
      <c r="V619" s="8"/>
      <c r="W619" s="8"/>
      <c r="X619" s="7"/>
      <c r="Y619" s="7"/>
      <c r="Z619" s="7"/>
      <c r="AA619" s="227"/>
      <c r="AB619" s="227"/>
      <c r="AC619" s="227"/>
      <c r="AD619" s="227"/>
      <c r="AE619" s="227"/>
      <c r="AF619" s="227"/>
      <c r="AG619" s="227"/>
      <c r="AH619" s="227"/>
      <c r="AI619" s="227"/>
      <c r="AJ619" s="227"/>
      <c r="AK619" s="227"/>
      <c r="AL619" s="227"/>
      <c r="AM619" s="227"/>
      <c r="AN619" s="227"/>
      <c r="AO619" s="227"/>
      <c r="AP619" s="227"/>
      <c r="AQ619" s="227"/>
      <c r="AR619" s="227"/>
      <c r="AS619" s="227"/>
      <c r="AT619" s="227"/>
      <c r="AU619" s="227"/>
      <c r="AV619" s="227"/>
      <c r="AW619" s="227"/>
      <c r="AX619" s="227"/>
      <c r="AY619" s="227"/>
      <c r="AZ619" s="227"/>
      <c r="BA619" s="227"/>
      <c r="BB619" s="227"/>
      <c r="BC619" s="227"/>
      <c r="BD619" s="227"/>
      <c r="BE619" s="227"/>
      <c r="BF619" s="227"/>
      <c r="BG619" s="227"/>
      <c r="BH619" s="227"/>
      <c r="BI619" s="227"/>
      <c r="BJ619" s="227"/>
      <c r="BK619" s="227"/>
      <c r="BL619" s="227"/>
      <c r="BM619" s="227"/>
      <c r="BN619" s="227"/>
      <c r="BO619" s="227"/>
      <c r="BP619" s="227"/>
    </row>
    <row r="620" spans="1:68" ht="5.0999999999999996" customHeight="1" outlineLevel="1" thickBot="1" x14ac:dyDescent="0.3">
      <c r="A620" s="6"/>
      <c r="B620" s="7"/>
      <c r="C620" s="7"/>
      <c r="D620" s="7"/>
      <c r="E620" s="7"/>
      <c r="F620" s="7"/>
      <c r="G620" s="7"/>
      <c r="H620" s="8"/>
      <c r="I620" s="8"/>
      <c r="J620" s="8"/>
      <c r="K620" s="8"/>
      <c r="L620" s="8"/>
      <c r="M620" s="228"/>
      <c r="N620" s="228"/>
      <c r="O620" s="228"/>
      <c r="P620" s="8"/>
      <c r="Q620" s="8"/>
      <c r="R620" s="8"/>
      <c r="S620" s="8"/>
      <c r="T620" s="8"/>
      <c r="U620" s="8"/>
      <c r="V620" s="8"/>
      <c r="W620" s="8"/>
      <c r="X620" s="7"/>
      <c r="Y620" s="7"/>
      <c r="Z620" s="7"/>
      <c r="AA620" s="227"/>
      <c r="AB620" s="227"/>
      <c r="AC620" s="227"/>
      <c r="AD620" s="227"/>
      <c r="AE620" s="227"/>
      <c r="AF620" s="227"/>
      <c r="AG620" s="227"/>
      <c r="AH620" s="227"/>
      <c r="AI620" s="227"/>
      <c r="AJ620" s="227"/>
      <c r="AK620" s="227"/>
      <c r="AL620" s="227"/>
      <c r="AM620" s="227"/>
      <c r="AN620" s="227"/>
      <c r="AO620" s="227"/>
      <c r="AP620" s="227"/>
      <c r="AQ620" s="227"/>
      <c r="AR620" s="227"/>
      <c r="AS620" s="227"/>
      <c r="AT620" s="227"/>
      <c r="AU620" s="227"/>
      <c r="AV620" s="227"/>
      <c r="AW620" s="227"/>
      <c r="AX620" s="227"/>
      <c r="AY620" s="227"/>
      <c r="AZ620" s="227"/>
      <c r="BA620" s="227"/>
      <c r="BB620" s="227"/>
      <c r="BC620" s="227"/>
      <c r="BD620" s="227"/>
      <c r="BE620" s="227"/>
      <c r="BF620" s="227"/>
      <c r="BG620" s="227"/>
      <c r="BH620" s="227"/>
      <c r="BI620" s="227"/>
      <c r="BJ620" s="227"/>
      <c r="BK620" s="227"/>
      <c r="BL620" s="227"/>
      <c r="BM620" s="227"/>
      <c r="BN620" s="227"/>
      <c r="BO620" s="227"/>
      <c r="BP620" s="227"/>
    </row>
    <row r="621" spans="1:68" ht="5.0999999999999996" customHeight="1" outlineLevel="1" x14ac:dyDescent="0.25">
      <c r="A621" s="6"/>
      <c r="B621" s="7"/>
      <c r="C621" s="10" t="s">
        <v>0</v>
      </c>
      <c r="D621" s="10"/>
      <c r="E621" s="10"/>
      <c r="F621" s="10"/>
      <c r="G621" s="10"/>
      <c r="H621" s="10"/>
      <c r="I621" s="10"/>
      <c r="J621" s="10"/>
      <c r="K621" s="11"/>
      <c r="L621" s="11"/>
      <c r="M621" s="230"/>
      <c r="N621" s="230"/>
      <c r="O621" s="230"/>
      <c r="P621" s="11"/>
      <c r="Q621" s="11"/>
      <c r="R621" s="11"/>
      <c r="S621" s="11"/>
      <c r="T621" s="11"/>
      <c r="U621" s="11"/>
      <c r="V621" s="11"/>
      <c r="W621" s="12"/>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3"/>
      <c r="D622" s="13"/>
      <c r="E622" s="13" t="s">
        <v>1</v>
      </c>
      <c r="F622" s="14"/>
      <c r="G622" s="15" t="s">
        <v>33</v>
      </c>
      <c r="H622" s="14"/>
      <c r="I622" s="14"/>
      <c r="J622" s="14"/>
      <c r="K622" s="14"/>
      <c r="L622" s="14"/>
      <c r="M622" s="233"/>
      <c r="N622" s="233"/>
      <c r="O622" s="233"/>
      <c r="P622" s="14"/>
      <c r="Q622" s="14"/>
      <c r="R622" s="14"/>
      <c r="S622" s="16"/>
      <c r="T622" s="14"/>
      <c r="U622" s="16"/>
      <c r="V622" s="16"/>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3"/>
      <c r="D623" s="13"/>
      <c r="E623" s="18"/>
      <c r="F623" s="14"/>
      <c r="G623" s="19"/>
      <c r="H623" s="14" t="s">
        <v>26</v>
      </c>
      <c r="I623" s="14"/>
      <c r="J623" s="14"/>
      <c r="K623" s="14"/>
      <c r="L623" s="14"/>
      <c r="M623" s="233"/>
      <c r="N623" s="233"/>
      <c r="O623" s="233"/>
      <c r="P623" s="14"/>
      <c r="Q623" s="14"/>
      <c r="R623" s="14"/>
      <c r="S623" s="16"/>
      <c r="T623" s="20"/>
      <c r="U623" s="16"/>
      <c r="V623" s="16"/>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3"/>
      <c r="E624" s="18"/>
      <c r="F624" s="14"/>
      <c r="G624" s="14" t="s">
        <v>2</v>
      </c>
      <c r="H624" s="44" t="s">
        <v>34</v>
      </c>
      <c r="I624" s="14"/>
      <c r="J624" s="14"/>
      <c r="K624" s="14"/>
      <c r="L624" s="14"/>
      <c r="M624" s="233"/>
      <c r="N624" s="233"/>
      <c r="O624" s="233"/>
      <c r="P624" s="14"/>
      <c r="Q624" s="14"/>
      <c r="R624" s="14"/>
      <c r="S624" s="16"/>
      <c r="T624" s="20"/>
      <c r="U624" s="16"/>
      <c r="V624" s="16"/>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21">
        <v>0</v>
      </c>
      <c r="D625" s="13"/>
      <c r="E625" s="18"/>
      <c r="F625" s="14"/>
      <c r="G625" s="22"/>
      <c r="H625" s="14"/>
      <c r="I625" s="14"/>
      <c r="J625" s="14"/>
      <c r="K625" s="14"/>
      <c r="L625" s="14"/>
      <c r="M625" s="233"/>
      <c r="N625" s="233"/>
      <c r="O625" s="233"/>
      <c r="P625" s="14"/>
      <c r="Q625" s="14"/>
      <c r="R625" s="14"/>
      <c r="S625" s="16"/>
      <c r="T625" s="20"/>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18"/>
      <c r="G626" s="18"/>
      <c r="H626" s="18"/>
      <c r="I626" s="18"/>
      <c r="J626" s="23"/>
      <c r="K626" s="23"/>
      <c r="L626" s="23"/>
      <c r="M626" s="739"/>
      <c r="N626" s="739"/>
      <c r="O626" s="739"/>
      <c r="P626" s="23"/>
      <c r="Q626" s="23"/>
      <c r="R626" s="23"/>
      <c r="S626" s="23"/>
      <c r="T626" s="23"/>
      <c r="U626" s="23"/>
      <c r="V626" s="23"/>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8"/>
      <c r="E627" s="18"/>
      <c r="F627" s="18"/>
      <c r="G627" s="18"/>
      <c r="H627" s="18"/>
      <c r="I627" s="18"/>
      <c r="J627" s="18"/>
      <c r="K627" s="18"/>
      <c r="L627" s="18"/>
      <c r="M627" s="237"/>
      <c r="N627" s="237"/>
      <c r="O627" s="237"/>
      <c r="P627" s="18"/>
      <c r="Q627" s="23"/>
      <c r="R627" s="23"/>
      <c r="S627" s="23"/>
      <c r="T627" s="23"/>
      <c r="U627" s="23"/>
      <c r="V627" s="23"/>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18"/>
      <c r="D628" s="18"/>
      <c r="E628" s="18"/>
      <c r="F628" s="18"/>
      <c r="G628" s="18"/>
      <c r="H628" s="18"/>
      <c r="I628" s="18"/>
      <c r="J628" s="18"/>
      <c r="K628" s="18"/>
      <c r="L628" s="18"/>
      <c r="M628" s="237"/>
      <c r="N628" s="237"/>
      <c r="O628" s="237"/>
      <c r="P628" s="18"/>
      <c r="Q628" s="25"/>
      <c r="R628" s="25"/>
      <c r="S628" s="23"/>
      <c r="T628" s="23"/>
      <c r="U628" s="23"/>
      <c r="V628" s="23"/>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243" t="s">
        <v>404</v>
      </c>
      <c r="J629" s="243" t="s">
        <v>59</v>
      </c>
      <c r="K629" s="243" t="s">
        <v>60</v>
      </c>
      <c r="L629" s="243" t="s">
        <v>61</v>
      </c>
      <c r="M629" s="243" t="s">
        <v>62</v>
      </c>
      <c r="N629" s="243" t="s">
        <v>913</v>
      </c>
      <c r="O629" s="243" t="s">
        <v>914</v>
      </c>
      <c r="P629" s="724" t="s">
        <v>915</v>
      </c>
      <c r="Q629" s="724" t="s">
        <v>1208</v>
      </c>
      <c r="R629" s="25"/>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H630" s="315" t="str">
        <f>H606</f>
        <v>agflow</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H631" s="315" t="str">
        <f t="shared" ref="H631:H638" si="102">H607</f>
        <v>ureamop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2"/>
        <v>urea-early</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s="686" customFormat="1" ht="12" customHeight="1" outlineLevel="1" x14ac:dyDescent="0.25">
      <c r="A633" s="690"/>
      <c r="B633" s="687"/>
      <c r="C633" s="699"/>
      <c r="D633" s="699"/>
      <c r="E633" s="699"/>
      <c r="F633" s="701"/>
      <c r="H633" s="315" t="str">
        <f t="shared" si="102"/>
        <v>urea-late</v>
      </c>
      <c r="I633" s="353">
        <v>0.5</v>
      </c>
      <c r="J633" s="353">
        <v>1</v>
      </c>
      <c r="K633" s="353">
        <v>1</v>
      </c>
      <c r="L633" s="353">
        <v>1</v>
      </c>
      <c r="M633" s="353">
        <v>0.75</v>
      </c>
      <c r="N633" s="353">
        <v>0.75</v>
      </c>
      <c r="O633" s="353">
        <v>1</v>
      </c>
      <c r="P633" s="353">
        <v>0.75</v>
      </c>
      <c r="Q633" s="353">
        <v>0.75</v>
      </c>
      <c r="R633" s="62"/>
      <c r="S633" s="62"/>
      <c r="T633" s="62"/>
      <c r="U633" s="62"/>
      <c r="V633" s="61"/>
      <c r="W633" s="694"/>
      <c r="X633" s="689"/>
      <c r="Y633" s="689"/>
      <c r="Z633" s="689"/>
      <c r="AA633" s="689"/>
      <c r="AB633" s="689"/>
      <c r="AC633" s="689"/>
      <c r="AD633" s="689"/>
      <c r="AE633" s="689"/>
      <c r="AF633" s="689"/>
      <c r="AG633" s="689"/>
      <c r="AH633" s="689"/>
      <c r="AI633" s="689"/>
      <c r="AJ633" s="689"/>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c r="BK633" s="689"/>
      <c r="BL633" s="689"/>
      <c r="BM633" s="689"/>
      <c r="BN633" s="689"/>
      <c r="BO633" s="689"/>
      <c r="BP633" s="689"/>
    </row>
    <row r="634" spans="1:68" s="686" customFormat="1" ht="12" customHeight="1" outlineLevel="1" x14ac:dyDescent="0.25">
      <c r="A634" s="690"/>
      <c r="B634" s="687"/>
      <c r="C634" s="699"/>
      <c r="D634" s="699"/>
      <c r="E634" s="699"/>
      <c r="F634" s="701"/>
      <c r="H634" s="315" t="str">
        <f t="shared" si="102"/>
        <v>flexi-n</v>
      </c>
      <c r="I634" s="353">
        <v>0.5</v>
      </c>
      <c r="J634" s="353">
        <v>1</v>
      </c>
      <c r="K634" s="353">
        <v>1</v>
      </c>
      <c r="L634" s="353">
        <v>1</v>
      </c>
      <c r="M634" s="353">
        <v>0.75</v>
      </c>
      <c r="N634" s="353">
        <v>0.75</v>
      </c>
      <c r="O634" s="353">
        <v>1</v>
      </c>
      <c r="P634" s="353">
        <v>0.75</v>
      </c>
      <c r="Q634" s="353">
        <v>0.75</v>
      </c>
      <c r="R634" s="62"/>
      <c r="S634" s="62"/>
      <c r="T634" s="62"/>
      <c r="U634" s="62"/>
      <c r="V634" s="61"/>
      <c r="W634" s="694"/>
      <c r="X634" s="689"/>
      <c r="Y634" s="689"/>
      <c r="Z634" s="689"/>
      <c r="AA634" s="689"/>
      <c r="AB634" s="689"/>
      <c r="AC634" s="689"/>
      <c r="AD634" s="689"/>
      <c r="AE634" s="689"/>
      <c r="AF634" s="689"/>
      <c r="AG634" s="689"/>
      <c r="AH634" s="689"/>
      <c r="AI634" s="689"/>
      <c r="AJ634" s="689"/>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c r="BK634" s="689"/>
      <c r="BL634" s="689"/>
      <c r="BM634" s="689"/>
      <c r="BN634" s="689"/>
      <c r="BO634" s="689"/>
      <c r="BP634" s="689"/>
    </row>
    <row r="635" spans="1:68" ht="12" customHeight="1" outlineLevel="1" x14ac:dyDescent="0.25">
      <c r="A635" s="6"/>
      <c r="B635" s="7"/>
      <c r="C635" s="18"/>
      <c r="D635" s="18"/>
      <c r="E635" s="18"/>
      <c r="F635" s="34"/>
      <c r="G635" s="76"/>
      <c r="H635" s="315" t="str">
        <f t="shared" si="102"/>
        <v>ns31</v>
      </c>
      <c r="I635" s="353">
        <v>0.5</v>
      </c>
      <c r="J635" s="353">
        <v>1</v>
      </c>
      <c r="K635" s="353">
        <v>1</v>
      </c>
      <c r="L635" s="353">
        <v>1</v>
      </c>
      <c r="M635" s="353">
        <v>0.75</v>
      </c>
      <c r="N635" s="353">
        <v>0.75</v>
      </c>
      <c r="O635" s="353">
        <v>1</v>
      </c>
      <c r="P635" s="353">
        <v>0.75</v>
      </c>
      <c r="Q635" s="353">
        <v>0.75</v>
      </c>
      <c r="R635" s="62"/>
      <c r="S635" s="62"/>
      <c r="T635" s="62"/>
      <c r="U635" s="62"/>
      <c r="V635" s="6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12" customHeight="1" outlineLevel="1" x14ac:dyDescent="0.25">
      <c r="A636" s="6"/>
      <c r="B636" s="7"/>
      <c r="C636" s="18"/>
      <c r="D636" s="18"/>
      <c r="E636" s="18"/>
      <c r="F636" s="34"/>
      <c r="G636" s="76"/>
      <c r="H636" s="315" t="str">
        <f t="shared" si="102"/>
        <v>lime</v>
      </c>
      <c r="I636" s="353">
        <v>0.5</v>
      </c>
      <c r="J636" s="353">
        <v>1</v>
      </c>
      <c r="K636" s="353">
        <v>1</v>
      </c>
      <c r="L636" s="353">
        <v>1</v>
      </c>
      <c r="M636" s="353">
        <v>0.75</v>
      </c>
      <c r="N636" s="353">
        <v>0.75</v>
      </c>
      <c r="O636" s="353">
        <v>1</v>
      </c>
      <c r="P636" s="353">
        <v>0.75</v>
      </c>
      <c r="Q636" s="353">
        <v>0.75</v>
      </c>
      <c r="R636" s="62"/>
      <c r="S636" s="62"/>
      <c r="T636" s="62"/>
      <c r="U636" s="62"/>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18"/>
      <c r="D637" s="18"/>
      <c r="E637" s="18"/>
      <c r="F637" s="34"/>
      <c r="G637" s="76"/>
      <c r="H637" s="315" t="str">
        <f t="shared" si="102"/>
        <v>mop</v>
      </c>
      <c r="I637" s="353">
        <v>0.5</v>
      </c>
      <c r="J637" s="353">
        <v>1</v>
      </c>
      <c r="K637" s="353">
        <v>1</v>
      </c>
      <c r="L637" s="353">
        <v>1</v>
      </c>
      <c r="M637" s="353">
        <v>0.75</v>
      </c>
      <c r="N637" s="353">
        <v>0.75</v>
      </c>
      <c r="O637" s="353">
        <v>1</v>
      </c>
      <c r="P637" s="353">
        <v>0.75</v>
      </c>
      <c r="Q637" s="353">
        <v>0.75</v>
      </c>
      <c r="R637" s="62"/>
      <c r="S637" s="62"/>
      <c r="T637" s="62"/>
      <c r="U637" s="62"/>
      <c r="V637" s="61"/>
      <c r="W637" s="17"/>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18"/>
      <c r="D638" s="18"/>
      <c r="E638" s="18"/>
      <c r="F638" s="34"/>
      <c r="G638" s="76"/>
      <c r="H638" s="315" t="str">
        <f t="shared" si="102"/>
        <v>super</v>
      </c>
      <c r="I638" s="353">
        <v>0.5</v>
      </c>
      <c r="J638" s="353">
        <v>1</v>
      </c>
      <c r="K638" s="353">
        <v>1</v>
      </c>
      <c r="L638" s="353">
        <v>1</v>
      </c>
      <c r="M638" s="353">
        <v>0.75</v>
      </c>
      <c r="N638" s="353">
        <v>0.75</v>
      </c>
      <c r="O638" s="353">
        <v>1</v>
      </c>
      <c r="P638" s="353">
        <v>0.75</v>
      </c>
      <c r="Q638" s="353">
        <v>0.75</v>
      </c>
      <c r="R638" s="62"/>
      <c r="S638" s="62"/>
      <c r="T638" s="62"/>
      <c r="U638" s="62"/>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34"/>
      <c r="M639" s="76"/>
      <c r="N639" s="76"/>
      <c r="O639" s="76"/>
      <c r="Q639" s="62"/>
      <c r="R639" s="62"/>
      <c r="S639" s="62"/>
      <c r="T639" s="62"/>
      <c r="U639" s="62"/>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ht="12" customHeight="1" outlineLevel="1" x14ac:dyDescent="0.25">
      <c r="A640" s="6"/>
      <c r="B640" s="7"/>
      <c r="C640" s="18"/>
      <c r="D640" s="18"/>
      <c r="E640" s="18"/>
      <c r="F640" s="34"/>
      <c r="M640" s="76"/>
      <c r="N640" s="76"/>
      <c r="O640" s="76"/>
      <c r="Q640" s="62"/>
      <c r="R640" s="62"/>
      <c r="S640" s="62"/>
      <c r="T640" s="62"/>
      <c r="U640" s="62"/>
      <c r="V640" s="61"/>
      <c r="W640" s="17"/>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5.0999999999999996" customHeight="1" outlineLevel="1" x14ac:dyDescent="0.25">
      <c r="A641" s="6"/>
      <c r="B641" s="7"/>
      <c r="C641" s="18"/>
      <c r="D641" s="18"/>
      <c r="E641" s="18"/>
      <c r="F641" s="37"/>
      <c r="G641" s="38"/>
      <c r="H641" s="38"/>
      <c r="I641" s="38"/>
      <c r="J641" s="39"/>
      <c r="K641" s="39"/>
      <c r="L641" s="39"/>
      <c r="M641" s="256"/>
      <c r="N641" s="256"/>
      <c r="O641" s="256"/>
      <c r="P641" s="39"/>
      <c r="Q641" s="39"/>
      <c r="R641" s="39"/>
      <c r="S641" s="39"/>
      <c r="T641" s="39"/>
      <c r="U641" s="39"/>
      <c r="V641" s="31"/>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25.15" customHeight="1" outlineLevel="1" x14ac:dyDescent="0.25">
      <c r="A642" s="6"/>
      <c r="B642" s="7"/>
      <c r="C642" s="40"/>
      <c r="D642" s="40"/>
      <c r="E642" s="40"/>
      <c r="F642" s="40"/>
      <c r="G642" s="41" t="str">
        <f>G622</f>
        <v>Fert by Soil</v>
      </c>
      <c r="H642" s="40"/>
      <c r="I642" s="40"/>
      <c r="J642" s="40"/>
      <c r="K642" s="40"/>
      <c r="L642" s="40"/>
      <c r="M642" s="257"/>
      <c r="N642" s="257"/>
      <c r="O642" s="257"/>
      <c r="P642" s="40"/>
      <c r="Q642" s="40"/>
      <c r="R642" s="40"/>
      <c r="S642" s="40"/>
      <c r="T642" s="40"/>
      <c r="U642" s="40"/>
      <c r="V642" s="40"/>
      <c r="W642" s="42" t="s">
        <v>24</v>
      </c>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7"/>
      <c r="D643" s="7"/>
      <c r="E643" s="7"/>
      <c r="F643" s="8"/>
      <c r="G643" s="8"/>
      <c r="H643" s="8"/>
      <c r="I643" s="8"/>
      <c r="J643" s="8"/>
      <c r="K643" s="8"/>
      <c r="L643" s="8"/>
      <c r="M643" s="228"/>
      <c r="N643" s="228"/>
      <c r="O643" s="228"/>
      <c r="P643" s="8"/>
      <c r="Q643" s="8"/>
      <c r="R643" s="8"/>
      <c r="S643" s="8"/>
      <c r="T643" s="8"/>
      <c r="U643" s="8"/>
      <c r="V643" s="8"/>
      <c r="W643" s="8"/>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7"/>
      <c r="D644" s="7"/>
      <c r="E644" s="7"/>
      <c r="F644" s="7"/>
      <c r="G644" s="7"/>
      <c r="H644" s="8"/>
      <c r="I644" s="8"/>
      <c r="J644" s="8"/>
      <c r="K644" s="8"/>
      <c r="L644" s="8"/>
      <c r="M644" s="228"/>
      <c r="N644" s="228"/>
      <c r="O644" s="228"/>
      <c r="P644" s="8"/>
      <c r="Q644" s="8"/>
      <c r="R644" s="8"/>
      <c r="S644" s="8"/>
      <c r="T644" s="8"/>
      <c r="U644" s="8"/>
      <c r="V644" s="8"/>
      <c r="W644" s="8"/>
      <c r="X644" s="7"/>
      <c r="Y644" s="7"/>
      <c r="Z644" s="7"/>
      <c r="AA644" s="227"/>
      <c r="AB644" s="227"/>
      <c r="AC644" s="227"/>
      <c r="AD644" s="227"/>
      <c r="AE644" s="227"/>
      <c r="AF644" s="227"/>
      <c r="AG644" s="227"/>
      <c r="AH644" s="227"/>
      <c r="AI644" s="227"/>
      <c r="AJ644" s="227"/>
      <c r="AK644" s="227"/>
      <c r="AL644" s="227"/>
      <c r="AM644" s="227"/>
      <c r="AN644" s="227"/>
      <c r="AO644" s="227"/>
      <c r="AP644" s="227"/>
      <c r="AQ644" s="227"/>
      <c r="AR644" s="227"/>
      <c r="AS644" s="227"/>
      <c r="AT644" s="227"/>
      <c r="AU644" s="227"/>
      <c r="AV644" s="227"/>
      <c r="AW644" s="227"/>
      <c r="AX644" s="227"/>
      <c r="AY644" s="227"/>
      <c r="AZ644" s="227"/>
      <c r="BA644" s="227"/>
      <c r="BB644" s="227"/>
      <c r="BC644" s="227"/>
      <c r="BD644" s="227"/>
      <c r="BE644" s="227"/>
      <c r="BF644" s="227"/>
      <c r="BG644" s="227"/>
      <c r="BH644" s="227"/>
      <c r="BI644" s="227"/>
      <c r="BJ644" s="227"/>
      <c r="BK644" s="227"/>
      <c r="BL644" s="227"/>
      <c r="BM644" s="227"/>
      <c r="BN644" s="227"/>
      <c r="BO644" s="227"/>
      <c r="BP644" s="227"/>
    </row>
    <row r="645" spans="1:68" ht="5.0999999999999996" customHeight="1" outlineLevel="1" thickBot="1" x14ac:dyDescent="0.3">
      <c r="A645" s="6"/>
      <c r="B645" s="7"/>
      <c r="C645" s="7"/>
      <c r="D645" s="7"/>
      <c r="E645" s="7"/>
      <c r="F645" s="7"/>
      <c r="G645" s="7"/>
      <c r="H645" s="8"/>
      <c r="I645" s="8"/>
      <c r="J645" s="8"/>
      <c r="K645" s="8"/>
      <c r="L645" s="8"/>
      <c r="M645" s="228"/>
      <c r="N645" s="228"/>
      <c r="O645" s="228"/>
      <c r="P645" s="8"/>
      <c r="Q645" s="8"/>
      <c r="R645" s="8"/>
      <c r="S645" s="8"/>
      <c r="T645" s="8"/>
      <c r="U645" s="8"/>
      <c r="V645" s="8"/>
      <c r="W645" s="8"/>
      <c r="X645" s="7"/>
      <c r="Y645" s="7"/>
      <c r="Z645" s="7"/>
      <c r="AA645" s="227"/>
      <c r="AB645" s="227"/>
      <c r="AC645" s="227"/>
      <c r="AD645" s="227"/>
      <c r="AE645" s="227"/>
      <c r="AF645" s="227"/>
      <c r="AG645" s="227"/>
      <c r="AH645" s="227"/>
      <c r="AI645" s="227"/>
      <c r="AJ645" s="227"/>
      <c r="AK645" s="227"/>
      <c r="AL645" s="227"/>
      <c r="AM645" s="227"/>
      <c r="AN645" s="227"/>
      <c r="AO645" s="227"/>
      <c r="AP645" s="227"/>
      <c r="AQ645" s="227"/>
      <c r="AR645" s="227"/>
      <c r="AS645" s="227"/>
      <c r="AT645" s="227"/>
      <c r="AU645" s="227"/>
      <c r="AV645" s="227"/>
      <c r="AW645" s="227"/>
      <c r="AX645" s="227"/>
      <c r="AY645" s="227"/>
      <c r="AZ645" s="227"/>
      <c r="BA645" s="227"/>
      <c r="BB645" s="227"/>
      <c r="BC645" s="227"/>
      <c r="BD645" s="227"/>
      <c r="BE645" s="227"/>
      <c r="BF645" s="227"/>
      <c r="BG645" s="227"/>
      <c r="BH645" s="227"/>
      <c r="BI645" s="227"/>
      <c r="BJ645" s="227"/>
      <c r="BK645" s="227"/>
      <c r="BL645" s="227"/>
      <c r="BM645" s="227"/>
      <c r="BN645" s="227"/>
      <c r="BO645" s="227"/>
      <c r="BP645" s="227"/>
    </row>
    <row r="646" spans="1:68" ht="5.0999999999999996" customHeight="1" outlineLevel="1" x14ac:dyDescent="0.25">
      <c r="A646" s="6"/>
      <c r="B646" s="7"/>
      <c r="C646" s="10" t="s">
        <v>0</v>
      </c>
      <c r="D646" s="10"/>
      <c r="E646" s="10"/>
      <c r="F646" s="10"/>
      <c r="G646" s="10"/>
      <c r="H646" s="10"/>
      <c r="I646" s="10"/>
      <c r="J646" s="10"/>
      <c r="K646" s="11"/>
      <c r="L646" s="11"/>
      <c r="M646" s="230"/>
      <c r="N646" s="230"/>
      <c r="O646" s="230"/>
      <c r="P646" s="11"/>
      <c r="Q646" s="11"/>
      <c r="R646" s="11"/>
      <c r="S646" s="11"/>
      <c r="T646" s="11"/>
      <c r="U646" s="11"/>
      <c r="V646" s="11"/>
      <c r="W646" s="12"/>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3"/>
      <c r="D647" s="13"/>
      <c r="E647" s="13" t="s">
        <v>1</v>
      </c>
      <c r="F647" s="14"/>
      <c r="G647" s="15" t="s">
        <v>35</v>
      </c>
      <c r="H647" s="14"/>
      <c r="I647" s="14"/>
      <c r="J647" s="14"/>
      <c r="K647" s="14"/>
      <c r="L647" s="14"/>
      <c r="M647" s="233"/>
      <c r="N647" s="233"/>
      <c r="O647" s="233"/>
      <c r="P647" s="14"/>
      <c r="Q647" s="14"/>
      <c r="R647" s="14"/>
      <c r="S647" s="16"/>
      <c r="T647" s="14"/>
      <c r="U647" s="16"/>
      <c r="V647" s="16"/>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3"/>
      <c r="D648" s="13"/>
      <c r="E648" s="18"/>
      <c r="F648" s="14"/>
      <c r="G648" s="19"/>
      <c r="H648" s="14" t="s">
        <v>26</v>
      </c>
      <c r="I648" s="14"/>
      <c r="J648" s="14"/>
      <c r="K648" s="14"/>
      <c r="L648" s="14"/>
      <c r="M648" s="233"/>
      <c r="N648" s="233"/>
      <c r="O648" s="233"/>
      <c r="P648" s="14"/>
      <c r="Q648" s="14"/>
      <c r="R648" s="14"/>
      <c r="S648" s="16"/>
      <c r="T648" s="20"/>
      <c r="U648" s="16"/>
      <c r="V648" s="16"/>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3"/>
      <c r="E649" s="18"/>
      <c r="F649" s="14"/>
      <c r="G649" s="14" t="s">
        <v>2</v>
      </c>
      <c r="H649" s="44" t="s">
        <v>34</v>
      </c>
      <c r="I649" s="14"/>
      <c r="J649" s="14"/>
      <c r="K649" s="14"/>
      <c r="L649" s="14"/>
      <c r="M649" s="233"/>
      <c r="N649" s="233"/>
      <c r="O649" s="233"/>
      <c r="P649" s="14"/>
      <c r="Q649" s="14"/>
      <c r="R649" s="14"/>
      <c r="S649" s="16"/>
      <c r="T649" s="20"/>
      <c r="U649" s="16"/>
      <c r="V649" s="16"/>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21">
        <v>0</v>
      </c>
      <c r="D650" s="13"/>
      <c r="E650" s="18"/>
      <c r="F650" s="14"/>
      <c r="G650" s="22"/>
      <c r="H650" s="14"/>
      <c r="I650" s="14"/>
      <c r="J650" s="14"/>
      <c r="K650" s="14"/>
      <c r="L650" s="14"/>
      <c r="M650" s="233"/>
      <c r="N650" s="233"/>
      <c r="O650" s="233"/>
      <c r="P650" s="14"/>
      <c r="Q650" s="14"/>
      <c r="R650" s="14"/>
      <c r="S650" s="16"/>
      <c r="T650" s="20"/>
      <c r="U650" s="16"/>
      <c r="V650" s="16"/>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18"/>
      <c r="G651" s="18"/>
      <c r="H651" s="18"/>
      <c r="I651" s="18"/>
      <c r="J651" s="23"/>
      <c r="K651" s="23"/>
      <c r="L651" s="23"/>
      <c r="M651" s="739"/>
      <c r="N651" s="739"/>
      <c r="O651" s="739"/>
      <c r="P651" s="23"/>
      <c r="Q651" s="23"/>
      <c r="R651" s="23"/>
      <c r="S651" s="23"/>
      <c r="T651" s="23"/>
      <c r="U651" s="23"/>
      <c r="V651" s="23"/>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12" customHeight="1" outlineLevel="1" x14ac:dyDescent="0.25">
      <c r="A652" s="6"/>
      <c r="B652" s="7"/>
      <c r="C652" s="18"/>
      <c r="D652" s="18"/>
      <c r="E652" s="18"/>
      <c r="F652" s="18"/>
      <c r="G652" s="18"/>
      <c r="H652" s="18"/>
      <c r="I652" s="18"/>
      <c r="J652" s="18"/>
      <c r="K652" s="18"/>
      <c r="L652" s="23"/>
      <c r="M652" s="739"/>
      <c r="N652" s="739"/>
      <c r="O652" s="739"/>
      <c r="P652" s="23"/>
      <c r="Q652" s="23"/>
      <c r="R652" s="23"/>
      <c r="S652" s="23"/>
      <c r="T652" s="23"/>
      <c r="U652" s="23"/>
      <c r="V652" s="23"/>
      <c r="W652" s="17"/>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18"/>
      <c r="D653" s="18"/>
      <c r="E653" s="18"/>
      <c r="F653" s="18"/>
      <c r="G653" s="18"/>
      <c r="H653" s="18"/>
      <c r="I653" s="18"/>
      <c r="J653" s="24"/>
      <c r="K653" s="24"/>
      <c r="L653" s="24"/>
      <c r="M653" s="243"/>
      <c r="N653" s="243"/>
      <c r="O653" s="243"/>
      <c r="P653" s="24"/>
      <c r="Q653" s="25"/>
      <c r="R653" s="25"/>
      <c r="S653" s="23"/>
      <c r="T653" s="23"/>
      <c r="U653" s="23"/>
      <c r="V653" s="23"/>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18"/>
      <c r="D654" s="18"/>
      <c r="E654" s="18"/>
      <c r="F654" s="18"/>
      <c r="G654" s="18"/>
      <c r="H654" s="18"/>
      <c r="I654" s="243" t="s">
        <v>404</v>
      </c>
      <c r="J654" s="243" t="s">
        <v>59</v>
      </c>
      <c r="K654" s="243" t="s">
        <v>60</v>
      </c>
      <c r="L654" s="243" t="s">
        <v>61</v>
      </c>
      <c r="M654" s="243" t="s">
        <v>62</v>
      </c>
      <c r="N654" s="243" t="s">
        <v>913</v>
      </c>
      <c r="O654" s="243" t="s">
        <v>914</v>
      </c>
      <c r="P654" s="724" t="s">
        <v>915</v>
      </c>
      <c r="Q654" s="724" t="s">
        <v>1208</v>
      </c>
      <c r="R654" s="25"/>
      <c r="S654" s="23"/>
      <c r="T654" s="23"/>
      <c r="U654" s="23"/>
      <c r="V654" s="23"/>
      <c r="W654" s="17"/>
      <c r="X654" s="8"/>
      <c r="Y654" s="8"/>
      <c r="Z654" s="8"/>
      <c r="AA654" s="228"/>
      <c r="AB654" s="228"/>
      <c r="AC654" s="228"/>
      <c r="AD654" s="228"/>
      <c r="AE654" s="228"/>
      <c r="AF654" s="228"/>
      <c r="AG654" s="228"/>
      <c r="AH654" s="228"/>
      <c r="AI654" s="228"/>
      <c r="AJ654" s="228"/>
      <c r="AK654" s="228"/>
      <c r="AL654" s="228"/>
      <c r="AM654" s="228"/>
      <c r="AN654" s="228"/>
      <c r="AO654" s="228"/>
      <c r="AP654" s="228"/>
      <c r="AQ654" s="228"/>
      <c r="AR654" s="228"/>
      <c r="AS654" s="228"/>
      <c r="AT654" s="228"/>
      <c r="AU654" s="228"/>
      <c r="AV654" s="228"/>
      <c r="AW654" s="228"/>
      <c r="AX654" s="228"/>
      <c r="AY654" s="228"/>
      <c r="AZ654" s="228"/>
      <c r="BA654" s="228"/>
      <c r="BB654" s="228"/>
      <c r="BC654" s="228"/>
      <c r="BD654" s="228"/>
      <c r="BE654" s="228"/>
      <c r="BF654" s="228"/>
      <c r="BG654" s="228"/>
      <c r="BH654" s="228"/>
      <c r="BI654" s="228"/>
      <c r="BJ654" s="228"/>
      <c r="BK654" s="228"/>
      <c r="BL654" s="228"/>
      <c r="BM654" s="228"/>
      <c r="BN654" s="228"/>
      <c r="BO654" s="228"/>
      <c r="BP654" s="228"/>
    </row>
    <row r="655" spans="1:68" ht="15" outlineLevel="1" x14ac:dyDescent="0.25">
      <c r="A655" s="6"/>
      <c r="B655" s="7"/>
      <c r="C655" s="18"/>
      <c r="D655" s="18"/>
      <c r="E655" s="18"/>
      <c r="F655" s="27"/>
      <c r="G655" s="28"/>
      <c r="H655" s="35" t="s">
        <v>1113</v>
      </c>
      <c r="I655" s="353">
        <v>1</v>
      </c>
      <c r="J655" s="353">
        <v>1</v>
      </c>
      <c r="K655" s="353">
        <v>1</v>
      </c>
      <c r="L655" s="353">
        <v>1</v>
      </c>
      <c r="M655" s="353">
        <v>1</v>
      </c>
      <c r="N655" s="353">
        <v>1</v>
      </c>
      <c r="O655" s="353">
        <v>1</v>
      </c>
      <c r="P655" s="353">
        <v>1</v>
      </c>
      <c r="Q655" s="353">
        <v>1</v>
      </c>
      <c r="R655" s="212"/>
      <c r="S655" s="212"/>
      <c r="T655" s="212"/>
      <c r="U655" s="212"/>
      <c r="V655" s="213"/>
      <c r="W655" s="17"/>
      <c r="X655" s="8"/>
      <c r="Y655" s="8"/>
      <c r="Z655" s="8"/>
      <c r="AA655" s="228"/>
      <c r="AB655" s="228"/>
      <c r="AC655" s="228"/>
      <c r="AD655" s="228"/>
      <c r="AE655" s="228"/>
      <c r="AF655" s="228"/>
      <c r="AG655" s="228"/>
      <c r="AH655" s="228"/>
      <c r="AI655" s="228"/>
      <c r="AJ655" s="228"/>
      <c r="AK655" s="228"/>
      <c r="AL655" s="228"/>
      <c r="AM655" s="228"/>
      <c r="AN655" s="228"/>
      <c r="AO655" s="228"/>
      <c r="AP655" s="228"/>
      <c r="AQ655" s="228"/>
      <c r="AR655" s="228"/>
      <c r="AS655" s="228"/>
      <c r="AT655" s="228"/>
      <c r="AU655" s="228"/>
      <c r="AV655" s="228"/>
      <c r="AW655" s="228"/>
      <c r="AX655" s="228"/>
      <c r="AY655" s="228"/>
      <c r="AZ655" s="228"/>
      <c r="BA655" s="228"/>
      <c r="BB655" s="228"/>
      <c r="BC655" s="228"/>
      <c r="BD655" s="228"/>
      <c r="BE655" s="228"/>
      <c r="BF655" s="228"/>
      <c r="BG655" s="228"/>
      <c r="BH655" s="228"/>
      <c r="BI655" s="228"/>
      <c r="BJ655" s="228"/>
      <c r="BK655" s="228"/>
      <c r="BL655" s="228"/>
      <c r="BM655" s="228"/>
      <c r="BN655" s="228"/>
      <c r="BO655" s="228"/>
      <c r="BP655" s="228"/>
    </row>
    <row r="656" spans="1:68" ht="12" customHeight="1" outlineLevel="1" x14ac:dyDescent="0.25">
      <c r="A656" s="6"/>
      <c r="B656" s="7"/>
      <c r="C656" s="18"/>
      <c r="D656" s="18"/>
      <c r="E656" s="18"/>
      <c r="F656" s="34"/>
      <c r="G656" s="35"/>
      <c r="H656" s="35"/>
      <c r="I656" s="35"/>
      <c r="J656" s="35"/>
      <c r="K656" s="35"/>
      <c r="L656" s="35"/>
      <c r="M656" s="249"/>
      <c r="N656" s="249"/>
      <c r="O656" s="249"/>
      <c r="P656" s="35"/>
      <c r="Q656" s="214"/>
      <c r="R656" s="214"/>
      <c r="S656" s="214"/>
      <c r="T656" s="214"/>
      <c r="U656" s="214"/>
      <c r="V656" s="213"/>
      <c r="W656" s="17"/>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5.0999999999999996" customHeight="1" outlineLevel="1" x14ac:dyDescent="0.25">
      <c r="A657" s="6"/>
      <c r="B657" s="7"/>
      <c r="C657" s="18"/>
      <c r="D657" s="18"/>
      <c r="E657" s="18"/>
      <c r="F657" s="37"/>
      <c r="G657" s="38"/>
      <c r="H657" s="38"/>
      <c r="I657" s="38"/>
      <c r="J657" s="39"/>
      <c r="K657" s="39"/>
      <c r="L657" s="39"/>
      <c r="M657" s="256"/>
      <c r="N657" s="256"/>
      <c r="O657" s="256"/>
      <c r="P657" s="39"/>
      <c r="Q657" s="39"/>
      <c r="R657" s="39"/>
      <c r="S657" s="39"/>
      <c r="T657" s="39"/>
      <c r="U657" s="39"/>
      <c r="V657" s="31"/>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25.15" customHeight="1" outlineLevel="1" x14ac:dyDescent="0.25">
      <c r="A658" s="6"/>
      <c r="B658" s="7"/>
      <c r="C658" s="40"/>
      <c r="D658" s="40"/>
      <c r="E658" s="40"/>
      <c r="F658" s="40"/>
      <c r="G658" s="41" t="str">
        <f>G647</f>
        <v>Chemical by Soil</v>
      </c>
      <c r="H658" s="40"/>
      <c r="I658" s="40"/>
      <c r="J658" s="40"/>
      <c r="K658" s="40"/>
      <c r="L658" s="40"/>
      <c r="M658" s="257"/>
      <c r="N658" s="257"/>
      <c r="O658" s="257"/>
      <c r="P658" s="40"/>
      <c r="Q658" s="40"/>
      <c r="R658" s="40"/>
      <c r="S658" s="40"/>
      <c r="T658" s="40"/>
      <c r="U658" s="40"/>
      <c r="V658" s="40"/>
      <c r="W658" s="42" t="s">
        <v>24</v>
      </c>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7"/>
      <c r="D659" s="7"/>
      <c r="E659" s="7"/>
      <c r="F659" s="8"/>
      <c r="G659" s="8"/>
      <c r="H659" s="8"/>
      <c r="I659" s="8"/>
      <c r="J659" s="8"/>
      <c r="K659" s="8"/>
      <c r="L659" s="8"/>
      <c r="M659" s="228"/>
      <c r="N659" s="228"/>
      <c r="O659" s="228"/>
      <c r="P659" s="8"/>
      <c r="Q659" s="8"/>
      <c r="R659" s="8"/>
      <c r="S659" s="8"/>
      <c r="T659" s="8"/>
      <c r="U659" s="8"/>
      <c r="V659" s="8"/>
      <c r="W659" s="8"/>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7"/>
      <c r="D660" s="7"/>
      <c r="E660" s="7"/>
      <c r="F660" s="7"/>
      <c r="G660" s="7"/>
      <c r="H660" s="8"/>
      <c r="I660" s="8"/>
      <c r="J660" s="8"/>
      <c r="K660" s="8"/>
      <c r="L660" s="8"/>
      <c r="M660" s="8"/>
      <c r="N660" s="8"/>
      <c r="O660" s="8"/>
      <c r="P660" s="8"/>
      <c r="Q660" s="8"/>
      <c r="R660" s="8"/>
      <c r="S660" s="8"/>
      <c r="T660" s="8"/>
      <c r="U660" s="8"/>
      <c r="V660" s="8"/>
      <c r="W660" s="8"/>
      <c r="X660" s="7"/>
      <c r="Y660" s="7"/>
      <c r="Z660" s="7"/>
      <c r="AA660" s="227"/>
      <c r="AB660" s="227"/>
      <c r="AC660" s="227"/>
      <c r="AD660" s="227"/>
      <c r="AE660" s="227"/>
      <c r="AF660" s="227"/>
      <c r="AG660" s="227"/>
      <c r="AH660" s="227"/>
      <c r="AI660" s="227"/>
      <c r="AJ660" s="227"/>
      <c r="AK660" s="227"/>
      <c r="AL660" s="227"/>
      <c r="AM660" s="227"/>
      <c r="AN660" s="227"/>
      <c r="AO660" s="227"/>
      <c r="AP660" s="227"/>
      <c r="AQ660" s="227"/>
      <c r="AR660" s="227"/>
      <c r="AS660" s="227"/>
      <c r="AT660" s="227"/>
      <c r="AU660" s="227"/>
      <c r="AV660" s="227"/>
      <c r="AW660" s="227"/>
      <c r="AX660" s="227"/>
      <c r="AY660" s="227"/>
      <c r="AZ660" s="227"/>
      <c r="BA660" s="227"/>
      <c r="BB660" s="227"/>
      <c r="BC660" s="227"/>
      <c r="BD660" s="227"/>
      <c r="BE660" s="227"/>
      <c r="BF660" s="227"/>
      <c r="BG660" s="227"/>
      <c r="BH660" s="227"/>
      <c r="BI660" s="227"/>
      <c r="BJ660" s="227"/>
      <c r="BK660" s="227"/>
      <c r="BL660" s="227"/>
      <c r="BM660" s="227"/>
      <c r="BN660" s="227"/>
      <c r="BO660" s="227"/>
      <c r="BP660" s="227"/>
    </row>
    <row r="661" spans="1:68" ht="5.0999999999999996" customHeight="1" outlineLevel="1" thickBot="1" x14ac:dyDescent="0.3">
      <c r="A661" s="6"/>
      <c r="B661" s="7"/>
      <c r="C661" s="7"/>
      <c r="D661" s="7"/>
      <c r="E661" s="7"/>
      <c r="F661" s="7"/>
      <c r="G661" s="7"/>
      <c r="H661" s="8"/>
      <c r="I661" s="8"/>
      <c r="J661" s="8"/>
      <c r="K661" s="8"/>
      <c r="L661" s="8"/>
      <c r="M661" s="8"/>
      <c r="N661" s="8"/>
      <c r="O661" s="8"/>
      <c r="P661" s="8"/>
      <c r="Q661" s="8"/>
      <c r="R661" s="8"/>
      <c r="S661" s="8"/>
      <c r="T661" s="8"/>
      <c r="U661" s="8"/>
      <c r="V661" s="8"/>
      <c r="W661" s="8"/>
      <c r="X661" s="7"/>
      <c r="Y661" s="7"/>
      <c r="Z661" s="7"/>
      <c r="AA661" s="227"/>
      <c r="AB661" s="227"/>
      <c r="AC661" s="227"/>
      <c r="AD661" s="227"/>
      <c r="AE661" s="227"/>
      <c r="AF661" s="227"/>
      <c r="AG661" s="227"/>
      <c r="AH661" s="227"/>
      <c r="AI661" s="227"/>
      <c r="AJ661" s="227"/>
      <c r="AK661" s="227"/>
      <c r="AL661" s="227"/>
      <c r="AM661" s="227"/>
      <c r="AN661" s="227"/>
      <c r="AO661" s="227"/>
      <c r="AP661" s="227"/>
      <c r="AQ661" s="227"/>
      <c r="AR661" s="227"/>
      <c r="AS661" s="227"/>
      <c r="AT661" s="227"/>
      <c r="AU661" s="227"/>
      <c r="AV661" s="227"/>
      <c r="AW661" s="227"/>
      <c r="AX661" s="227"/>
      <c r="AY661" s="227"/>
      <c r="AZ661" s="227"/>
      <c r="BA661" s="227"/>
      <c r="BB661" s="227"/>
      <c r="BC661" s="227"/>
      <c r="BD661" s="227"/>
      <c r="BE661" s="227"/>
      <c r="BF661" s="227"/>
      <c r="BG661" s="227"/>
      <c r="BH661" s="227"/>
      <c r="BI661" s="227"/>
      <c r="BJ661" s="227"/>
      <c r="BK661" s="227"/>
      <c r="BL661" s="227"/>
      <c r="BM661" s="227"/>
      <c r="BN661" s="227"/>
      <c r="BO661" s="227"/>
      <c r="BP661" s="227"/>
    </row>
    <row r="662" spans="1:68" ht="5.0999999999999996" customHeight="1" outlineLevel="1" x14ac:dyDescent="0.25">
      <c r="A662" s="6"/>
      <c r="B662" s="7"/>
      <c r="C662" s="10" t="s">
        <v>0</v>
      </c>
      <c r="D662" s="10"/>
      <c r="E662" s="10"/>
      <c r="F662" s="10"/>
      <c r="G662" s="10"/>
      <c r="H662" s="10"/>
      <c r="I662" s="10"/>
      <c r="J662" s="10"/>
      <c r="K662" s="11"/>
      <c r="L662" s="11"/>
      <c r="M662" s="11"/>
      <c r="N662" s="11"/>
      <c r="O662" s="11"/>
      <c r="P662" s="11"/>
      <c r="Q662" s="11"/>
      <c r="R662" s="11"/>
      <c r="S662" s="11"/>
      <c r="T662" s="11"/>
      <c r="U662" s="11"/>
      <c r="V662" s="11"/>
      <c r="W662" s="12"/>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3"/>
      <c r="D663" s="13"/>
      <c r="E663" s="13" t="s">
        <v>1</v>
      </c>
      <c r="F663" s="14"/>
      <c r="G663" s="15" t="s">
        <v>243</v>
      </c>
      <c r="H663" s="14"/>
      <c r="I663" s="14"/>
      <c r="J663" s="14"/>
      <c r="K663" s="14"/>
      <c r="L663" s="14"/>
      <c r="M663" s="14"/>
      <c r="N663" s="14"/>
      <c r="O663" s="14"/>
      <c r="P663" s="14"/>
      <c r="Q663" s="14"/>
      <c r="R663" s="14"/>
      <c r="S663" s="16"/>
      <c r="T663" s="14"/>
      <c r="U663" s="16"/>
      <c r="V663" s="16"/>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3"/>
      <c r="D664" s="13"/>
      <c r="E664" s="18"/>
      <c r="F664" s="14"/>
      <c r="G664" s="19"/>
      <c r="H664" s="14" t="s">
        <v>244</v>
      </c>
      <c r="I664" s="14"/>
      <c r="J664" s="14"/>
      <c r="K664" s="14"/>
      <c r="L664" s="14"/>
      <c r="M664" s="14"/>
      <c r="N664" s="14"/>
      <c r="O664" s="14"/>
      <c r="P664" s="14"/>
      <c r="Q664" s="14"/>
      <c r="R664" s="14"/>
      <c r="S664" s="16"/>
      <c r="T664" s="20"/>
      <c r="U664" s="16"/>
      <c r="V664" s="16"/>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2" customHeight="1" outlineLevel="1" x14ac:dyDescent="0.25">
      <c r="A665" s="6"/>
      <c r="B665" s="7"/>
      <c r="C665" s="18"/>
      <c r="D665" s="13"/>
      <c r="E665" s="18"/>
      <c r="F665" s="14"/>
      <c r="G665" s="14"/>
      <c r="H665" s="14"/>
      <c r="I665" s="14"/>
      <c r="J665" s="14"/>
      <c r="K665" s="14"/>
      <c r="L665" s="14"/>
      <c r="M665" s="14"/>
      <c r="N665" s="14"/>
      <c r="O665" s="14"/>
      <c r="P665" s="14"/>
      <c r="Q665" s="14"/>
      <c r="R665" s="14"/>
      <c r="S665" s="16"/>
      <c r="T665" s="20"/>
      <c r="U665" s="16"/>
      <c r="V665" s="16"/>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2" customHeight="1" outlineLevel="1" x14ac:dyDescent="0.25">
      <c r="A666" s="6"/>
      <c r="B666" s="7"/>
      <c r="C666" s="21">
        <v>0</v>
      </c>
      <c r="D666" s="13"/>
      <c r="E666" s="18"/>
      <c r="F666" s="14"/>
      <c r="G666" s="22"/>
      <c r="H666" s="14"/>
      <c r="I666" s="14"/>
      <c r="J666" s="14"/>
      <c r="K666" s="14"/>
      <c r="L666" s="14"/>
      <c r="M666" s="14"/>
      <c r="N666" s="14"/>
      <c r="O666" s="14"/>
      <c r="P666" s="14"/>
      <c r="Q666" s="14"/>
      <c r="R666" s="14"/>
      <c r="S666" s="16"/>
      <c r="T666" s="20"/>
      <c r="U666" s="16"/>
      <c r="V666" s="16"/>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2" customHeight="1" outlineLevel="1" x14ac:dyDescent="0.25">
      <c r="A667" s="6"/>
      <c r="B667" s="7"/>
      <c r="C667" s="18"/>
      <c r="D667" s="18"/>
      <c r="E667" s="18"/>
      <c r="F667" s="18"/>
      <c r="G667" s="18"/>
      <c r="H667" s="18"/>
      <c r="I667" s="18"/>
      <c r="J667" s="23"/>
      <c r="K667" s="23"/>
      <c r="L667" s="23"/>
      <c r="M667" s="23"/>
      <c r="N667" s="23"/>
      <c r="O667" s="23"/>
      <c r="P667" s="23"/>
      <c r="Q667" s="23"/>
      <c r="R667" s="23"/>
      <c r="S667" s="23"/>
      <c r="T667" s="23"/>
      <c r="U667" s="23"/>
      <c r="V667" s="2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2" customHeight="1" outlineLevel="1" x14ac:dyDescent="0.25">
      <c r="A668" s="6"/>
      <c r="B668" s="7"/>
      <c r="C668" s="18"/>
      <c r="D668" s="18"/>
      <c r="E668" s="18"/>
      <c r="F668" s="18"/>
      <c r="G668" s="18"/>
      <c r="H668" s="18"/>
      <c r="I668" s="18"/>
      <c r="J668" s="18"/>
      <c r="K668" s="18"/>
      <c r="L668" s="23"/>
      <c r="M668" s="23"/>
      <c r="N668" s="23"/>
      <c r="O668" s="23"/>
      <c r="P668" s="23"/>
      <c r="Q668" s="23"/>
      <c r="R668" s="23"/>
      <c r="S668" s="23"/>
      <c r="T668" s="23"/>
      <c r="U668" s="23"/>
      <c r="V668" s="2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18"/>
      <c r="G669" s="18"/>
      <c r="H669" s="18"/>
      <c r="I669" s="18"/>
      <c r="J669" s="24"/>
      <c r="K669" s="24"/>
      <c r="L669" s="24"/>
      <c r="M669" s="24"/>
      <c r="N669" s="24"/>
      <c r="O669" s="24"/>
      <c r="P669" s="24"/>
      <c r="Q669" s="25"/>
      <c r="R669" s="25"/>
      <c r="S669" s="23"/>
      <c r="T669" s="23"/>
      <c r="U669" s="23"/>
      <c r="V669" s="2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12" customHeight="1" outlineLevel="1" x14ac:dyDescent="0.25">
      <c r="A670" s="6"/>
      <c r="B670" s="7"/>
      <c r="C670" s="18"/>
      <c r="D670" s="18"/>
      <c r="E670" s="18"/>
      <c r="F670" s="18"/>
      <c r="G670" s="18"/>
      <c r="H670" s="18"/>
      <c r="I670" s="18"/>
      <c r="J670" s="724" t="s">
        <v>118</v>
      </c>
      <c r="K670" s="24" t="s">
        <v>119</v>
      </c>
      <c r="L670" s="24" t="s">
        <v>1112</v>
      </c>
      <c r="M670" s="724" t="s">
        <v>118</v>
      </c>
      <c r="N670" s="24"/>
      <c r="O670" s="24"/>
      <c r="P670" s="25"/>
      <c r="Q670" s="25"/>
      <c r="R670" s="25"/>
      <c r="S670" s="23"/>
      <c r="T670" s="23"/>
      <c r="U670" s="23"/>
      <c r="V670" s="23"/>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5" outlineLevel="1" x14ac:dyDescent="0.25">
      <c r="A671" s="6"/>
      <c r="B671" s="7"/>
      <c r="C671" s="18"/>
      <c r="D671" s="18"/>
      <c r="E671" s="18"/>
      <c r="F671" s="27"/>
      <c r="G671" s="28"/>
      <c r="H671" s="28"/>
      <c r="I671" s="28" t="str" cm="1">
        <f t="array" ref="I671:I674">TRANSPOSE(H384:K384)</f>
        <v>knock</v>
      </c>
      <c r="J671" s="1014">
        <f>MIN(364,INT((M671 - DATE(YEAR(M671),1,1))))</f>
        <v>104</v>
      </c>
      <c r="K671" s="356">
        <v>35</v>
      </c>
      <c r="L671" s="353">
        <v>0.25</v>
      </c>
      <c r="M671" s="1020">
        <v>43570</v>
      </c>
      <c r="N671" s="211"/>
      <c r="O671" s="211"/>
      <c r="P671" s="211"/>
      <c r="Q671" s="212"/>
      <c r="R671" s="212"/>
      <c r="S671" s="212"/>
      <c r="T671" s="212"/>
      <c r="U671" s="212"/>
      <c r="V671" s="213"/>
      <c r="W671" s="17"/>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5" outlineLevel="1" x14ac:dyDescent="0.25">
      <c r="A672" s="6"/>
      <c r="B672" s="7"/>
      <c r="C672" s="18"/>
      <c r="D672" s="18"/>
      <c r="E672" s="18"/>
      <c r="F672" s="27"/>
      <c r="G672" s="28"/>
      <c r="H672" s="28"/>
      <c r="I672" s="28" t="str">
        <v>pre-em</v>
      </c>
      <c r="J672" s="1014">
        <f t="shared" ref="J672:J674" si="103">MIN(364,INT((M672 - DATE(YEAR(M672),1,1))))</f>
        <v>134</v>
      </c>
      <c r="K672" s="356">
        <v>15</v>
      </c>
      <c r="L672" s="353">
        <v>0.25</v>
      </c>
      <c r="M672" s="1020">
        <v>43600</v>
      </c>
      <c r="N672" s="211"/>
      <c r="O672" s="211"/>
      <c r="P672" s="211"/>
      <c r="Q672" s="212"/>
      <c r="R672" s="212"/>
      <c r="S672" s="212"/>
      <c r="T672" s="212"/>
      <c r="U672" s="212"/>
      <c r="V672" s="213"/>
      <c r="W672" s="17"/>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5" outlineLevel="1" x14ac:dyDescent="0.25">
      <c r="A673" s="6"/>
      <c r="B673" s="7"/>
      <c r="C673" s="18"/>
      <c r="D673" s="18"/>
      <c r="E673" s="18"/>
      <c r="F673" s="27"/>
      <c r="G673" s="28"/>
      <c r="H673" s="28"/>
      <c r="I673" s="28" t="str">
        <v>selective_and_spraytop</v>
      </c>
      <c r="J673" s="1014">
        <f t="shared" si="103"/>
        <v>151</v>
      </c>
      <c r="K673" s="356">
        <v>90</v>
      </c>
      <c r="L673" s="353">
        <v>0.25</v>
      </c>
      <c r="M673" s="1020">
        <v>43617</v>
      </c>
      <c r="N673" s="211"/>
      <c r="O673" s="211"/>
      <c r="P673" s="211"/>
      <c r="Q673" s="212"/>
      <c r="R673" s="212"/>
      <c r="S673" s="212"/>
      <c r="T673" s="212"/>
      <c r="U673" s="212"/>
      <c r="V673" s="213"/>
      <c r="W673" s="17"/>
      <c r="X673" s="8"/>
      <c r="Y673" s="8"/>
      <c r="Z673" s="8"/>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15" outlineLevel="1" x14ac:dyDescent="0.25">
      <c r="A674" s="6"/>
      <c r="B674" s="7"/>
      <c r="C674" s="18"/>
      <c r="D674" s="18"/>
      <c r="E674" s="18"/>
      <c r="F674" s="27"/>
      <c r="G674" s="28"/>
      <c r="H674" s="28"/>
      <c r="I674" s="28" t="str">
        <v>fungicide</v>
      </c>
      <c r="J674" s="1014">
        <f t="shared" si="103"/>
        <v>195</v>
      </c>
      <c r="K674" s="356">
        <v>35</v>
      </c>
      <c r="L674" s="353">
        <v>0.25</v>
      </c>
      <c r="M674" s="1020">
        <v>43661</v>
      </c>
      <c r="N674" s="211"/>
      <c r="O674" s="211"/>
      <c r="P674" s="211"/>
      <c r="Q674" s="212"/>
      <c r="R674" s="212"/>
      <c r="S674" s="212"/>
      <c r="T674" s="212"/>
      <c r="U674" s="212"/>
      <c r="V674" s="213"/>
      <c r="W674" s="17"/>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outlineLevel="1" x14ac:dyDescent="0.25">
      <c r="A675" s="6"/>
      <c r="B675" s="7"/>
      <c r="C675" s="18"/>
      <c r="D675" s="18"/>
      <c r="E675" s="18"/>
      <c r="F675" s="34"/>
      <c r="G675" s="35"/>
      <c r="H675" s="35"/>
      <c r="I675" s="35"/>
      <c r="J675" s="35"/>
      <c r="K675" s="35"/>
      <c r="L675" s="35"/>
      <c r="M675" s="35"/>
      <c r="N675" s="35"/>
      <c r="O675" s="211"/>
      <c r="P675" s="211"/>
      <c r="Q675" s="214"/>
      <c r="R675" s="214"/>
      <c r="S675" s="214"/>
      <c r="T675" s="214"/>
      <c r="U675" s="214"/>
      <c r="V675" s="213"/>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5.0999999999999996" customHeight="1" outlineLevel="1" x14ac:dyDescent="0.25">
      <c r="A676" s="6"/>
      <c r="B676" s="7"/>
      <c r="C676" s="18"/>
      <c r="D676" s="18"/>
      <c r="E676" s="18"/>
      <c r="F676" s="37"/>
      <c r="G676" s="38"/>
      <c r="H676" s="38"/>
      <c r="I676" s="38"/>
      <c r="J676" s="39"/>
      <c r="K676" s="39"/>
      <c r="L676" s="39"/>
      <c r="M676" s="39"/>
      <c r="N676" s="39"/>
      <c r="O676" s="39"/>
      <c r="P676" s="39"/>
      <c r="Q676" s="39"/>
      <c r="R676" s="39"/>
      <c r="S676" s="39"/>
      <c r="T676" s="39"/>
      <c r="U676" s="39"/>
      <c r="V676" s="31"/>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25.15" customHeight="1" outlineLevel="1" x14ac:dyDescent="0.25">
      <c r="A677" s="6"/>
      <c r="B677" s="7"/>
      <c r="C677" s="40"/>
      <c r="D677" s="40"/>
      <c r="E677" s="40"/>
      <c r="F677" s="40"/>
      <c r="G677" s="41" t="str">
        <f>G663</f>
        <v>Chemical info</v>
      </c>
      <c r="H677" s="40"/>
      <c r="I677" s="40"/>
      <c r="J677" s="40"/>
      <c r="K677" s="40"/>
      <c r="L677" s="40"/>
      <c r="M677" s="40"/>
      <c r="N677" s="40"/>
      <c r="O677" s="40"/>
      <c r="P677" s="40"/>
      <c r="Q677" s="40"/>
      <c r="R677" s="40"/>
      <c r="S677" s="40"/>
      <c r="T677" s="40"/>
      <c r="U677" s="40"/>
      <c r="V677" s="40"/>
      <c r="W677" s="42" t="s">
        <v>24</v>
      </c>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7"/>
      <c r="D678" s="7"/>
      <c r="E678" s="7"/>
      <c r="F678" s="8"/>
      <c r="G678" s="8"/>
      <c r="H678" s="8"/>
      <c r="I678" s="8"/>
      <c r="J678" s="8"/>
      <c r="K678" s="8"/>
      <c r="L678" s="8"/>
      <c r="M678" s="8"/>
      <c r="N678" s="8"/>
      <c r="O678" s="8"/>
      <c r="P678" s="8"/>
      <c r="Q678" s="8"/>
      <c r="R678" s="8"/>
      <c r="S678" s="8"/>
      <c r="T678" s="8"/>
      <c r="U678" s="8"/>
      <c r="V678" s="8"/>
      <c r="W678" s="8"/>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7"/>
      <c r="D679" s="7"/>
      <c r="E679" s="7"/>
      <c r="F679" s="7"/>
      <c r="G679" s="7"/>
      <c r="H679" s="8"/>
      <c r="I679" s="8"/>
      <c r="J679" s="8"/>
      <c r="K679" s="8"/>
      <c r="L679" s="8"/>
      <c r="M679" s="8"/>
      <c r="N679" s="228"/>
      <c r="O679" s="228"/>
      <c r="P679" s="228"/>
      <c r="Q679" s="8"/>
      <c r="R679" s="8"/>
      <c r="S679" s="8"/>
      <c r="T679" s="8"/>
      <c r="U679" s="8"/>
      <c r="V679" s="8"/>
      <c r="W679" s="8"/>
      <c r="X679" s="7"/>
      <c r="Y679" s="7"/>
      <c r="Z679" s="7"/>
      <c r="AA679" s="227"/>
      <c r="AB679" s="227"/>
      <c r="AC679" s="227"/>
      <c r="AD679" s="227"/>
      <c r="AE679" s="227"/>
      <c r="AF679" s="227"/>
      <c r="AG679" s="227"/>
      <c r="AH679" s="227"/>
      <c r="AI679" s="227"/>
      <c r="AJ679" s="227"/>
      <c r="AK679" s="227"/>
      <c r="AL679" s="227"/>
      <c r="AM679" s="227"/>
      <c r="AN679" s="227"/>
      <c r="AO679" s="227"/>
      <c r="AP679" s="227"/>
      <c r="AQ679" s="227"/>
      <c r="AR679" s="227"/>
      <c r="AS679" s="227"/>
      <c r="AT679" s="227"/>
      <c r="AU679" s="227"/>
      <c r="AV679" s="227"/>
      <c r="AW679" s="227"/>
      <c r="AX679" s="227"/>
      <c r="AY679" s="227"/>
      <c r="AZ679" s="227"/>
      <c r="BA679" s="227"/>
      <c r="BB679" s="227"/>
      <c r="BC679" s="227"/>
      <c r="BD679" s="227"/>
      <c r="BE679" s="227"/>
      <c r="BF679" s="227"/>
      <c r="BG679" s="227"/>
      <c r="BH679" s="227"/>
      <c r="BI679" s="227"/>
      <c r="BJ679" s="227"/>
      <c r="BK679" s="227"/>
      <c r="BL679" s="227"/>
      <c r="BM679" s="227"/>
      <c r="BN679" s="227"/>
      <c r="BO679" s="227"/>
      <c r="BP679" s="227"/>
    </row>
    <row r="680" spans="1:68" ht="5.0999999999999996" customHeight="1" outlineLevel="1" thickBot="1" x14ac:dyDescent="0.3">
      <c r="A680" s="6"/>
      <c r="B680" s="7"/>
      <c r="C680" s="7"/>
      <c r="D680" s="7"/>
      <c r="E680" s="7"/>
      <c r="F680" s="7"/>
      <c r="G680" s="7"/>
      <c r="H680" s="8"/>
      <c r="I680" s="8"/>
      <c r="J680" s="8"/>
      <c r="K680" s="8"/>
      <c r="L680" s="8"/>
      <c r="M680" s="8"/>
      <c r="N680" s="228"/>
      <c r="O680" s="228"/>
      <c r="P680" s="228"/>
      <c r="Q680" s="8"/>
      <c r="R680" s="8"/>
      <c r="S680" s="8"/>
      <c r="T680" s="8"/>
      <c r="U680" s="8"/>
      <c r="V680" s="8"/>
      <c r="W680" s="8"/>
      <c r="X680" s="7"/>
      <c r="Y680" s="7"/>
      <c r="Z680" s="7"/>
      <c r="AA680" s="227"/>
      <c r="AB680" s="227"/>
      <c r="AC680" s="227"/>
      <c r="AD680" s="227"/>
      <c r="AE680" s="227"/>
      <c r="AF680" s="227"/>
      <c r="AG680" s="227"/>
      <c r="AH680" s="227"/>
      <c r="AI680" s="227"/>
      <c r="AJ680" s="227"/>
      <c r="AK680" s="227"/>
      <c r="AL680" s="227"/>
      <c r="AM680" s="227"/>
      <c r="AN680" s="227"/>
      <c r="AO680" s="227"/>
      <c r="AP680" s="227"/>
      <c r="AQ680" s="227"/>
      <c r="AR680" s="227"/>
      <c r="AS680" s="227"/>
      <c r="AT680" s="227"/>
      <c r="AU680" s="227"/>
      <c r="AV680" s="227"/>
      <c r="AW680" s="227"/>
      <c r="AX680" s="227"/>
      <c r="AY680" s="227"/>
      <c r="AZ680" s="227"/>
      <c r="BA680" s="227"/>
      <c r="BB680" s="227"/>
      <c r="BC680" s="227"/>
      <c r="BD680" s="227"/>
      <c r="BE680" s="227"/>
      <c r="BF680" s="227"/>
      <c r="BG680" s="227"/>
      <c r="BH680" s="227"/>
      <c r="BI680" s="227"/>
      <c r="BJ680" s="227"/>
      <c r="BK680" s="227"/>
      <c r="BL680" s="227"/>
      <c r="BM680" s="227"/>
      <c r="BN680" s="227"/>
      <c r="BO680" s="227"/>
      <c r="BP680" s="227"/>
    </row>
    <row r="681" spans="1:68" ht="5.0999999999999996" customHeight="1" outlineLevel="1" x14ac:dyDescent="0.25">
      <c r="A681" s="6"/>
      <c r="B681" s="7"/>
      <c r="C681" s="10" t="s">
        <v>0</v>
      </c>
      <c r="D681" s="10"/>
      <c r="E681" s="10"/>
      <c r="F681" s="10"/>
      <c r="G681" s="10"/>
      <c r="H681" s="10"/>
      <c r="I681" s="10"/>
      <c r="J681" s="10"/>
      <c r="K681" s="11"/>
      <c r="L681" s="11"/>
      <c r="M681" s="11"/>
      <c r="N681" s="230"/>
      <c r="O681" s="230"/>
      <c r="P681" s="230"/>
      <c r="Q681" s="11"/>
      <c r="R681" s="11"/>
      <c r="S681" s="11"/>
      <c r="T681" s="11"/>
      <c r="U681" s="11"/>
      <c r="V681" s="11"/>
      <c r="W681" s="12"/>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3"/>
      <c r="D682" s="13"/>
      <c r="E682" s="13" t="s">
        <v>1</v>
      </c>
      <c r="F682" s="14"/>
      <c r="G682" s="15" t="s">
        <v>36</v>
      </c>
      <c r="H682" s="14"/>
      <c r="I682" s="14"/>
      <c r="J682" s="14"/>
      <c r="K682" s="14"/>
      <c r="L682" s="14"/>
      <c r="M682" s="14"/>
      <c r="N682" s="233"/>
      <c r="O682" s="233"/>
      <c r="P682" s="233"/>
      <c r="Q682" s="14"/>
      <c r="R682" s="14"/>
      <c r="S682" s="14"/>
      <c r="T682" s="14"/>
      <c r="U682" s="16"/>
      <c r="V682" s="16"/>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3"/>
      <c r="D683" s="13"/>
      <c r="E683" s="18"/>
      <c r="F683" s="14"/>
      <c r="G683" s="14" t="s">
        <v>37</v>
      </c>
      <c r="H683" s="14"/>
      <c r="I683" s="300" t="s">
        <v>345</v>
      </c>
      <c r="J683" s="14"/>
      <c r="K683" s="14"/>
      <c r="L683" s="14"/>
      <c r="M683" s="14"/>
      <c r="N683" s="233"/>
      <c r="O683" s="233"/>
      <c r="P683" s="233"/>
      <c r="Q683" s="14"/>
      <c r="R683" s="14"/>
      <c r="S683" s="14"/>
      <c r="T683" s="20"/>
      <c r="U683" s="16"/>
      <c r="V683" s="16"/>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3"/>
      <c r="E684" s="18"/>
      <c r="F684" s="14"/>
      <c r="G684" s="46">
        <v>38576.728703703702</v>
      </c>
      <c r="H684" s="14"/>
      <c r="I684" s="14"/>
      <c r="J684" s="14"/>
      <c r="K684" s="14"/>
      <c r="L684" s="14"/>
      <c r="M684" s="14"/>
      <c r="N684" s="233"/>
      <c r="O684" s="233"/>
      <c r="P684" s="233"/>
      <c r="Q684" s="14"/>
      <c r="R684" s="14"/>
      <c r="S684" s="14"/>
      <c r="T684" s="20"/>
      <c r="U684" s="16"/>
      <c r="V684" s="16"/>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ht="12" customHeight="1" outlineLevel="1" x14ac:dyDescent="0.25">
      <c r="A685" s="6"/>
      <c r="B685" s="7"/>
      <c r="C685" s="21">
        <v>0</v>
      </c>
      <c r="D685" s="13"/>
      <c r="E685" s="18"/>
      <c r="F685" s="14"/>
      <c r="G685" s="22"/>
      <c r="H685" s="14"/>
      <c r="I685" s="14"/>
      <c r="J685" s="14"/>
      <c r="K685" s="14"/>
      <c r="L685" s="14"/>
      <c r="M685" s="14"/>
      <c r="N685" s="233"/>
      <c r="O685" s="233"/>
      <c r="P685" s="233"/>
      <c r="Q685" s="14"/>
      <c r="R685" s="14"/>
      <c r="S685" s="14"/>
      <c r="T685" s="20"/>
      <c r="U685" s="16"/>
      <c r="V685" s="16"/>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ht="12" customHeight="1" outlineLevel="1" x14ac:dyDescent="0.25">
      <c r="A686" s="6"/>
      <c r="B686" s="7"/>
      <c r="C686" s="18"/>
      <c r="D686" s="18"/>
      <c r="E686" s="18"/>
      <c r="F686" s="18"/>
      <c r="G686" s="18"/>
      <c r="H686" s="18"/>
      <c r="I686" s="18"/>
      <c r="J686" s="23"/>
      <c r="K686" s="23"/>
      <c r="L686" s="23"/>
      <c r="M686" s="23"/>
      <c r="N686" s="739"/>
      <c r="O686" s="739"/>
      <c r="P686" s="739"/>
      <c r="Q686" s="23"/>
      <c r="R686" s="23"/>
      <c r="S686" s="23"/>
      <c r="T686" s="23"/>
      <c r="U686" s="23"/>
      <c r="V686" s="23"/>
      <c r="W686" s="17"/>
      <c r="X686" s="8"/>
      <c r="Y686" s="8"/>
      <c r="Z686" s="8"/>
      <c r="AA686" s="228"/>
      <c r="AB686" s="228"/>
      <c r="AC686" s="228"/>
      <c r="AD686" s="228"/>
      <c r="AE686" s="228"/>
      <c r="AF686" s="228"/>
      <c r="AG686" s="228"/>
      <c r="AH686" s="228"/>
      <c r="AI686" s="228"/>
      <c r="AJ686" s="228"/>
      <c r="AK686" s="228"/>
      <c r="AL686" s="228"/>
      <c r="AM686" s="228"/>
      <c r="AN686" s="228"/>
      <c r="AO686" s="228"/>
      <c r="AP686" s="228"/>
      <c r="AQ686" s="228"/>
      <c r="AR686" s="228"/>
      <c r="AS686" s="228"/>
      <c r="AT686" s="228"/>
      <c r="AU686" s="228"/>
      <c r="AV686" s="228"/>
      <c r="AW686" s="228"/>
      <c r="AX686" s="228"/>
      <c r="AY686" s="228"/>
      <c r="AZ686" s="228"/>
      <c r="BA686" s="228"/>
      <c r="BB686" s="228"/>
      <c r="BC686" s="228"/>
      <c r="BD686" s="228"/>
      <c r="BE686" s="228"/>
      <c r="BF686" s="228"/>
      <c r="BG686" s="228"/>
      <c r="BH686" s="228"/>
      <c r="BI686" s="228"/>
      <c r="BJ686" s="228"/>
      <c r="BK686" s="228"/>
      <c r="BL686" s="228"/>
      <c r="BM686" s="228"/>
      <c r="BN686" s="228"/>
      <c r="BO686" s="228"/>
      <c r="BP686" s="228"/>
    </row>
    <row r="687" spans="1:68" ht="12" customHeight="1" outlineLevel="1" x14ac:dyDescent="0.25">
      <c r="A687" s="6"/>
      <c r="B687" s="7"/>
      <c r="C687" s="18"/>
      <c r="D687" s="18"/>
      <c r="E687" s="18"/>
      <c r="F687" s="18"/>
      <c r="G687" s="18"/>
      <c r="H687" s="1182"/>
      <c r="I687" s="18"/>
      <c r="J687" s="18"/>
      <c r="K687" s="23"/>
      <c r="L687" s="23"/>
      <c r="M687" s="23"/>
      <c r="N687" s="739"/>
      <c r="O687" s="739"/>
      <c r="P687" s="739"/>
      <c r="Q687" s="23"/>
      <c r="R687" s="23"/>
      <c r="S687" s="23"/>
      <c r="T687" s="23"/>
      <c r="U687" s="23"/>
      <c r="V687" s="23"/>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ht="12" customHeight="1" outlineLevel="1" x14ac:dyDescent="0.25">
      <c r="A688" s="6"/>
      <c r="B688" s="7"/>
      <c r="C688" s="18"/>
      <c r="D688" s="18"/>
      <c r="E688" s="18"/>
      <c r="F688" s="18"/>
      <c r="G688" s="18"/>
      <c r="H688" s="1182"/>
      <c r="I688" s="18"/>
      <c r="J688" s="1185" t="s">
        <v>1089</v>
      </c>
      <c r="K688" s="1186"/>
      <c r="L688" s="1186"/>
      <c r="M688" s="1186"/>
      <c r="N688" s="1186"/>
      <c r="O688" s="1186"/>
      <c r="P688" s="1186"/>
      <c r="Q688" s="1186"/>
      <c r="R688" s="25"/>
      <c r="S688" s="25"/>
      <c r="T688" s="23"/>
      <c r="U688" s="23"/>
      <c r="V688" s="23"/>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ht="12" customHeight="1" outlineLevel="1" x14ac:dyDescent="0.25">
      <c r="A689" s="6"/>
      <c r="B689" s="7"/>
      <c r="C689" s="18"/>
      <c r="D689" s="18"/>
      <c r="E689" s="18"/>
      <c r="F689" s="18"/>
      <c r="G689" s="18" t="s">
        <v>39</v>
      </c>
      <c r="H689" s="1182"/>
      <c r="I689" s="18"/>
      <c r="J689" s="243" t="s">
        <v>404</v>
      </c>
      <c r="K689" s="243" t="s">
        <v>59</v>
      </c>
      <c r="L689" s="243" t="s">
        <v>60</v>
      </c>
      <c r="M689" s="243" t="s">
        <v>61</v>
      </c>
      <c r="N689" s="243" t="s">
        <v>62</v>
      </c>
      <c r="O689" s="243" t="s">
        <v>913</v>
      </c>
      <c r="P689" s="243" t="s">
        <v>914</v>
      </c>
      <c r="Q689" s="724" t="s">
        <v>915</v>
      </c>
      <c r="R689" s="724" t="s">
        <v>1208</v>
      </c>
      <c r="S689" s="724"/>
      <c r="T689" s="727" t="s">
        <v>1069</v>
      </c>
      <c r="U689" s="23"/>
      <c r="V689" s="23"/>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ht="12" customHeight="1" outlineLevel="1" x14ac:dyDescent="0.25">
      <c r="A690" s="6"/>
      <c r="B690" s="7"/>
      <c r="C690" s="18"/>
      <c r="D690" s="18"/>
      <c r="E690" s="18"/>
      <c r="F690" s="27"/>
      <c r="G690" s="50"/>
      <c r="H690" s="32"/>
      <c r="I690" s="908" t="str">
        <f>General!L17</f>
        <v>a</v>
      </c>
      <c r="J690" s="357">
        <v>0</v>
      </c>
      <c r="K690" s="357">
        <v>0</v>
      </c>
      <c r="L690" s="357">
        <v>0</v>
      </c>
      <c r="M690" s="357">
        <v>0</v>
      </c>
      <c r="N690" s="357">
        <v>0</v>
      </c>
      <c r="O690" s="357">
        <v>0</v>
      </c>
      <c r="P690" s="357">
        <v>0</v>
      </c>
      <c r="Q690" s="357">
        <v>0</v>
      </c>
      <c r="R690" s="357">
        <v>0</v>
      </c>
      <c r="S690" s="704"/>
      <c r="T690" s="925">
        <v>0</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s="686" customFormat="1" ht="12" customHeight="1" outlineLevel="1" x14ac:dyDescent="0.25">
      <c r="A691" s="690"/>
      <c r="B691" s="687"/>
      <c r="C691" s="699"/>
      <c r="D691" s="699"/>
      <c r="E691" s="699"/>
      <c r="F691" s="703"/>
      <c r="G691" s="702"/>
      <c r="H691" s="32"/>
      <c r="I691" s="908" t="str">
        <f>General!L18</f>
        <v>ar</v>
      </c>
      <c r="J691" s="357">
        <v>10</v>
      </c>
      <c r="K691" s="357">
        <v>10</v>
      </c>
      <c r="L691" s="357">
        <v>10</v>
      </c>
      <c r="M691" s="357">
        <v>10</v>
      </c>
      <c r="N691" s="357">
        <v>10</v>
      </c>
      <c r="O691" s="357">
        <v>10</v>
      </c>
      <c r="P691" s="357">
        <v>10</v>
      </c>
      <c r="Q691" s="357">
        <v>10</v>
      </c>
      <c r="R691" s="357">
        <v>10</v>
      </c>
      <c r="S691" s="704"/>
      <c r="T691" s="925">
        <v>1</v>
      </c>
      <c r="U691" s="60"/>
      <c r="V691" s="61"/>
      <c r="W691" s="694"/>
      <c r="X691" s="689"/>
      <c r="Y691" s="689"/>
      <c r="Z691" s="689"/>
      <c r="AA691" s="689"/>
      <c r="AB691" s="689"/>
      <c r="AC691" s="689"/>
      <c r="AD691" s="689"/>
      <c r="AE691" s="689"/>
      <c r="AF691" s="689"/>
      <c r="AG691" s="689"/>
      <c r="AH691" s="689"/>
      <c r="AI691" s="689"/>
      <c r="AJ691" s="689"/>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c r="BK691" s="689"/>
      <c r="BL691" s="689"/>
      <c r="BM691" s="689"/>
      <c r="BN691" s="689"/>
      <c r="BO691" s="689"/>
      <c r="BP691" s="689"/>
    </row>
    <row r="692" spans="1:68" s="686" customFormat="1" ht="12" customHeight="1" outlineLevel="1" x14ac:dyDescent="0.25">
      <c r="A692" s="690"/>
      <c r="B692" s="687"/>
      <c r="C692" s="699"/>
      <c r="D692" s="699"/>
      <c r="E692" s="699"/>
      <c r="F692" s="703"/>
      <c r="G692" s="702"/>
      <c r="H692" s="32"/>
      <c r="I692" s="908" t="str">
        <f>General!L19</f>
        <v>a2</v>
      </c>
      <c r="J692" s="357">
        <v>0</v>
      </c>
      <c r="K692" s="357">
        <v>0</v>
      </c>
      <c r="L692" s="357">
        <v>0</v>
      </c>
      <c r="M692" s="357">
        <v>0</v>
      </c>
      <c r="N692" s="357">
        <v>0</v>
      </c>
      <c r="O692" s="357">
        <v>0</v>
      </c>
      <c r="P692" s="357">
        <v>0</v>
      </c>
      <c r="Q692" s="357">
        <v>0</v>
      </c>
      <c r="R692" s="357">
        <v>0</v>
      </c>
      <c r="S692" s="704"/>
      <c r="T692" s="925">
        <v>0</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703"/>
      <c r="G693" s="702"/>
      <c r="H693" s="32"/>
      <c r="I693" s="908" t="str">
        <f>General!L20</f>
        <v>b</v>
      </c>
      <c r="J693" s="357">
        <v>100</v>
      </c>
      <c r="K693" s="357">
        <v>100</v>
      </c>
      <c r="L693" s="357">
        <v>100</v>
      </c>
      <c r="M693" s="357">
        <v>100</v>
      </c>
      <c r="N693" s="357">
        <v>100</v>
      </c>
      <c r="O693" s="357">
        <v>100</v>
      </c>
      <c r="P693" s="357">
        <v>100</v>
      </c>
      <c r="Q693" s="357">
        <v>100</v>
      </c>
      <c r="R693" s="357">
        <v>100</v>
      </c>
      <c r="S693" s="704"/>
      <c r="T693" s="925">
        <v>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27"/>
      <c r="G694" s="50"/>
      <c r="H694" s="32"/>
      <c r="I694" s="908" t="str">
        <f>General!L21</f>
        <v>bd</v>
      </c>
      <c r="J694" s="357">
        <v>100</v>
      </c>
      <c r="K694" s="357">
        <v>100</v>
      </c>
      <c r="L694" s="357">
        <v>100</v>
      </c>
      <c r="M694" s="357">
        <v>100</v>
      </c>
      <c r="N694" s="357">
        <v>100</v>
      </c>
      <c r="O694" s="357">
        <v>100</v>
      </c>
      <c r="P694" s="357">
        <v>100</v>
      </c>
      <c r="Q694" s="357">
        <v>100</v>
      </c>
      <c r="R694" s="357">
        <v>100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3"/>
      <c r="G695" s="702"/>
      <c r="H695" s="32"/>
      <c r="I695" s="908" t="str">
        <f>General!L22</f>
        <v>f</v>
      </c>
      <c r="J695" s="358">
        <v>120</v>
      </c>
      <c r="K695" s="358">
        <v>120</v>
      </c>
      <c r="L695" s="358">
        <v>120</v>
      </c>
      <c r="M695" s="358">
        <v>120</v>
      </c>
      <c r="N695" s="358">
        <v>120</v>
      </c>
      <c r="O695" s="358">
        <v>120</v>
      </c>
      <c r="P695" s="358">
        <v>120</v>
      </c>
      <c r="Q695" s="358">
        <v>120</v>
      </c>
      <c r="R695" s="358">
        <v>120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27"/>
      <c r="G696" s="50"/>
      <c r="H696" s="32"/>
      <c r="I696" s="908" t="str">
        <f>General!L23</f>
        <v>h</v>
      </c>
      <c r="J696" s="358">
        <v>140</v>
      </c>
      <c r="K696" s="358">
        <v>140</v>
      </c>
      <c r="L696" s="358">
        <v>140</v>
      </c>
      <c r="M696" s="358">
        <v>140</v>
      </c>
      <c r="N696" s="358">
        <v>140</v>
      </c>
      <c r="O696" s="358">
        <v>140</v>
      </c>
      <c r="P696" s="358">
        <v>140</v>
      </c>
      <c r="Q696" s="358">
        <v>140</v>
      </c>
      <c r="R696" s="358">
        <v>140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27"/>
      <c r="G697" s="50"/>
      <c r="H697" s="32"/>
      <c r="I697" s="908" t="str">
        <f>General!L24</f>
        <v>i</v>
      </c>
      <c r="J697" s="358">
        <v>90</v>
      </c>
      <c r="K697" s="358">
        <v>90</v>
      </c>
      <c r="L697" s="358">
        <v>90</v>
      </c>
      <c r="M697" s="358">
        <v>90</v>
      </c>
      <c r="N697" s="358">
        <v>90</v>
      </c>
      <c r="O697" s="358">
        <v>90</v>
      </c>
      <c r="P697" s="358">
        <v>90</v>
      </c>
      <c r="Q697" s="358">
        <v>90</v>
      </c>
      <c r="R697" s="358">
        <v>90</v>
      </c>
      <c r="S697" s="704"/>
      <c r="T697" s="925">
        <v>1</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s="686" customFormat="1" ht="12" customHeight="1" outlineLevel="1" x14ac:dyDescent="0.25">
      <c r="A698" s="690"/>
      <c r="B698" s="687"/>
      <c r="C698" s="699"/>
      <c r="D698" s="699"/>
      <c r="E698" s="699"/>
      <c r="F698" s="698"/>
      <c r="G698" s="702"/>
      <c r="H698" s="32"/>
      <c r="I698" s="908" t="str">
        <f>General!L25</f>
        <v>j</v>
      </c>
      <c r="J698" s="358">
        <v>0</v>
      </c>
      <c r="K698" s="358">
        <v>0</v>
      </c>
      <c r="L698" s="358">
        <v>0</v>
      </c>
      <c r="M698" s="358">
        <v>0</v>
      </c>
      <c r="N698" s="358">
        <v>0</v>
      </c>
      <c r="O698" s="358">
        <v>0</v>
      </c>
      <c r="P698" s="358">
        <v>0</v>
      </c>
      <c r="Q698" s="358">
        <v>0</v>
      </c>
      <c r="R698" s="358">
        <v>0</v>
      </c>
      <c r="S698" s="704"/>
      <c r="T698" s="925">
        <v>1</v>
      </c>
      <c r="U698" s="60"/>
      <c r="V698" s="61"/>
      <c r="W698" s="694"/>
      <c r="X698" s="689"/>
      <c r="Y698" s="689"/>
      <c r="Z698" s="689"/>
      <c r="AA698" s="689"/>
      <c r="AB698" s="689"/>
      <c r="AC698" s="689"/>
      <c r="AD698" s="689"/>
      <c r="AE698" s="689"/>
      <c r="AF698" s="689"/>
      <c r="AG698" s="689"/>
      <c r="AH698" s="689"/>
      <c r="AI698" s="689"/>
      <c r="AJ698" s="689"/>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c r="BK698" s="689"/>
      <c r="BL698" s="689"/>
      <c r="BM698" s="689"/>
      <c r="BN698" s="689"/>
      <c r="BO698" s="689"/>
      <c r="BP698" s="689"/>
    </row>
    <row r="699" spans="1:68" s="686" customFormat="1" ht="12" customHeight="1" outlineLevel="1" x14ac:dyDescent="0.25">
      <c r="A699" s="690"/>
      <c r="B699" s="687"/>
      <c r="C699" s="699"/>
      <c r="D699" s="699"/>
      <c r="E699" s="699"/>
      <c r="F699" s="698"/>
      <c r="G699" s="702"/>
      <c r="H699" s="32"/>
      <c r="I699" s="908" t="str">
        <f>General!L26</f>
        <v>jc</v>
      </c>
      <c r="J699" s="928">
        <f>J700*$T$699+J698*(1-$T$699)</f>
        <v>1</v>
      </c>
      <c r="K699" s="928">
        <f t="shared" ref="K699:P699" si="104">K700*$T$699+K698*(1-$T$699)</f>
        <v>1</v>
      </c>
      <c r="L699" s="928">
        <f t="shared" si="104"/>
        <v>1</v>
      </c>
      <c r="M699" s="928">
        <f t="shared" si="104"/>
        <v>1</v>
      </c>
      <c r="N699" s="928">
        <f t="shared" si="104"/>
        <v>1</v>
      </c>
      <c r="O699" s="928">
        <f t="shared" si="104"/>
        <v>1</v>
      </c>
      <c r="P699" s="928">
        <f t="shared" si="104"/>
        <v>1</v>
      </c>
      <c r="Q699" s="928">
        <f>Q700*$T$699+Q698*(1-$T$699)</f>
        <v>1</v>
      </c>
      <c r="R699" s="928">
        <f>R700*$T$699+R698*(1-$T$699)</f>
        <v>1</v>
      </c>
      <c r="S699" s="704"/>
      <c r="T699" s="927">
        <v>0.1</v>
      </c>
      <c r="U699" s="60"/>
      <c r="V699" s="61"/>
      <c r="W699" s="694"/>
      <c r="X699" s="689"/>
      <c r="Y699" s="689"/>
      <c r="Z699" s="689"/>
      <c r="AA699" s="689"/>
      <c r="AB699" s="689"/>
      <c r="AC699" s="689"/>
      <c r="AD699" s="689"/>
      <c r="AE699" s="689"/>
      <c r="AF699" s="689"/>
      <c r="AG699" s="689"/>
      <c r="AH699" s="689"/>
      <c r="AI699" s="689"/>
      <c r="AJ699" s="689"/>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c r="BK699" s="689"/>
      <c r="BL699" s="689"/>
      <c r="BM699" s="689"/>
      <c r="BN699" s="689"/>
      <c r="BO699" s="689"/>
      <c r="BP699" s="689"/>
    </row>
    <row r="700" spans="1:68" ht="12" customHeight="1" outlineLevel="1" x14ac:dyDescent="0.25">
      <c r="A700" s="6"/>
      <c r="B700" s="7"/>
      <c r="C700" s="18"/>
      <c r="D700" s="18"/>
      <c r="E700" s="18"/>
      <c r="F700" s="37"/>
      <c r="G700" s="50"/>
      <c r="H700" s="32"/>
      <c r="I700" s="908" t="str">
        <f>General!L27</f>
        <v>jr</v>
      </c>
      <c r="J700" s="358">
        <v>10</v>
      </c>
      <c r="K700" s="358">
        <v>10</v>
      </c>
      <c r="L700" s="358">
        <v>10</v>
      </c>
      <c r="M700" s="358">
        <v>10</v>
      </c>
      <c r="N700" s="358">
        <v>10</v>
      </c>
      <c r="O700" s="358">
        <v>10</v>
      </c>
      <c r="P700" s="358">
        <v>10</v>
      </c>
      <c r="Q700" s="358">
        <v>10</v>
      </c>
      <c r="R700" s="358">
        <v>10</v>
      </c>
      <c r="S700" s="704"/>
      <c r="T700" s="925">
        <v>1</v>
      </c>
      <c r="U700" s="60"/>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6" customFormat="1" ht="12" customHeight="1" outlineLevel="1" x14ac:dyDescent="0.25">
      <c r="A701" s="690"/>
      <c r="B701" s="687"/>
      <c r="C701" s="699"/>
      <c r="D701" s="699"/>
      <c r="E701" s="699"/>
      <c r="F701" s="701"/>
      <c r="G701" s="700"/>
      <c r="H701" s="700"/>
      <c r="I701" s="908" t="str">
        <f>General!L28</f>
        <v>k</v>
      </c>
      <c r="J701" s="358">
        <v>90</v>
      </c>
      <c r="K701" s="358">
        <v>90</v>
      </c>
      <c r="L701" s="358">
        <v>90</v>
      </c>
      <c r="M701" s="358">
        <v>90</v>
      </c>
      <c r="N701" s="358">
        <v>90</v>
      </c>
      <c r="O701" s="358">
        <v>90</v>
      </c>
      <c r="P701" s="358">
        <v>90</v>
      </c>
      <c r="Q701" s="358">
        <v>90</v>
      </c>
      <c r="R701" s="358">
        <v>90</v>
      </c>
      <c r="S701" s="704"/>
      <c r="T701" s="925">
        <v>1</v>
      </c>
      <c r="U701" s="60"/>
      <c r="V701" s="61"/>
      <c r="W701" s="694"/>
      <c r="X701" s="689"/>
      <c r="Y701" s="689"/>
      <c r="Z701" s="689"/>
      <c r="AA701" s="689"/>
      <c r="AB701" s="689"/>
      <c r="AC701" s="689"/>
      <c r="AD701" s="689"/>
      <c r="AE701" s="689"/>
      <c r="AF701" s="689"/>
      <c r="AG701" s="689"/>
      <c r="AH701" s="689"/>
      <c r="AI701" s="689"/>
      <c r="AJ701" s="689"/>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c r="BK701" s="689"/>
      <c r="BL701" s="689"/>
      <c r="BM701" s="689"/>
      <c r="BN701" s="689"/>
      <c r="BO701" s="689"/>
      <c r="BP701" s="689"/>
    </row>
    <row r="702" spans="1:68" ht="12" customHeight="1" outlineLevel="1" x14ac:dyDescent="0.25">
      <c r="A702" s="6"/>
      <c r="B702" s="7"/>
      <c r="C702" s="18"/>
      <c r="D702" s="18"/>
      <c r="E702" s="18"/>
      <c r="F702" s="34"/>
      <c r="G702" s="35"/>
      <c r="H702" s="35"/>
      <c r="I702" s="908" t="str">
        <f>General!L29</f>
        <v>l</v>
      </c>
      <c r="J702" s="358">
        <v>90</v>
      </c>
      <c r="K702" s="358">
        <v>90</v>
      </c>
      <c r="L702" s="358">
        <v>90</v>
      </c>
      <c r="M702" s="358">
        <v>90</v>
      </c>
      <c r="N702" s="358">
        <v>90</v>
      </c>
      <c r="O702" s="358">
        <v>90</v>
      </c>
      <c r="P702" s="358">
        <v>90</v>
      </c>
      <c r="Q702" s="358">
        <v>90</v>
      </c>
      <c r="R702" s="358">
        <v>90</v>
      </c>
      <c r="S702" s="704"/>
      <c r="T702" s="925">
        <v>1</v>
      </c>
      <c r="U702" s="60"/>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34"/>
      <c r="G703" s="35"/>
      <c r="H703" s="35"/>
      <c r="I703" s="908" t="str">
        <f>General!L30</f>
        <v>m</v>
      </c>
      <c r="J703" s="358">
        <v>0</v>
      </c>
      <c r="K703" s="358">
        <v>0</v>
      </c>
      <c r="L703" s="358">
        <v>0</v>
      </c>
      <c r="M703" s="358">
        <v>0</v>
      </c>
      <c r="N703" s="358">
        <v>0</v>
      </c>
      <c r="O703" s="358">
        <v>0</v>
      </c>
      <c r="P703" s="358">
        <v>0</v>
      </c>
      <c r="Q703" s="358">
        <v>0</v>
      </c>
      <c r="R703" s="358">
        <v>0</v>
      </c>
      <c r="S703" s="704"/>
      <c r="T703" s="925">
        <v>0</v>
      </c>
      <c r="U703" s="60"/>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ht="12" customHeight="1" outlineLevel="1" x14ac:dyDescent="0.25">
      <c r="A704" s="6"/>
      <c r="B704" s="7"/>
      <c r="C704" s="18"/>
      <c r="D704" s="18"/>
      <c r="E704" s="18"/>
      <c r="F704" s="27"/>
      <c r="G704" s="50"/>
      <c r="H704" s="32"/>
      <c r="I704" s="908" t="str">
        <f>General!L31</f>
        <v>o</v>
      </c>
      <c r="J704" s="357">
        <v>120</v>
      </c>
      <c r="K704" s="357">
        <v>120</v>
      </c>
      <c r="L704" s="357">
        <v>120</v>
      </c>
      <c r="M704" s="357">
        <v>120</v>
      </c>
      <c r="N704" s="357">
        <v>120</v>
      </c>
      <c r="O704" s="357">
        <v>120</v>
      </c>
      <c r="P704" s="357">
        <v>120</v>
      </c>
      <c r="Q704" s="357">
        <v>120</v>
      </c>
      <c r="R704" s="357">
        <v>120</v>
      </c>
      <c r="S704" s="704"/>
      <c r="T704" s="925">
        <v>1</v>
      </c>
      <c r="U704" s="60"/>
      <c r="V704" s="61"/>
      <c r="W704" s="17"/>
      <c r="X704" s="8"/>
      <c r="Y704" s="8"/>
      <c r="Z704" s="8"/>
      <c r="AA704" s="228"/>
      <c r="AB704" s="228"/>
      <c r="AC704" s="228"/>
      <c r="AD704" s="228"/>
      <c r="AE704" s="228"/>
      <c r="AF704" s="228"/>
      <c r="AG704" s="228"/>
      <c r="AH704" s="228"/>
      <c r="AI704" s="228"/>
      <c r="AJ704" s="228"/>
      <c r="AK704" s="228"/>
      <c r="AL704" s="228"/>
      <c r="AM704" s="228"/>
      <c r="AN704" s="228"/>
      <c r="AO704" s="228"/>
      <c r="AP704" s="228"/>
      <c r="AQ704" s="228"/>
      <c r="AR704" s="228"/>
      <c r="AS704" s="228"/>
      <c r="AT704" s="228"/>
      <c r="AU704" s="228"/>
      <c r="AV704" s="228"/>
      <c r="AW704" s="228"/>
      <c r="AX704" s="228"/>
      <c r="AY704" s="228"/>
      <c r="AZ704" s="228"/>
      <c r="BA704" s="228"/>
      <c r="BB704" s="228"/>
      <c r="BC704" s="228"/>
      <c r="BD704" s="228"/>
      <c r="BE704" s="228"/>
      <c r="BF704" s="228"/>
      <c r="BG704" s="228"/>
      <c r="BH704" s="228"/>
      <c r="BI704" s="228"/>
      <c r="BJ704" s="228"/>
      <c r="BK704" s="228"/>
      <c r="BL704" s="228"/>
      <c r="BM704" s="228"/>
      <c r="BN704" s="228"/>
      <c r="BO704" s="228"/>
      <c r="BP704" s="228"/>
    </row>
    <row r="705" spans="1:68" ht="12" customHeight="1" outlineLevel="1" x14ac:dyDescent="0.25">
      <c r="A705" s="6"/>
      <c r="B705" s="7"/>
      <c r="C705" s="18"/>
      <c r="D705" s="18"/>
      <c r="E705" s="18"/>
      <c r="F705" s="27"/>
      <c r="G705" s="50"/>
      <c r="H705" s="32"/>
      <c r="I705" s="908" t="str">
        <f>General!L32</f>
        <v>od</v>
      </c>
      <c r="J705" s="359">
        <v>120</v>
      </c>
      <c r="K705" s="359">
        <v>120</v>
      </c>
      <c r="L705" s="359">
        <v>120</v>
      </c>
      <c r="M705" s="359">
        <v>120</v>
      </c>
      <c r="N705" s="359">
        <v>120</v>
      </c>
      <c r="O705" s="359">
        <v>120</v>
      </c>
      <c r="P705" s="359">
        <v>120</v>
      </c>
      <c r="Q705" s="359">
        <v>120</v>
      </c>
      <c r="R705" s="359">
        <v>120</v>
      </c>
      <c r="S705" s="704"/>
      <c r="T705" s="925">
        <v>1</v>
      </c>
      <c r="U705" s="60"/>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ht="12" customHeight="1" outlineLevel="1" x14ac:dyDescent="0.25">
      <c r="A706" s="6"/>
      <c r="B706" s="7"/>
      <c r="C706" s="18"/>
      <c r="D706" s="18"/>
      <c r="E706" s="18"/>
      <c r="F706" s="27"/>
      <c r="G706" s="51"/>
      <c r="H706" s="52"/>
      <c r="I706" s="908" t="str">
        <f>General!L33</f>
        <v>of</v>
      </c>
      <c r="J706" s="359">
        <v>100</v>
      </c>
      <c r="K706" s="359">
        <v>100</v>
      </c>
      <c r="L706" s="359">
        <v>100</v>
      </c>
      <c r="M706" s="359">
        <v>100</v>
      </c>
      <c r="N706" s="359">
        <v>100</v>
      </c>
      <c r="O706" s="359">
        <v>100</v>
      </c>
      <c r="P706" s="359">
        <v>100</v>
      </c>
      <c r="Q706" s="359">
        <v>100</v>
      </c>
      <c r="R706" s="359">
        <v>100</v>
      </c>
      <c r="S706" s="264"/>
      <c r="T706" s="926">
        <v>1</v>
      </c>
      <c r="U706" s="62"/>
      <c r="V706" s="61"/>
      <c r="W706" s="17"/>
      <c r="X706" s="8"/>
      <c r="Y706" s="8"/>
      <c r="Z706" s="8"/>
      <c r="AA706" s="228"/>
      <c r="AB706" s="228"/>
      <c r="AC706" s="228"/>
      <c r="AD706" s="228"/>
      <c r="AE706" s="228"/>
      <c r="AF706" s="228"/>
      <c r="AG706" s="228"/>
      <c r="AH706" s="228"/>
      <c r="AI706" s="228"/>
      <c r="AJ706" s="228"/>
      <c r="AK706" s="228"/>
      <c r="AL706" s="228"/>
      <c r="AM706" s="228"/>
      <c r="AN706" s="228"/>
      <c r="AO706" s="228"/>
      <c r="AP706" s="228"/>
      <c r="AQ706" s="228"/>
      <c r="AR706" s="228"/>
      <c r="AS706" s="228"/>
      <c r="AT706" s="228"/>
      <c r="AU706" s="228"/>
      <c r="AV706" s="228"/>
      <c r="AW706" s="228"/>
      <c r="AX706" s="228"/>
      <c r="AY706" s="228"/>
      <c r="AZ706" s="228"/>
      <c r="BA706" s="228"/>
      <c r="BB706" s="228"/>
      <c r="BC706" s="228"/>
      <c r="BD706" s="228"/>
      <c r="BE706" s="228"/>
      <c r="BF706" s="228"/>
      <c r="BG706" s="228"/>
      <c r="BH706" s="228"/>
      <c r="BI706" s="228"/>
      <c r="BJ706" s="228"/>
      <c r="BK706" s="228"/>
      <c r="BL706" s="228"/>
      <c r="BM706" s="228"/>
      <c r="BN706" s="228"/>
      <c r="BO706" s="228"/>
      <c r="BP706" s="228"/>
    </row>
    <row r="707" spans="1:68" ht="12" customHeight="1" outlineLevel="1" x14ac:dyDescent="0.25">
      <c r="A707" s="6"/>
      <c r="B707" s="7"/>
      <c r="C707" s="18"/>
      <c r="D707" s="18"/>
      <c r="E707" s="18"/>
      <c r="F707" s="27"/>
      <c r="G707" s="51"/>
      <c r="H707" s="52"/>
      <c r="I707" s="908" t="str">
        <f>General!L34</f>
        <v>r</v>
      </c>
      <c r="J707" s="359">
        <v>3</v>
      </c>
      <c r="K707" s="359">
        <v>3</v>
      </c>
      <c r="L707" s="359">
        <v>3</v>
      </c>
      <c r="M707" s="359">
        <v>3</v>
      </c>
      <c r="N707" s="359">
        <v>3</v>
      </c>
      <c r="O707" s="359">
        <v>3</v>
      </c>
      <c r="P707" s="359">
        <v>3</v>
      </c>
      <c r="Q707" s="359">
        <v>3</v>
      </c>
      <c r="R707" s="359">
        <v>3</v>
      </c>
      <c r="S707" s="264"/>
      <c r="T707" s="926">
        <v>1</v>
      </c>
      <c r="U707" s="62"/>
      <c r="V707" s="61"/>
      <c r="W707" s="17"/>
      <c r="X707" s="8"/>
      <c r="Y707" s="8"/>
      <c r="Z707" s="8"/>
      <c r="AA707" s="228"/>
      <c r="AB707" s="228"/>
      <c r="AC707" s="228"/>
      <c r="AD707" s="228"/>
      <c r="AE707" s="228"/>
      <c r="AF707" s="228"/>
      <c r="AG707" s="228"/>
      <c r="AH707" s="228"/>
      <c r="AI707" s="228"/>
      <c r="AJ707" s="228"/>
      <c r="AK707" s="228"/>
      <c r="AL707" s="228"/>
      <c r="AM707" s="228"/>
      <c r="AN707" s="228"/>
      <c r="AO707" s="228"/>
      <c r="AP707" s="228"/>
      <c r="AQ707" s="228"/>
      <c r="AR707" s="228"/>
      <c r="AS707" s="228"/>
      <c r="AT707" s="228"/>
      <c r="AU707" s="228"/>
      <c r="AV707" s="228"/>
      <c r="AW707" s="228"/>
      <c r="AX707" s="228"/>
      <c r="AY707" s="228"/>
      <c r="AZ707" s="228"/>
      <c r="BA707" s="228"/>
      <c r="BB707" s="228"/>
      <c r="BC707" s="228"/>
      <c r="BD707" s="228"/>
      <c r="BE707" s="228"/>
      <c r="BF707" s="228"/>
      <c r="BG707" s="228"/>
      <c r="BH707" s="228"/>
      <c r="BI707" s="228"/>
      <c r="BJ707" s="228"/>
      <c r="BK707" s="228"/>
      <c r="BL707" s="228"/>
      <c r="BM707" s="228"/>
      <c r="BN707" s="228"/>
      <c r="BO707" s="228"/>
      <c r="BP707" s="228"/>
    </row>
    <row r="708" spans="1:68" ht="12" customHeight="1" outlineLevel="1" x14ac:dyDescent="0.25">
      <c r="A708" s="6"/>
      <c r="B708" s="7"/>
      <c r="C708" s="18"/>
      <c r="D708" s="18"/>
      <c r="E708" s="18"/>
      <c r="F708" s="27"/>
      <c r="G708" s="51"/>
      <c r="H708" s="52"/>
      <c r="I708" s="908" t="str">
        <f>General!L35</f>
        <v>rd</v>
      </c>
      <c r="J708" s="359">
        <v>3</v>
      </c>
      <c r="K708" s="359">
        <v>3</v>
      </c>
      <c r="L708" s="359">
        <v>3</v>
      </c>
      <c r="M708" s="359">
        <v>3</v>
      </c>
      <c r="N708" s="359">
        <v>3</v>
      </c>
      <c r="O708" s="359">
        <v>3</v>
      </c>
      <c r="P708" s="359">
        <v>3</v>
      </c>
      <c r="Q708" s="359">
        <v>3</v>
      </c>
      <c r="R708" s="359">
        <v>3</v>
      </c>
      <c r="S708" s="264"/>
      <c r="T708" s="926">
        <v>1</v>
      </c>
      <c r="U708" s="62"/>
      <c r="V708" s="61"/>
      <c r="W708" s="17"/>
      <c r="X708" s="8"/>
      <c r="Y708" s="8"/>
      <c r="Z708" s="8"/>
      <c r="AA708" s="228"/>
      <c r="AB708" s="228"/>
      <c r="AC708" s="228"/>
      <c r="AD708" s="228"/>
      <c r="AE708" s="228"/>
      <c r="AF708" s="228"/>
      <c r="AG708" s="228"/>
      <c r="AH708" s="228"/>
      <c r="AI708" s="228"/>
      <c r="AJ708" s="228"/>
      <c r="AK708" s="228"/>
      <c r="AL708" s="228"/>
      <c r="AM708" s="228"/>
      <c r="AN708" s="228"/>
      <c r="AO708" s="228"/>
      <c r="AP708" s="228"/>
      <c r="AQ708" s="228"/>
      <c r="AR708" s="228"/>
      <c r="AS708" s="228"/>
      <c r="AT708" s="228"/>
      <c r="AU708" s="228"/>
      <c r="AV708" s="228"/>
      <c r="AW708" s="228"/>
      <c r="AX708" s="228"/>
      <c r="AY708" s="228"/>
      <c r="AZ708" s="228"/>
      <c r="BA708" s="228"/>
      <c r="BB708" s="228"/>
      <c r="BC708" s="228"/>
      <c r="BD708" s="228"/>
      <c r="BE708" s="228"/>
      <c r="BF708" s="228"/>
      <c r="BG708" s="228"/>
      <c r="BH708" s="228"/>
      <c r="BI708" s="228"/>
      <c r="BJ708" s="228"/>
      <c r="BK708" s="228"/>
      <c r="BL708" s="228"/>
      <c r="BM708" s="228"/>
      <c r="BN708" s="228"/>
      <c r="BO708" s="228"/>
      <c r="BP708" s="228"/>
    </row>
    <row r="709" spans="1:68" ht="12" customHeight="1" outlineLevel="1" x14ac:dyDescent="0.25">
      <c r="A709" s="6"/>
      <c r="B709" s="7"/>
      <c r="C709" s="18"/>
      <c r="D709" s="18"/>
      <c r="E709" s="18"/>
      <c r="F709" s="27"/>
      <c r="G709" s="51"/>
      <c r="H709" s="52"/>
      <c r="I709" s="908" t="str">
        <f>General!L36</f>
        <v>s</v>
      </c>
      <c r="J709" s="359">
        <v>0</v>
      </c>
      <c r="K709" s="359">
        <v>0</v>
      </c>
      <c r="L709" s="359">
        <v>0</v>
      </c>
      <c r="M709" s="359">
        <v>0</v>
      </c>
      <c r="N709" s="359">
        <v>0</v>
      </c>
      <c r="O709" s="359">
        <v>0</v>
      </c>
      <c r="P709" s="359">
        <v>0</v>
      </c>
      <c r="Q709" s="359">
        <v>0</v>
      </c>
      <c r="R709" s="359">
        <v>0</v>
      </c>
      <c r="S709" s="68"/>
      <c r="T709" s="926">
        <v>0</v>
      </c>
      <c r="U709" s="62"/>
      <c r="V709" s="61"/>
      <c r="W709" s="17"/>
      <c r="X709" s="8"/>
      <c r="Y709" s="8"/>
      <c r="Z709" s="8"/>
      <c r="AA709" s="228"/>
      <c r="AB709" s="228"/>
      <c r="AC709" s="228"/>
      <c r="AD709" s="228"/>
      <c r="AE709" s="228"/>
      <c r="AF709" s="228"/>
      <c r="AG709" s="228"/>
      <c r="AH709" s="228"/>
      <c r="AI709" s="228"/>
      <c r="AJ709" s="228"/>
      <c r="AK709" s="228"/>
      <c r="AL709" s="228"/>
      <c r="AM709" s="228"/>
      <c r="AN709" s="228"/>
      <c r="AO709" s="228"/>
      <c r="AP709" s="228"/>
      <c r="AQ709" s="228"/>
      <c r="AR709" s="228"/>
      <c r="AS709" s="228"/>
      <c r="AT709" s="228"/>
      <c r="AU709" s="228"/>
      <c r="AV709" s="228"/>
      <c r="AW709" s="228"/>
      <c r="AX709" s="228"/>
      <c r="AY709" s="228"/>
      <c r="AZ709" s="228"/>
      <c r="BA709" s="228"/>
      <c r="BB709" s="228"/>
      <c r="BC709" s="228"/>
      <c r="BD709" s="228"/>
      <c r="BE709" s="228"/>
      <c r="BF709" s="228"/>
      <c r="BG709" s="228"/>
      <c r="BH709" s="228"/>
      <c r="BI709" s="228"/>
      <c r="BJ709" s="228"/>
      <c r="BK709" s="228"/>
      <c r="BL709" s="228"/>
      <c r="BM709" s="228"/>
      <c r="BN709" s="228"/>
      <c r="BO709" s="228"/>
      <c r="BP709" s="228"/>
    </row>
    <row r="710" spans="1:68" s="686" customFormat="1" ht="12" customHeight="1" outlineLevel="1" x14ac:dyDescent="0.25">
      <c r="A710" s="690"/>
      <c r="B710" s="687"/>
      <c r="C710" s="699"/>
      <c r="D710" s="699"/>
      <c r="E710" s="699"/>
      <c r="F710" s="703"/>
      <c r="G710" s="51"/>
      <c r="H710" s="52"/>
      <c r="I710" s="908" t="str">
        <f>General!L37</f>
        <v>sp</v>
      </c>
      <c r="J710" s="359">
        <v>0</v>
      </c>
      <c r="K710" s="359">
        <v>0</v>
      </c>
      <c r="L710" s="359">
        <v>0</v>
      </c>
      <c r="M710" s="359">
        <v>0</v>
      </c>
      <c r="N710" s="359">
        <v>0</v>
      </c>
      <c r="O710" s="359">
        <v>0</v>
      </c>
      <c r="P710" s="359">
        <v>0</v>
      </c>
      <c r="Q710" s="359">
        <v>0</v>
      </c>
      <c r="R710" s="359">
        <v>0</v>
      </c>
      <c r="S710" s="68"/>
      <c r="T710" s="926">
        <v>0</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ht="12" customHeight="1" outlineLevel="1" x14ac:dyDescent="0.25">
      <c r="A711" s="6"/>
      <c r="B711" s="7"/>
      <c r="C711" s="18"/>
      <c r="D711" s="18"/>
      <c r="E711" s="18"/>
      <c r="F711" s="27"/>
      <c r="G711" s="51"/>
      <c r="H711" s="52"/>
      <c r="I711" s="908" t="str">
        <f>General!L38</f>
        <v>sr</v>
      </c>
      <c r="J711" s="359">
        <v>10</v>
      </c>
      <c r="K711" s="359">
        <v>10</v>
      </c>
      <c r="L711" s="359">
        <v>10</v>
      </c>
      <c r="M711" s="359">
        <v>10</v>
      </c>
      <c r="N711" s="359">
        <v>10</v>
      </c>
      <c r="O711" s="359">
        <v>10</v>
      </c>
      <c r="P711" s="359">
        <v>10</v>
      </c>
      <c r="Q711" s="359">
        <v>10</v>
      </c>
      <c r="R711" s="359">
        <v>10</v>
      </c>
      <c r="S711" s="68"/>
      <c r="T711" s="926">
        <v>1</v>
      </c>
      <c r="U711" s="62"/>
      <c r="V711" s="61"/>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s="686" customFormat="1" ht="12" customHeight="1" outlineLevel="1" x14ac:dyDescent="0.25">
      <c r="A712" s="690"/>
      <c r="B712" s="687"/>
      <c r="C712" s="699"/>
      <c r="D712" s="699"/>
      <c r="E712" s="699"/>
      <c r="F712" s="703"/>
      <c r="G712" s="51"/>
      <c r="H712" s="52"/>
      <c r="I712" s="908" t="str">
        <f>General!L39</f>
        <v>t</v>
      </c>
      <c r="J712" s="359">
        <v>0</v>
      </c>
      <c r="K712" s="359">
        <v>0</v>
      </c>
      <c r="L712" s="359">
        <v>0</v>
      </c>
      <c r="M712" s="359">
        <v>0</v>
      </c>
      <c r="N712" s="359">
        <v>0</v>
      </c>
      <c r="O712" s="359">
        <v>0</v>
      </c>
      <c r="P712" s="359">
        <v>0</v>
      </c>
      <c r="Q712" s="359">
        <v>0</v>
      </c>
      <c r="R712" s="359">
        <v>0</v>
      </c>
      <c r="S712" s="68"/>
      <c r="T712" s="926">
        <v>0</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General!L40</f>
        <v>tc</v>
      </c>
      <c r="J713" s="928">
        <f>J714*$T$713+J712*(1-$T$713)</f>
        <v>1</v>
      </c>
      <c r="K713" s="928">
        <f t="shared" ref="K713:P713" si="105">K714*$T$713+K712*(1-$T$713)</f>
        <v>1</v>
      </c>
      <c r="L713" s="928">
        <f t="shared" si="105"/>
        <v>1</v>
      </c>
      <c r="M713" s="928">
        <f t="shared" si="105"/>
        <v>1</v>
      </c>
      <c r="N713" s="928">
        <f t="shared" si="105"/>
        <v>1</v>
      </c>
      <c r="O713" s="928">
        <f t="shared" si="105"/>
        <v>1</v>
      </c>
      <c r="P713" s="928">
        <f t="shared" si="105"/>
        <v>1</v>
      </c>
      <c r="Q713" s="928">
        <f>Q714*$T$713+Q712*(1-$T$713)</f>
        <v>1</v>
      </c>
      <c r="R713" s="928">
        <f>R714*$T$713+R712*(1-$T$713)</f>
        <v>1</v>
      </c>
      <c r="S713" s="68"/>
      <c r="T713" s="927">
        <v>0.1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General!L41</f>
        <v>tr</v>
      </c>
      <c r="J714" s="359">
        <v>10</v>
      </c>
      <c r="K714" s="359">
        <v>10</v>
      </c>
      <c r="L714" s="359">
        <v>10</v>
      </c>
      <c r="M714" s="359">
        <v>10</v>
      </c>
      <c r="N714" s="359">
        <v>10</v>
      </c>
      <c r="O714" s="359">
        <v>10</v>
      </c>
      <c r="P714" s="359">
        <v>10</v>
      </c>
      <c r="Q714" s="359">
        <v>10</v>
      </c>
      <c r="R714" s="359">
        <v>10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General!L42</f>
        <v>u</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General!L43</f>
        <v>uc</v>
      </c>
      <c r="J716" s="928">
        <f>J717*$T$716+J715*(1-$T$716)</f>
        <v>1</v>
      </c>
      <c r="K716" s="928">
        <f t="shared" ref="K716:P716" si="106">K717*$T$716+K715*(1-$T$716)</f>
        <v>1</v>
      </c>
      <c r="L716" s="928">
        <f t="shared" si="106"/>
        <v>1</v>
      </c>
      <c r="M716" s="928">
        <f t="shared" si="106"/>
        <v>1</v>
      </c>
      <c r="N716" s="928">
        <f t="shared" si="106"/>
        <v>1</v>
      </c>
      <c r="O716" s="928">
        <f t="shared" si="106"/>
        <v>1</v>
      </c>
      <c r="P716" s="928">
        <f t="shared" si="106"/>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General!L44</f>
        <v>ur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General!L45</f>
        <v>v</v>
      </c>
      <c r="J718" s="359">
        <v>90</v>
      </c>
      <c r="K718" s="359">
        <v>90</v>
      </c>
      <c r="L718" s="359">
        <v>90</v>
      </c>
      <c r="M718" s="359">
        <v>90</v>
      </c>
      <c r="N718" s="359">
        <v>90</v>
      </c>
      <c r="O718" s="359">
        <v>90</v>
      </c>
      <c r="P718" s="359">
        <v>90</v>
      </c>
      <c r="Q718" s="359">
        <v>90</v>
      </c>
      <c r="R718" s="359">
        <v>90</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General!L46</f>
        <v>w</v>
      </c>
      <c r="J719" s="359">
        <v>120</v>
      </c>
      <c r="K719" s="359">
        <v>120</v>
      </c>
      <c r="L719" s="359">
        <v>120</v>
      </c>
      <c r="M719" s="359">
        <v>120</v>
      </c>
      <c r="N719" s="359">
        <v>120</v>
      </c>
      <c r="O719" s="359">
        <v>120</v>
      </c>
      <c r="P719" s="359">
        <v>120</v>
      </c>
      <c r="Q719" s="359">
        <v>120</v>
      </c>
      <c r="R719" s="359">
        <v>120</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s="686" customFormat="1" ht="12" customHeight="1" outlineLevel="1" x14ac:dyDescent="0.25">
      <c r="A720" s="690"/>
      <c r="B720" s="687"/>
      <c r="C720" s="699"/>
      <c r="D720" s="699"/>
      <c r="E720" s="699"/>
      <c r="F720" s="703"/>
      <c r="G720" s="51"/>
      <c r="H720" s="52"/>
      <c r="I720" s="908" t="str">
        <f>General!L47</f>
        <v>wd</v>
      </c>
      <c r="J720" s="359">
        <v>120</v>
      </c>
      <c r="K720" s="359">
        <v>120</v>
      </c>
      <c r="L720" s="359">
        <v>120</v>
      </c>
      <c r="M720" s="359">
        <v>120</v>
      </c>
      <c r="N720" s="359">
        <v>120</v>
      </c>
      <c r="O720" s="359">
        <v>120</v>
      </c>
      <c r="P720" s="359">
        <v>120</v>
      </c>
      <c r="Q720" s="359">
        <v>120</v>
      </c>
      <c r="R720" s="359">
        <v>120</v>
      </c>
      <c r="S720" s="68"/>
      <c r="T720" s="926">
        <v>1</v>
      </c>
      <c r="U720" s="62"/>
      <c r="V720" s="61"/>
      <c r="W720" s="694"/>
      <c r="X720" s="689"/>
      <c r="Y720" s="689"/>
      <c r="Z720" s="689"/>
      <c r="AA720" s="689"/>
      <c r="AB720" s="689"/>
      <c r="AC720" s="689"/>
      <c r="AD720" s="689"/>
      <c r="AE720" s="689"/>
      <c r="AF720" s="689"/>
      <c r="AG720" s="689"/>
      <c r="AH720" s="689"/>
      <c r="AI720" s="689"/>
      <c r="AJ720" s="689"/>
      <c r="AK720" s="689"/>
      <c r="AL720" s="689"/>
      <c r="AM720" s="689"/>
      <c r="AN720" s="689"/>
      <c r="AO720" s="689"/>
      <c r="AP720" s="689"/>
      <c r="AQ720" s="689"/>
      <c r="AR720" s="689"/>
      <c r="AS720" s="689"/>
      <c r="AT720" s="689"/>
      <c r="AU720" s="689"/>
      <c r="AV720" s="689"/>
      <c r="AW720" s="689"/>
      <c r="AX720" s="689"/>
      <c r="AY720" s="689"/>
      <c r="AZ720" s="689"/>
      <c r="BA720" s="689"/>
      <c r="BB720" s="689"/>
      <c r="BC720" s="689"/>
      <c r="BD720" s="689"/>
      <c r="BE720" s="689"/>
      <c r="BF720" s="689"/>
      <c r="BG720" s="689"/>
      <c r="BH720" s="689"/>
      <c r="BI720" s="689"/>
      <c r="BJ720" s="689"/>
      <c r="BK720" s="689"/>
      <c r="BL720" s="689"/>
      <c r="BM720" s="689"/>
      <c r="BN720" s="689"/>
      <c r="BO720" s="689"/>
      <c r="BP720" s="689"/>
    </row>
    <row r="721" spans="1:68" s="686" customFormat="1" ht="12" customHeight="1" outlineLevel="1" x14ac:dyDescent="0.25">
      <c r="A721" s="690"/>
      <c r="B721" s="687"/>
      <c r="C721" s="699"/>
      <c r="D721" s="699"/>
      <c r="E721" s="699"/>
      <c r="F721" s="703"/>
      <c r="G721" s="51"/>
      <c r="H721" s="52"/>
      <c r="I721" s="908" t="str">
        <f>General!L48</f>
        <v>x</v>
      </c>
      <c r="J721" s="359">
        <v>0</v>
      </c>
      <c r="K721" s="359">
        <v>0</v>
      </c>
      <c r="L721" s="359">
        <v>0</v>
      </c>
      <c r="M721" s="359">
        <v>0</v>
      </c>
      <c r="N721" s="359">
        <v>0</v>
      </c>
      <c r="O721" s="359">
        <v>0</v>
      </c>
      <c r="P721" s="359">
        <v>0</v>
      </c>
      <c r="Q721" s="359">
        <v>0</v>
      </c>
      <c r="R721" s="359">
        <v>0</v>
      </c>
      <c r="S721" s="68"/>
      <c r="T721" s="926">
        <v>0</v>
      </c>
      <c r="U721" s="62"/>
      <c r="V721" s="61"/>
      <c r="W721" s="694"/>
      <c r="X721" s="689"/>
      <c r="Y721" s="689"/>
      <c r="Z721" s="689"/>
      <c r="AA721" s="689"/>
      <c r="AB721" s="689"/>
      <c r="AC721" s="689"/>
      <c r="AD721" s="689"/>
      <c r="AE721" s="689"/>
      <c r="AF721" s="689"/>
      <c r="AG721" s="689"/>
      <c r="AH721" s="689"/>
      <c r="AI721" s="689"/>
      <c r="AJ721" s="689"/>
      <c r="AK721" s="689"/>
      <c r="AL721" s="689"/>
      <c r="AM721" s="689"/>
      <c r="AN721" s="689"/>
      <c r="AO721" s="689"/>
      <c r="AP721" s="689"/>
      <c r="AQ721" s="689"/>
      <c r="AR721" s="689"/>
      <c r="AS721" s="689"/>
      <c r="AT721" s="689"/>
      <c r="AU721" s="689"/>
      <c r="AV721" s="689"/>
      <c r="AW721" s="689"/>
      <c r="AX721" s="689"/>
      <c r="AY721" s="689"/>
      <c r="AZ721" s="689"/>
      <c r="BA721" s="689"/>
      <c r="BB721" s="689"/>
      <c r="BC721" s="689"/>
      <c r="BD721" s="689"/>
      <c r="BE721" s="689"/>
      <c r="BF721" s="689"/>
      <c r="BG721" s="689"/>
      <c r="BH721" s="689"/>
      <c r="BI721" s="689"/>
      <c r="BJ721" s="689"/>
      <c r="BK721" s="689"/>
      <c r="BL721" s="689"/>
      <c r="BM721" s="689"/>
      <c r="BN721" s="689"/>
      <c r="BO721" s="689"/>
      <c r="BP721" s="689"/>
    </row>
    <row r="722" spans="1:68" s="686" customFormat="1" ht="12" customHeight="1" outlineLevel="1" x14ac:dyDescent="0.25">
      <c r="A722" s="690"/>
      <c r="B722" s="687"/>
      <c r="C722" s="699"/>
      <c r="D722" s="699"/>
      <c r="E722" s="699"/>
      <c r="F722" s="703"/>
      <c r="G722" s="51"/>
      <c r="H722" s="52"/>
      <c r="I722" s="908" t="str">
        <f>General!L49</f>
        <v>xc</v>
      </c>
      <c r="J722" s="928">
        <f>J723*$T$722+J721*(1-$T$722)</f>
        <v>1</v>
      </c>
      <c r="K722" s="928">
        <f t="shared" ref="K722:P722" si="107">K723*$T$722+K721*(1-$T$722)</f>
        <v>1</v>
      </c>
      <c r="L722" s="928">
        <f t="shared" si="107"/>
        <v>1</v>
      </c>
      <c r="M722" s="928">
        <f t="shared" si="107"/>
        <v>1</v>
      </c>
      <c r="N722" s="928">
        <f t="shared" si="107"/>
        <v>1</v>
      </c>
      <c r="O722" s="928">
        <f t="shared" si="107"/>
        <v>1</v>
      </c>
      <c r="P722" s="928">
        <f t="shared" si="107"/>
        <v>1</v>
      </c>
      <c r="Q722" s="928">
        <f>Q723*$T$722+Q721*(1-$T$722)</f>
        <v>1</v>
      </c>
      <c r="R722" s="928">
        <f>R723*$T$722+R721*(1-$T$722)</f>
        <v>1</v>
      </c>
      <c r="S722" s="68"/>
      <c r="T722" s="927">
        <v>0.1</v>
      </c>
      <c r="U722" s="62"/>
      <c r="V722" s="61"/>
      <c r="W722" s="694"/>
      <c r="X722" s="689"/>
      <c r="Y722" s="689"/>
      <c r="Z722" s="689"/>
      <c r="AA722" s="689"/>
      <c r="AB722" s="689"/>
      <c r="AC722" s="689"/>
      <c r="AD722" s="689"/>
      <c r="AE722" s="689"/>
      <c r="AF722" s="689"/>
      <c r="AG722" s="689"/>
      <c r="AH722" s="689"/>
      <c r="AI722" s="689"/>
      <c r="AJ722" s="689"/>
      <c r="AK722" s="689"/>
      <c r="AL722" s="689"/>
      <c r="AM722" s="689"/>
      <c r="AN722" s="689"/>
      <c r="AO722" s="689"/>
      <c r="AP722" s="689"/>
      <c r="AQ722" s="689"/>
      <c r="AR722" s="689"/>
      <c r="AS722" s="689"/>
      <c r="AT722" s="689"/>
      <c r="AU722" s="689"/>
      <c r="AV722" s="689"/>
      <c r="AW722" s="689"/>
      <c r="AX722" s="689"/>
      <c r="AY722" s="689"/>
      <c r="AZ722" s="689"/>
      <c r="BA722" s="689"/>
      <c r="BB722" s="689"/>
      <c r="BC722" s="689"/>
      <c r="BD722" s="689"/>
      <c r="BE722" s="689"/>
      <c r="BF722" s="689"/>
      <c r="BG722" s="689"/>
      <c r="BH722" s="689"/>
      <c r="BI722" s="689"/>
      <c r="BJ722" s="689"/>
      <c r="BK722" s="689"/>
      <c r="BL722" s="689"/>
      <c r="BM722" s="689"/>
      <c r="BN722" s="689"/>
      <c r="BO722" s="689"/>
      <c r="BP722" s="689"/>
    </row>
    <row r="723" spans="1:68" s="686" customFormat="1" ht="12" customHeight="1" outlineLevel="1" x14ac:dyDescent="0.25">
      <c r="A723" s="690"/>
      <c r="B723" s="687"/>
      <c r="C723" s="699"/>
      <c r="D723" s="699"/>
      <c r="E723" s="699"/>
      <c r="F723" s="703"/>
      <c r="G723" s="51"/>
      <c r="H723" s="52"/>
      <c r="I723" s="908" t="str">
        <f>General!L50</f>
        <v>xr</v>
      </c>
      <c r="J723" s="359">
        <v>10</v>
      </c>
      <c r="K723" s="359">
        <v>10</v>
      </c>
      <c r="L723" s="359">
        <v>10</v>
      </c>
      <c r="M723" s="359">
        <v>10</v>
      </c>
      <c r="N723" s="359">
        <v>10</v>
      </c>
      <c r="O723" s="359">
        <v>10</v>
      </c>
      <c r="P723" s="359">
        <v>10</v>
      </c>
      <c r="Q723" s="359">
        <v>10</v>
      </c>
      <c r="R723" s="359">
        <v>10</v>
      </c>
      <c r="S723" s="68"/>
      <c r="T723" s="926">
        <v>1</v>
      </c>
      <c r="U723" s="62"/>
      <c r="V723" s="61"/>
      <c r="W723" s="694"/>
      <c r="X723" s="689"/>
      <c r="Y723" s="689"/>
      <c r="Z723" s="689"/>
      <c r="AA723" s="689"/>
      <c r="AB723" s="689"/>
      <c r="AC723" s="689"/>
      <c r="AD723" s="689"/>
      <c r="AE723" s="689"/>
      <c r="AF723" s="689"/>
      <c r="AG723" s="689"/>
      <c r="AH723" s="689"/>
      <c r="AI723" s="689"/>
      <c r="AJ723" s="689"/>
      <c r="AK723" s="689"/>
      <c r="AL723" s="689"/>
      <c r="AM723" s="689"/>
      <c r="AN723" s="689"/>
      <c r="AO723" s="689"/>
      <c r="AP723" s="689"/>
      <c r="AQ723" s="689"/>
      <c r="AR723" s="689"/>
      <c r="AS723" s="689"/>
      <c r="AT723" s="689"/>
      <c r="AU723" s="689"/>
      <c r="AV723" s="689"/>
      <c r="AW723" s="689"/>
      <c r="AX723" s="689"/>
      <c r="AY723" s="689"/>
      <c r="AZ723" s="689"/>
      <c r="BA723" s="689"/>
      <c r="BB723" s="689"/>
      <c r="BC723" s="689"/>
      <c r="BD723" s="689"/>
      <c r="BE723" s="689"/>
      <c r="BF723" s="689"/>
      <c r="BG723" s="689"/>
      <c r="BH723" s="689"/>
      <c r="BI723" s="689"/>
      <c r="BJ723" s="689"/>
      <c r="BK723" s="689"/>
      <c r="BL723" s="689"/>
      <c r="BM723" s="689"/>
      <c r="BN723" s="689"/>
      <c r="BO723" s="689"/>
      <c r="BP723" s="689"/>
    </row>
    <row r="724" spans="1:68" s="686" customFormat="1" ht="12" customHeight="1" outlineLevel="1" x14ac:dyDescent="0.25">
      <c r="A724" s="690"/>
      <c r="B724" s="687"/>
      <c r="C724" s="699"/>
      <c r="D724" s="699"/>
      <c r="E724" s="699"/>
      <c r="F724" s="703"/>
      <c r="G724" s="51"/>
      <c r="H724" s="52"/>
      <c r="I724" s="908" t="str">
        <f>General!L51</f>
        <v>z</v>
      </c>
      <c r="J724" s="359">
        <v>5</v>
      </c>
      <c r="K724" s="359">
        <v>5</v>
      </c>
      <c r="L724" s="359">
        <v>5</v>
      </c>
      <c r="M724" s="359">
        <v>5</v>
      </c>
      <c r="N724" s="359">
        <v>5</v>
      </c>
      <c r="O724" s="359">
        <v>5</v>
      </c>
      <c r="P724" s="359">
        <v>5</v>
      </c>
      <c r="Q724" s="359">
        <v>5</v>
      </c>
      <c r="R724" s="359">
        <v>5</v>
      </c>
      <c r="S724" s="68"/>
      <c r="T724" s="926">
        <v>1</v>
      </c>
      <c r="U724" s="62"/>
      <c r="V724" s="61"/>
      <c r="W724" s="694"/>
      <c r="X724" s="689"/>
      <c r="Y724" s="689"/>
      <c r="Z724" s="689"/>
      <c r="AA724" s="689"/>
      <c r="AB724" s="689"/>
      <c r="AC724" s="689"/>
      <c r="AD724" s="689"/>
      <c r="AE724" s="689"/>
      <c r="AF724" s="689"/>
      <c r="AG724" s="689"/>
      <c r="AH724" s="689"/>
      <c r="AI724" s="689"/>
      <c r="AJ724" s="689"/>
      <c r="AK724" s="689"/>
      <c r="AL724" s="689"/>
      <c r="AM724" s="689"/>
      <c r="AN724" s="689"/>
      <c r="AO724" s="689"/>
      <c r="AP724" s="689"/>
      <c r="AQ724" s="689"/>
      <c r="AR724" s="689"/>
      <c r="AS724" s="689"/>
      <c r="AT724" s="689"/>
      <c r="AU724" s="689"/>
      <c r="AV724" s="689"/>
      <c r="AW724" s="689"/>
      <c r="AX724" s="689"/>
      <c r="AY724" s="689"/>
      <c r="AZ724" s="689"/>
      <c r="BA724" s="689"/>
      <c r="BB724" s="689"/>
      <c r="BC724" s="689"/>
      <c r="BD724" s="689"/>
      <c r="BE724" s="689"/>
      <c r="BF724" s="689"/>
      <c r="BG724" s="689"/>
      <c r="BH724" s="689"/>
      <c r="BI724" s="689"/>
      <c r="BJ724" s="689"/>
      <c r="BK724" s="689"/>
      <c r="BL724" s="689"/>
      <c r="BM724" s="689"/>
      <c r="BN724" s="689"/>
      <c r="BO724" s="689"/>
      <c r="BP724" s="689"/>
    </row>
    <row r="725" spans="1:68" s="686" customFormat="1" ht="12" customHeight="1" outlineLevel="1" x14ac:dyDescent="0.25">
      <c r="A725" s="690"/>
      <c r="B725" s="687"/>
      <c r="C725" s="699"/>
      <c r="D725" s="699"/>
      <c r="E725" s="699"/>
      <c r="F725" s="703"/>
      <c r="G725" s="51"/>
      <c r="H725" s="52"/>
      <c r="I725" s="908" t="str">
        <f>General!L52</f>
        <v>zd</v>
      </c>
      <c r="J725" s="359">
        <v>5</v>
      </c>
      <c r="K725" s="359">
        <v>5</v>
      </c>
      <c r="L725" s="359">
        <v>5</v>
      </c>
      <c r="M725" s="359">
        <v>5</v>
      </c>
      <c r="N725" s="359">
        <v>5</v>
      </c>
      <c r="O725" s="359">
        <v>5</v>
      </c>
      <c r="P725" s="359">
        <v>5</v>
      </c>
      <c r="Q725" s="359">
        <v>5</v>
      </c>
      <c r="R725" s="359">
        <v>5</v>
      </c>
      <c r="S725" s="68"/>
      <c r="T725" s="926">
        <v>1</v>
      </c>
      <c r="U725" s="62"/>
      <c r="V725" s="61"/>
      <c r="W725" s="694"/>
      <c r="X725" s="689"/>
      <c r="Y725" s="689"/>
      <c r="Z725" s="689"/>
      <c r="AA725" s="689"/>
      <c r="AB725" s="689"/>
      <c r="AC725" s="689"/>
      <c r="AD725" s="689"/>
      <c r="AE725" s="689"/>
      <c r="AF725" s="689"/>
      <c r="AG725" s="689"/>
      <c r="AH725" s="689"/>
      <c r="AI725" s="689"/>
      <c r="AJ725" s="689"/>
      <c r="AK725" s="689"/>
      <c r="AL725" s="689"/>
      <c r="AM725" s="689"/>
      <c r="AN725" s="689"/>
      <c r="AO725" s="689"/>
      <c r="AP725" s="689"/>
      <c r="AQ725" s="689"/>
      <c r="AR725" s="689"/>
      <c r="AS725" s="689"/>
      <c r="AT725" s="689"/>
      <c r="AU725" s="689"/>
      <c r="AV725" s="689"/>
      <c r="AW725" s="689"/>
      <c r="AX725" s="689"/>
      <c r="AY725" s="689"/>
      <c r="AZ725" s="689"/>
      <c r="BA725" s="689"/>
      <c r="BB725" s="689"/>
      <c r="BC725" s="689"/>
      <c r="BD725" s="689"/>
      <c r="BE725" s="689"/>
      <c r="BF725" s="689"/>
      <c r="BG725" s="689"/>
      <c r="BH725" s="689"/>
      <c r="BI725" s="689"/>
      <c r="BJ725" s="689"/>
      <c r="BK725" s="689"/>
      <c r="BL725" s="689"/>
      <c r="BM725" s="689"/>
      <c r="BN725" s="689"/>
      <c r="BO725" s="689"/>
      <c r="BP725" s="689"/>
    </row>
    <row r="726" spans="1:68" ht="12" customHeight="1" outlineLevel="1" x14ac:dyDescent="0.25">
      <c r="A726" s="6"/>
      <c r="B726" s="7"/>
      <c r="C726" s="18"/>
      <c r="D726" s="18"/>
      <c r="E726" s="18"/>
      <c r="F726" s="27"/>
      <c r="G726" s="51"/>
      <c r="H726" s="52"/>
      <c r="I726" s="52"/>
      <c r="J726" s="52"/>
      <c r="K726" s="52"/>
      <c r="L726" s="52"/>
      <c r="M726" s="52"/>
      <c r="N726" s="52"/>
      <c r="O726" s="52"/>
      <c r="P726" s="52"/>
      <c r="Q726" s="52"/>
      <c r="R726" s="52"/>
      <c r="S726" s="52"/>
      <c r="T726" s="52"/>
      <c r="U726" s="62"/>
      <c r="V726" s="61"/>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5.0999999999999996" customHeight="1" outlineLevel="1" x14ac:dyDescent="0.25">
      <c r="A727" s="6"/>
      <c r="B727" s="7"/>
      <c r="C727" s="18"/>
      <c r="D727" s="18"/>
      <c r="E727" s="18"/>
      <c r="F727" s="37"/>
      <c r="G727" s="38"/>
      <c r="H727" s="38"/>
      <c r="I727" s="38"/>
      <c r="J727" s="39"/>
      <c r="K727" s="39"/>
      <c r="L727" s="39"/>
      <c r="M727" s="39"/>
      <c r="N727" s="256"/>
      <c r="O727" s="256"/>
      <c r="P727" s="256"/>
      <c r="Q727" s="39"/>
      <c r="R727" s="39"/>
      <c r="S727" s="39"/>
      <c r="T727" s="39"/>
      <c r="U727" s="39"/>
      <c r="V727" s="31"/>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25.15" customHeight="1" outlineLevel="1" x14ac:dyDescent="0.25">
      <c r="A728" s="6"/>
      <c r="B728" s="7"/>
      <c r="C728" s="40"/>
      <c r="D728" s="40"/>
      <c r="E728" s="40"/>
      <c r="F728" s="40"/>
      <c r="G728" s="41" t="str">
        <f>G682</f>
        <v>SEEDING RATES</v>
      </c>
      <c r="H728" s="40"/>
      <c r="I728" s="40"/>
      <c r="J728" s="40"/>
      <c r="K728" s="40"/>
      <c r="L728" s="40"/>
      <c r="M728" s="40"/>
      <c r="N728" s="257"/>
      <c r="O728" s="257"/>
      <c r="P728" s="257"/>
      <c r="Q728" s="40"/>
      <c r="R728" s="40"/>
      <c r="S728" s="40"/>
      <c r="T728" s="40"/>
      <c r="U728" s="40"/>
      <c r="V728" s="40"/>
      <c r="W728" s="42" t="s">
        <v>24</v>
      </c>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7"/>
      <c r="D729" s="7"/>
      <c r="E729" s="7"/>
      <c r="F729" s="8"/>
      <c r="G729" s="8"/>
      <c r="H729" s="8"/>
      <c r="I729" s="8"/>
      <c r="J729" s="8"/>
      <c r="K729" s="8"/>
      <c r="L729" s="8"/>
      <c r="M729" s="8"/>
      <c r="N729" s="228"/>
      <c r="O729" s="228"/>
      <c r="P729" s="228"/>
      <c r="Q729" s="8"/>
      <c r="R729" s="8"/>
      <c r="S729" s="8"/>
      <c r="T729" s="8"/>
      <c r="U729" s="8"/>
      <c r="V729" s="8"/>
      <c r="W729" s="8"/>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227"/>
      <c r="AB730" s="227"/>
      <c r="AC730" s="227"/>
      <c r="AD730" s="227"/>
      <c r="AE730" s="227"/>
      <c r="AF730" s="227"/>
      <c r="AG730" s="227"/>
      <c r="AH730" s="227"/>
      <c r="AI730" s="227"/>
      <c r="AJ730" s="227"/>
      <c r="AK730" s="227"/>
      <c r="AL730" s="227"/>
      <c r="AM730" s="227"/>
      <c r="AN730" s="227"/>
      <c r="AO730" s="227"/>
      <c r="AP730" s="227"/>
      <c r="AQ730" s="227"/>
      <c r="AR730" s="227"/>
      <c r="AS730" s="227"/>
      <c r="AT730" s="227"/>
      <c r="AU730" s="227"/>
      <c r="AV730" s="227"/>
      <c r="AW730" s="227"/>
      <c r="AX730" s="227"/>
      <c r="AY730" s="227"/>
      <c r="AZ730" s="227"/>
      <c r="BA730" s="227"/>
      <c r="BB730" s="227"/>
      <c r="BC730" s="227"/>
      <c r="BD730" s="227"/>
      <c r="BE730" s="227"/>
      <c r="BF730" s="227"/>
      <c r="BG730" s="227"/>
      <c r="BH730" s="227"/>
      <c r="BI730" s="227"/>
      <c r="BJ730" s="227"/>
      <c r="BK730" s="227"/>
      <c r="BL730" s="227"/>
      <c r="BM730" s="227"/>
      <c r="BN730" s="227"/>
      <c r="BO730" s="227"/>
      <c r="BP730" s="227"/>
    </row>
    <row r="731" spans="1:68" ht="5.0999999999999996" customHeight="1" thickBot="1" x14ac:dyDescent="0.3">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227"/>
      <c r="AB731" s="227"/>
      <c r="AC731" s="227"/>
      <c r="AD731" s="227"/>
      <c r="AE731" s="227"/>
      <c r="AF731" s="227"/>
      <c r="AG731" s="227"/>
      <c r="AH731" s="227"/>
      <c r="AI731" s="227"/>
      <c r="AJ731" s="227"/>
      <c r="AK731" s="227"/>
      <c r="AL731" s="227"/>
      <c r="AM731" s="227"/>
      <c r="AN731" s="227"/>
      <c r="AO731" s="227"/>
      <c r="AP731" s="227"/>
      <c r="AQ731" s="227"/>
      <c r="AR731" s="227"/>
      <c r="AS731" s="227"/>
      <c r="AT731" s="227"/>
      <c r="AU731" s="227"/>
      <c r="AV731" s="227"/>
      <c r="AW731" s="227"/>
      <c r="AX731" s="227"/>
      <c r="AY731" s="227"/>
      <c r="AZ731" s="227"/>
      <c r="BA731" s="227"/>
      <c r="BB731" s="227"/>
      <c r="BC731" s="227"/>
      <c r="BD731" s="227"/>
      <c r="BE731" s="227"/>
      <c r="BF731" s="227"/>
      <c r="BG731" s="227"/>
      <c r="BH731" s="227"/>
      <c r="BI731" s="227"/>
      <c r="BJ731" s="227"/>
      <c r="BK731" s="227"/>
      <c r="BL731" s="227"/>
      <c r="BM731" s="227"/>
      <c r="BN731" s="227"/>
      <c r="BO731" s="227"/>
      <c r="BP731" s="227"/>
    </row>
    <row r="732" spans="1:68" ht="5.0999999999999996" customHeight="1" x14ac:dyDescent="0.25">
      <c r="A732" s="6"/>
      <c r="B732" s="7"/>
      <c r="C732" s="10" t="s">
        <v>0</v>
      </c>
      <c r="D732" s="10"/>
      <c r="E732" s="10"/>
      <c r="F732" s="10"/>
      <c r="G732" s="10"/>
      <c r="H732" s="10"/>
      <c r="I732" s="10"/>
      <c r="J732" s="10"/>
      <c r="K732" s="10"/>
      <c r="L732" s="10"/>
      <c r="M732" s="10"/>
      <c r="N732" s="10"/>
      <c r="O732" s="10"/>
      <c r="P732" s="10"/>
      <c r="Q732" s="11"/>
      <c r="R732" s="10"/>
      <c r="S732" s="10"/>
      <c r="T732" s="10"/>
      <c r="U732" s="11"/>
      <c r="V732" s="11"/>
      <c r="W732" s="12"/>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3"/>
      <c r="D733" s="13"/>
      <c r="E733" s="13" t="s">
        <v>1</v>
      </c>
      <c r="F733" s="14"/>
      <c r="G733" s="15" t="s">
        <v>40</v>
      </c>
      <c r="H733" s="15"/>
      <c r="I733" s="14"/>
      <c r="J733" s="14"/>
      <c r="K733" s="14"/>
      <c r="L733" s="14"/>
      <c r="M733" s="14"/>
      <c r="N733" s="14"/>
      <c r="O733" s="14"/>
      <c r="P733" s="14"/>
      <c r="Q733" s="14"/>
      <c r="R733" s="14"/>
      <c r="S733" s="14"/>
      <c r="T733" s="14"/>
      <c r="U733" s="14"/>
      <c r="V733" s="14"/>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3"/>
      <c r="D734" s="13"/>
      <c r="E734" s="18"/>
      <c r="F734" s="14"/>
      <c r="G734" s="14" t="s">
        <v>41</v>
      </c>
      <c r="H734" s="14"/>
      <c r="J734" s="14"/>
      <c r="K734" s="14"/>
      <c r="L734" s="14"/>
      <c r="M734" s="14"/>
      <c r="N734" s="53" t="s">
        <v>42</v>
      </c>
      <c r="O734" s="14"/>
      <c r="P734" s="14"/>
      <c r="Q734" s="14"/>
      <c r="R734" s="14"/>
      <c r="S734" s="14"/>
      <c r="T734" s="14"/>
      <c r="U734" s="14"/>
      <c r="V734" s="14"/>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3"/>
      <c r="E735" s="18"/>
      <c r="F735" s="14"/>
      <c r="G735" s="913">
        <v>2019</v>
      </c>
      <c r="H735" s="46"/>
      <c r="J735" s="14"/>
      <c r="K735" s="14"/>
      <c r="L735" s="14"/>
      <c r="M735" s="14"/>
      <c r="N735" s="14" t="s">
        <v>43</v>
      </c>
      <c r="O735" s="14"/>
      <c r="P735" s="14"/>
      <c r="Q735" s="14"/>
      <c r="R735" s="14"/>
      <c r="S735" s="14"/>
      <c r="T735" s="14"/>
      <c r="U735" s="14"/>
      <c r="V735" s="14"/>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2" customHeight="1" x14ac:dyDescent="0.25">
      <c r="A736" s="6"/>
      <c r="B736" s="7"/>
      <c r="C736" s="21">
        <v>0</v>
      </c>
      <c r="D736" s="13"/>
      <c r="E736" s="18"/>
      <c r="F736" s="14"/>
      <c r="G736" s="22"/>
      <c r="H736" s="22"/>
      <c r="J736" s="14"/>
      <c r="N736" s="300" t="s">
        <v>345</v>
      </c>
      <c r="Q736" s="14"/>
      <c r="U736" s="14"/>
      <c r="V736" s="14"/>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x14ac:dyDescent="0.25">
      <c r="A737" s="6"/>
      <c r="B737" s="7"/>
      <c r="C737" s="18"/>
      <c r="D737" s="18"/>
      <c r="E737" s="18"/>
      <c r="F737" s="18"/>
      <c r="G737" s="18"/>
      <c r="H737" s="18"/>
      <c r="I737" s="18"/>
      <c r="J737" s="18"/>
      <c r="K737" s="23"/>
      <c r="L737" s="23"/>
      <c r="M737" s="23"/>
      <c r="N737" s="23"/>
      <c r="O737" s="23"/>
      <c r="P737" s="23"/>
      <c r="Q737" s="23"/>
      <c r="R737" s="23"/>
      <c r="S737" s="23"/>
      <c r="T737" s="23"/>
      <c r="U737" s="23"/>
      <c r="V737" s="2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x14ac:dyDescent="0.25">
      <c r="A738" s="6"/>
      <c r="B738" s="7"/>
      <c r="C738" s="18"/>
      <c r="D738" s="18"/>
      <c r="E738" s="18"/>
      <c r="F738" s="18"/>
      <c r="G738" s="54"/>
      <c r="H738" s="54"/>
      <c r="I738" s="54"/>
      <c r="J738" s="54"/>
      <c r="K738" s="54"/>
      <c r="L738" s="26"/>
      <c r="M738" s="26"/>
      <c r="N738" s="54"/>
      <c r="O738" s="26"/>
      <c r="P738" s="26"/>
      <c r="Q738" s="47"/>
      <c r="R738" s="54"/>
      <c r="S738" s="54"/>
      <c r="T738" s="54"/>
      <c r="U738" s="23"/>
      <c r="V738" s="47"/>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x14ac:dyDescent="0.25">
      <c r="A739" s="6"/>
      <c r="B739" s="7"/>
      <c r="C739" s="18"/>
      <c r="D739" s="18"/>
      <c r="E739" s="18"/>
      <c r="F739" s="18"/>
      <c r="G739" s="54"/>
      <c r="H739" s="54" t="s">
        <v>47</v>
      </c>
      <c r="I739" s="54" t="s">
        <v>47</v>
      </c>
      <c r="J739" s="54"/>
      <c r="K739" s="54"/>
      <c r="L739" s="26" t="s">
        <v>48</v>
      </c>
      <c r="M739" s="26" t="s">
        <v>49</v>
      </c>
      <c r="N739" s="26"/>
      <c r="O739" s="26" t="s">
        <v>48</v>
      </c>
      <c r="P739" s="26" t="s">
        <v>49</v>
      </c>
      <c r="Q739" s="48"/>
      <c r="R739" s="54"/>
      <c r="S739" s="54"/>
      <c r="T739" s="54"/>
      <c r="U739" s="23"/>
      <c r="V739" s="2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x14ac:dyDescent="0.25">
      <c r="A740" s="6"/>
      <c r="B740" s="7"/>
      <c r="C740" s="18"/>
      <c r="D740" s="18"/>
      <c r="E740" s="18"/>
      <c r="F740" s="18"/>
      <c r="G740" s="47" t="s">
        <v>417</v>
      </c>
      <c r="H740" s="54" t="s">
        <v>247</v>
      </c>
      <c r="I740" s="54" t="s">
        <v>44</v>
      </c>
      <c r="J740" s="54" t="s">
        <v>248</v>
      </c>
      <c r="K740" s="26" t="s">
        <v>45</v>
      </c>
      <c r="L740" s="26" t="s">
        <v>249</v>
      </c>
      <c r="M740" s="26" t="s">
        <v>250</v>
      </c>
      <c r="N740" s="26" t="s">
        <v>46</v>
      </c>
      <c r="O740" s="26" t="s">
        <v>252</v>
      </c>
      <c r="P740" s="26" t="s">
        <v>253</v>
      </c>
      <c r="Q740" s="216" t="s">
        <v>251</v>
      </c>
      <c r="R740" s="54"/>
      <c r="S740" s="54"/>
      <c r="T740" s="54"/>
      <c r="U740" s="23"/>
      <c r="V740" s="2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x14ac:dyDescent="0.25">
      <c r="A741" s="6"/>
      <c r="B741" s="7"/>
      <c r="C741" s="18"/>
      <c r="D741" s="18"/>
      <c r="E741" s="18"/>
      <c r="F741" s="27"/>
      <c r="G741" s="914" t="str">
        <f>General!L17</f>
        <v>a</v>
      </c>
      <c r="H741" s="915">
        <v>0</v>
      </c>
      <c r="I741" s="915">
        <v>0</v>
      </c>
      <c r="J741" s="915">
        <v>0</v>
      </c>
      <c r="K741" s="916"/>
      <c r="L741" s="915">
        <v>0</v>
      </c>
      <c r="M741" s="915">
        <v>0</v>
      </c>
      <c r="N741" s="917"/>
      <c r="O741" s="915">
        <v>0</v>
      </c>
      <c r="P741" s="915">
        <v>0</v>
      </c>
      <c r="Q741" s="919">
        <v>0</v>
      </c>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s="686" customFormat="1" ht="12" customHeight="1" x14ac:dyDescent="0.25">
      <c r="A742" s="690"/>
      <c r="B742" s="687"/>
      <c r="C742" s="699"/>
      <c r="D742" s="699"/>
      <c r="E742" s="699"/>
      <c r="F742" s="703"/>
      <c r="G742" s="914" t="str">
        <f>General!L18</f>
        <v>ar</v>
      </c>
      <c r="H742" s="915">
        <v>3000</v>
      </c>
      <c r="I742" s="915">
        <v>27.5</v>
      </c>
      <c r="J742" s="915">
        <v>1</v>
      </c>
      <c r="K742" s="916"/>
      <c r="L742" s="915">
        <v>0</v>
      </c>
      <c r="M742" s="915">
        <v>0</v>
      </c>
      <c r="N742" s="917"/>
      <c r="O742" s="915">
        <v>0</v>
      </c>
      <c r="P742" s="915">
        <v>0</v>
      </c>
      <c r="Q742" s="919">
        <v>1</v>
      </c>
      <c r="W742" s="694"/>
      <c r="X742" s="689"/>
      <c r="Y742" s="689"/>
      <c r="Z742" s="689"/>
      <c r="AA742" s="689"/>
      <c r="AB742" s="689"/>
      <c r="AC742" s="689"/>
      <c r="AD742" s="689"/>
      <c r="AE742" s="689"/>
      <c r="AF742" s="689"/>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c r="BG742" s="689"/>
      <c r="BH742" s="689"/>
      <c r="BI742" s="689"/>
      <c r="BJ742" s="689"/>
      <c r="BK742" s="689"/>
      <c r="BL742" s="689"/>
      <c r="BM742" s="689"/>
      <c r="BN742" s="689"/>
      <c r="BO742" s="689"/>
      <c r="BP742" s="689"/>
    </row>
    <row r="743" spans="1:68" s="686" customFormat="1" ht="12" customHeight="1" x14ac:dyDescent="0.25">
      <c r="A743" s="690"/>
      <c r="B743" s="687"/>
      <c r="C743" s="699"/>
      <c r="D743" s="699"/>
      <c r="E743" s="699"/>
      <c r="F743" s="703"/>
      <c r="G743" s="914" t="str">
        <f>General!L19</f>
        <v>a2</v>
      </c>
      <c r="H743" s="915">
        <v>0</v>
      </c>
      <c r="I743" s="915">
        <v>0</v>
      </c>
      <c r="J743" s="915">
        <v>0</v>
      </c>
      <c r="K743" s="916"/>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ht="12" customHeight="1" x14ac:dyDescent="0.25">
      <c r="A744" s="6"/>
      <c r="B744" s="7"/>
      <c r="C744" s="18"/>
      <c r="D744" s="18"/>
      <c r="E744" s="18"/>
      <c r="F744" s="27"/>
      <c r="G744" s="914" t="str">
        <f>General!L20</f>
        <v>b</v>
      </c>
      <c r="H744" s="915">
        <v>295</v>
      </c>
      <c r="I744" s="915">
        <v>27.5</v>
      </c>
      <c r="J744" s="915">
        <v>1</v>
      </c>
      <c r="K744" s="916" t="s">
        <v>50</v>
      </c>
      <c r="L744" s="915">
        <v>40</v>
      </c>
      <c r="M744" s="915">
        <v>240</v>
      </c>
      <c r="N744" s="917"/>
      <c r="O744" s="915">
        <v>0</v>
      </c>
      <c r="P744" s="915">
        <v>0</v>
      </c>
      <c r="Q744" s="919">
        <v>1</v>
      </c>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s="686" customFormat="1" ht="12" customHeight="1" x14ac:dyDescent="0.25">
      <c r="A745" s="690"/>
      <c r="B745" s="687"/>
      <c r="C745" s="699"/>
      <c r="D745" s="699"/>
      <c r="E745" s="699"/>
      <c r="F745" s="703"/>
      <c r="G745" s="914" t="str">
        <f>General!L21</f>
        <v>bd</v>
      </c>
      <c r="H745" s="915">
        <v>295</v>
      </c>
      <c r="I745" s="915">
        <v>27.5</v>
      </c>
      <c r="J745" s="915">
        <v>1</v>
      </c>
      <c r="K745" s="916" t="s">
        <v>50</v>
      </c>
      <c r="L745" s="915">
        <v>40</v>
      </c>
      <c r="M745" s="915">
        <v>240</v>
      </c>
      <c r="N745" s="917"/>
      <c r="O745" s="915">
        <v>0</v>
      </c>
      <c r="P745" s="915">
        <v>0</v>
      </c>
      <c r="Q745" s="919">
        <v>1</v>
      </c>
      <c r="W745" s="694"/>
      <c r="X745" s="689"/>
      <c r="Y745" s="689"/>
      <c r="Z745" s="689"/>
      <c r="AA745" s="689"/>
      <c r="AB745" s="689"/>
      <c r="AC745" s="689"/>
      <c r="AD745" s="689"/>
      <c r="AE745" s="689"/>
      <c r="AF745" s="689"/>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c r="BG745" s="689"/>
      <c r="BH745" s="689"/>
      <c r="BI745" s="689"/>
      <c r="BJ745" s="689"/>
      <c r="BK745" s="689"/>
      <c r="BL745" s="689"/>
      <c r="BM745" s="689"/>
      <c r="BN745" s="689"/>
      <c r="BO745" s="689"/>
      <c r="BP745" s="689"/>
    </row>
    <row r="746" spans="1:68" ht="12" customHeight="1" x14ac:dyDescent="0.25">
      <c r="A746" s="6"/>
      <c r="B746" s="7"/>
      <c r="C746" s="18"/>
      <c r="D746" s="18"/>
      <c r="E746" s="18"/>
      <c r="F746" s="27"/>
      <c r="G746" s="914" t="str">
        <f>General!L22</f>
        <v>f</v>
      </c>
      <c r="H746" s="915">
        <v>350</v>
      </c>
      <c r="I746" s="915">
        <v>27.5</v>
      </c>
      <c r="J746" s="915">
        <v>1</v>
      </c>
      <c r="K746" s="917" t="s">
        <v>53</v>
      </c>
      <c r="L746" s="915">
        <v>48</v>
      </c>
      <c r="M746" s="915">
        <v>200</v>
      </c>
      <c r="N746" s="917"/>
      <c r="O746" s="915">
        <v>0</v>
      </c>
      <c r="P746" s="915">
        <v>0</v>
      </c>
      <c r="Q746" s="919">
        <v>1</v>
      </c>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s="686" customFormat="1" ht="12" customHeight="1" x14ac:dyDescent="0.25">
      <c r="A747" s="690"/>
      <c r="B747" s="687"/>
      <c r="C747" s="699"/>
      <c r="D747" s="699"/>
      <c r="E747" s="699"/>
      <c r="F747" s="703"/>
      <c r="G747" s="914" t="str">
        <f>General!L23</f>
        <v>h</v>
      </c>
      <c r="H747" s="915">
        <v>235</v>
      </c>
      <c r="I747" s="915">
        <v>27.5</v>
      </c>
      <c r="J747" s="915">
        <v>1</v>
      </c>
      <c r="K747" s="917" t="s">
        <v>51</v>
      </c>
      <c r="L747" s="915">
        <v>27.7</v>
      </c>
      <c r="M747" s="915">
        <v>100</v>
      </c>
      <c r="N747" s="917"/>
      <c r="O747" s="915">
        <v>0</v>
      </c>
      <c r="P747" s="915">
        <v>0</v>
      </c>
      <c r="Q747" s="919">
        <v>1</v>
      </c>
      <c r="W747" s="694"/>
      <c r="X747" s="689"/>
      <c r="Y747" s="689"/>
      <c r="Z747" s="689"/>
      <c r="AA747" s="689"/>
      <c r="AB747" s="689"/>
      <c r="AC747" s="689"/>
      <c r="AD747" s="689"/>
      <c r="AE747" s="689"/>
      <c r="AF747" s="689"/>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c r="BG747" s="689"/>
      <c r="BH747" s="689"/>
      <c r="BI747" s="689"/>
      <c r="BJ747" s="689"/>
      <c r="BK747" s="689"/>
      <c r="BL747" s="689"/>
      <c r="BM747" s="689"/>
      <c r="BN747" s="689"/>
      <c r="BO747" s="689"/>
      <c r="BP747" s="689"/>
    </row>
    <row r="748" spans="1:68" ht="12" customHeight="1" x14ac:dyDescent="0.25">
      <c r="A748" s="6"/>
      <c r="B748" s="7"/>
      <c r="C748" s="18"/>
      <c r="D748" s="18"/>
      <c r="E748" s="18"/>
      <c r="F748" s="27"/>
      <c r="G748" s="914" t="str">
        <f>General!L24</f>
        <v>i</v>
      </c>
      <c r="H748" s="915">
        <v>350</v>
      </c>
      <c r="I748" s="915">
        <v>27.5</v>
      </c>
      <c r="J748" s="915">
        <v>1</v>
      </c>
      <c r="K748" s="917"/>
      <c r="L748" s="915">
        <v>0</v>
      </c>
      <c r="M748" s="915">
        <v>0</v>
      </c>
      <c r="N748" s="917"/>
      <c r="O748" s="915">
        <v>0</v>
      </c>
      <c r="P748" s="915">
        <v>0</v>
      </c>
      <c r="Q748" s="919">
        <v>1</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s="686" customFormat="1" ht="12" customHeight="1" x14ac:dyDescent="0.25">
      <c r="A749" s="690"/>
      <c r="B749" s="687"/>
      <c r="C749" s="699"/>
      <c r="D749" s="699"/>
      <c r="E749" s="699"/>
      <c r="F749" s="698"/>
      <c r="G749" s="914" t="str">
        <f>General!L25</f>
        <v>j</v>
      </c>
      <c r="H749" s="915">
        <v>0</v>
      </c>
      <c r="I749" s="915">
        <v>0</v>
      </c>
      <c r="J749" s="915">
        <v>0</v>
      </c>
      <c r="K749" s="917"/>
      <c r="L749" s="915">
        <v>0</v>
      </c>
      <c r="M749" s="915">
        <v>0</v>
      </c>
      <c r="N749" s="917"/>
      <c r="O749" s="915">
        <v>0</v>
      </c>
      <c r="P749" s="915">
        <v>0</v>
      </c>
      <c r="Q749" s="919">
        <v>0</v>
      </c>
      <c r="W749" s="694"/>
      <c r="X749" s="689"/>
      <c r="Y749" s="689"/>
      <c r="Z749" s="689"/>
      <c r="AA749" s="689"/>
      <c r="AB749" s="689"/>
      <c r="AC749" s="689"/>
      <c r="AD749" s="689"/>
      <c r="AE749" s="689"/>
      <c r="AF749" s="689"/>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c r="BG749" s="689"/>
      <c r="BH749" s="689"/>
      <c r="BI749" s="689"/>
      <c r="BJ749" s="689"/>
      <c r="BK749" s="689"/>
      <c r="BL749" s="689"/>
      <c r="BM749" s="689"/>
      <c r="BN749" s="689"/>
      <c r="BO749" s="689"/>
      <c r="BP749" s="689"/>
    </row>
    <row r="750" spans="1:68" s="686" customFormat="1" ht="12" customHeight="1" x14ac:dyDescent="0.25">
      <c r="A750" s="690"/>
      <c r="B750" s="687"/>
      <c r="C750" s="699"/>
      <c r="D750" s="699"/>
      <c r="E750" s="699"/>
      <c r="F750" s="698"/>
      <c r="G750" s="914" t="str">
        <f>General!L26</f>
        <v>jc</v>
      </c>
      <c r="H750" s="928">
        <f>H751</f>
        <v>3000</v>
      </c>
      <c r="I750" s="928">
        <f t="shared" ref="I750:Q750" si="108">I751</f>
        <v>27.5</v>
      </c>
      <c r="J750" s="928">
        <f t="shared" si="108"/>
        <v>1</v>
      </c>
      <c r="K750" s="928">
        <f t="shared" si="108"/>
        <v>0</v>
      </c>
      <c r="L750" s="928">
        <f t="shared" si="108"/>
        <v>0</v>
      </c>
      <c r="M750" s="928">
        <f t="shared" si="108"/>
        <v>0</v>
      </c>
      <c r="N750" s="928">
        <f t="shared" si="108"/>
        <v>0</v>
      </c>
      <c r="O750" s="928">
        <f t="shared" si="108"/>
        <v>0</v>
      </c>
      <c r="P750" s="928">
        <f t="shared" si="108"/>
        <v>0</v>
      </c>
      <c r="Q750" s="929">
        <f t="shared" si="108"/>
        <v>1</v>
      </c>
      <c r="W750" s="694"/>
      <c r="X750" s="689"/>
      <c r="Y750" s="689"/>
      <c r="Z750" s="689"/>
      <c r="AA750" s="689"/>
      <c r="AB750" s="689"/>
      <c r="AC750" s="689"/>
      <c r="AD750" s="689"/>
      <c r="AE750" s="689"/>
      <c r="AF750" s="689"/>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c r="BG750" s="689"/>
      <c r="BH750" s="689"/>
      <c r="BI750" s="689"/>
      <c r="BJ750" s="689"/>
      <c r="BK750" s="689"/>
      <c r="BL750" s="689"/>
      <c r="BM750" s="689"/>
      <c r="BN750" s="689"/>
      <c r="BO750" s="689"/>
      <c r="BP750" s="689"/>
    </row>
    <row r="751" spans="1:68" ht="12" customHeight="1" x14ac:dyDescent="0.25">
      <c r="A751" s="6"/>
      <c r="B751" s="7"/>
      <c r="C751" s="18"/>
      <c r="D751" s="18"/>
      <c r="E751" s="18"/>
      <c r="F751" s="37"/>
      <c r="G751" s="914" t="str">
        <f>General!L27</f>
        <v>jr</v>
      </c>
      <c r="H751" s="915">
        <v>3000</v>
      </c>
      <c r="I751" s="915">
        <v>27.5</v>
      </c>
      <c r="J751" s="915">
        <v>1</v>
      </c>
      <c r="K751" s="917"/>
      <c r="L751" s="915">
        <v>0</v>
      </c>
      <c r="M751" s="915">
        <v>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s="686" customFormat="1" ht="12" customHeight="1" x14ac:dyDescent="0.25">
      <c r="A752" s="690"/>
      <c r="B752" s="687"/>
      <c r="C752" s="699"/>
      <c r="D752" s="699"/>
      <c r="E752" s="699"/>
      <c r="F752" s="701"/>
      <c r="G752" s="914" t="str">
        <f>General!L28</f>
        <v>k</v>
      </c>
      <c r="H752" s="915">
        <v>350</v>
      </c>
      <c r="I752" s="915">
        <v>27.5</v>
      </c>
      <c r="J752" s="915">
        <v>1</v>
      </c>
      <c r="K752" s="917"/>
      <c r="L752" s="915">
        <v>0</v>
      </c>
      <c r="M752" s="915">
        <v>0</v>
      </c>
      <c r="N752" s="917"/>
      <c r="O752" s="915">
        <v>0</v>
      </c>
      <c r="P752" s="915">
        <v>0</v>
      </c>
      <c r="Q752" s="919">
        <v>1</v>
      </c>
      <c r="W752" s="694"/>
      <c r="X752" s="689"/>
      <c r="Y752" s="689"/>
      <c r="Z752" s="689"/>
      <c r="AA752" s="689"/>
      <c r="AB752" s="689"/>
      <c r="AC752" s="689"/>
      <c r="AD752" s="689"/>
      <c r="AE752" s="689"/>
      <c r="AF752" s="689"/>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c r="BG752" s="689"/>
      <c r="BH752" s="689"/>
      <c r="BI752" s="689"/>
      <c r="BJ752" s="689"/>
      <c r="BK752" s="689"/>
      <c r="BL752" s="689"/>
      <c r="BM752" s="689"/>
      <c r="BN752" s="689"/>
      <c r="BO752" s="689"/>
      <c r="BP752" s="689"/>
    </row>
    <row r="753" spans="1:68" ht="12" customHeight="1" x14ac:dyDescent="0.25">
      <c r="A753" s="6"/>
      <c r="B753" s="7"/>
      <c r="C753" s="18"/>
      <c r="D753" s="18"/>
      <c r="E753" s="18"/>
      <c r="F753" s="34"/>
      <c r="G753" s="914" t="str">
        <f>General!L29</f>
        <v>l</v>
      </c>
      <c r="H753" s="915">
        <v>305</v>
      </c>
      <c r="I753" s="915">
        <v>27.5</v>
      </c>
      <c r="J753" s="915">
        <v>1</v>
      </c>
      <c r="K753" s="917" t="s">
        <v>52</v>
      </c>
      <c r="L753" s="915">
        <v>31.3</v>
      </c>
      <c r="M753" s="915">
        <v>100</v>
      </c>
      <c r="N753" s="917"/>
      <c r="O753" s="915">
        <v>0</v>
      </c>
      <c r="P753" s="915">
        <v>0</v>
      </c>
      <c r="Q753" s="919">
        <v>1</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ht="12" customHeight="1" x14ac:dyDescent="0.25">
      <c r="A754" s="6"/>
      <c r="B754" s="7"/>
      <c r="C754" s="18"/>
      <c r="D754" s="18"/>
      <c r="E754" s="18"/>
      <c r="F754" s="34"/>
      <c r="G754" s="914" t="str">
        <f>General!L30</f>
        <v>m</v>
      </c>
      <c r="H754" s="915">
        <v>0</v>
      </c>
      <c r="I754" s="915">
        <v>0</v>
      </c>
      <c r="J754" s="915">
        <v>0</v>
      </c>
      <c r="K754" s="917"/>
      <c r="L754" s="915">
        <v>0</v>
      </c>
      <c r="M754" s="915">
        <v>0</v>
      </c>
      <c r="N754" s="917"/>
      <c r="O754" s="915">
        <v>0</v>
      </c>
      <c r="P754" s="915">
        <v>0</v>
      </c>
      <c r="Q754" s="919">
        <v>0</v>
      </c>
      <c r="W754" s="17"/>
      <c r="X754" s="8"/>
      <c r="Y754" s="8"/>
      <c r="Z754" s="8"/>
      <c r="AA754" s="228"/>
      <c r="AB754" s="228"/>
      <c r="AC754" s="228"/>
      <c r="AD754" s="228"/>
      <c r="AE754" s="228"/>
      <c r="AF754" s="228"/>
      <c r="AG754" s="228"/>
      <c r="AH754" s="228"/>
      <c r="AI754" s="228"/>
      <c r="AJ754" s="228"/>
      <c r="AK754" s="228"/>
      <c r="AL754" s="228"/>
      <c r="AM754" s="228"/>
      <c r="AN754" s="228"/>
      <c r="AO754" s="228"/>
      <c r="AP754" s="228"/>
      <c r="AQ754" s="228"/>
      <c r="AR754" s="228"/>
      <c r="AS754" s="228"/>
      <c r="AT754" s="228"/>
      <c r="AU754" s="228"/>
      <c r="AV754" s="228"/>
      <c r="AW754" s="228"/>
      <c r="AX754" s="228"/>
      <c r="AY754" s="228"/>
      <c r="AZ754" s="228"/>
      <c r="BA754" s="228"/>
      <c r="BB754" s="228"/>
      <c r="BC754" s="228"/>
      <c r="BD754" s="228"/>
      <c r="BE754" s="228"/>
      <c r="BF754" s="228"/>
      <c r="BG754" s="228"/>
      <c r="BH754" s="228"/>
      <c r="BI754" s="228"/>
      <c r="BJ754" s="228"/>
      <c r="BK754" s="228"/>
      <c r="BL754" s="228"/>
      <c r="BM754" s="228"/>
      <c r="BN754" s="228"/>
      <c r="BO754" s="228"/>
      <c r="BP754" s="228"/>
    </row>
    <row r="755" spans="1:68" ht="12" customHeight="1" x14ac:dyDescent="0.25">
      <c r="A755" s="6"/>
      <c r="B755" s="7"/>
      <c r="C755" s="18"/>
      <c r="D755" s="18"/>
      <c r="E755" s="18"/>
      <c r="F755" s="34"/>
      <c r="G755" s="914" t="str">
        <f>General!L31</f>
        <v>o</v>
      </c>
      <c r="H755" s="915">
        <v>235</v>
      </c>
      <c r="I755" s="915">
        <v>27.5</v>
      </c>
      <c r="J755" s="915">
        <v>1</v>
      </c>
      <c r="K755" s="917"/>
      <c r="L755" s="918">
        <v>0</v>
      </c>
      <c r="M755" s="918">
        <v>0</v>
      </c>
      <c r="N755" s="917"/>
      <c r="O755" s="915">
        <v>0</v>
      </c>
      <c r="P755" s="915">
        <v>0</v>
      </c>
      <c r="Q755" s="919">
        <v>1</v>
      </c>
      <c r="W755" s="17"/>
      <c r="X755" s="8"/>
      <c r="Y755" s="8"/>
      <c r="Z755" s="8"/>
      <c r="AA755" s="228"/>
      <c r="AB755" s="228"/>
      <c r="AC755" s="228"/>
      <c r="AD755" s="228"/>
      <c r="AE755" s="228"/>
      <c r="AF755" s="228"/>
      <c r="AG755" s="228"/>
      <c r="AH755" s="228"/>
      <c r="AI755" s="228"/>
      <c r="AJ755" s="228"/>
      <c r="AK755" s="228"/>
      <c r="AL755" s="228"/>
      <c r="AM755" s="228"/>
      <c r="AN755" s="228"/>
      <c r="AO755" s="228"/>
      <c r="AP755" s="228"/>
      <c r="AQ755" s="228"/>
      <c r="AR755" s="228"/>
      <c r="AS755" s="228"/>
      <c r="AT755" s="228"/>
      <c r="AU755" s="228"/>
      <c r="AV755" s="228"/>
      <c r="AW755" s="228"/>
      <c r="AX755" s="228"/>
      <c r="AY755" s="228"/>
      <c r="AZ755" s="228"/>
      <c r="BA755" s="228"/>
      <c r="BB755" s="228"/>
      <c r="BC755" s="228"/>
      <c r="BD755" s="228"/>
      <c r="BE755" s="228"/>
      <c r="BF755" s="228"/>
      <c r="BG755" s="228"/>
      <c r="BH755" s="228"/>
      <c r="BI755" s="228"/>
      <c r="BJ755" s="228"/>
      <c r="BK755" s="228"/>
      <c r="BL755" s="228"/>
      <c r="BM755" s="228"/>
      <c r="BN755" s="228"/>
      <c r="BO755" s="228"/>
      <c r="BP755" s="228"/>
    </row>
    <row r="756" spans="1:68" ht="12" customHeight="1" x14ac:dyDescent="0.25">
      <c r="A756" s="6"/>
      <c r="B756" s="7"/>
      <c r="C756" s="18"/>
      <c r="D756" s="18"/>
      <c r="E756" s="18"/>
      <c r="F756" s="34"/>
      <c r="G756" s="914" t="str">
        <f>General!L32</f>
        <v>od</v>
      </c>
      <c r="H756" s="915">
        <v>235</v>
      </c>
      <c r="I756" s="915">
        <v>27.5</v>
      </c>
      <c r="J756" s="915">
        <v>1</v>
      </c>
      <c r="K756" s="917"/>
      <c r="L756" s="918">
        <v>0</v>
      </c>
      <c r="M756" s="918">
        <v>0</v>
      </c>
      <c r="N756" s="917"/>
      <c r="O756" s="915">
        <v>0</v>
      </c>
      <c r="P756" s="915">
        <v>0</v>
      </c>
      <c r="Q756" s="919">
        <v>1</v>
      </c>
      <c r="W756" s="17"/>
      <c r="X756" s="8"/>
      <c r="Y756" s="8"/>
      <c r="Z756" s="8"/>
      <c r="AA756" s="228"/>
      <c r="AB756" s="228"/>
      <c r="AC756" s="228"/>
      <c r="AD756" s="228"/>
      <c r="AE756" s="228"/>
      <c r="AF756" s="228"/>
      <c r="AG756" s="228"/>
      <c r="AH756" s="228"/>
      <c r="AI756" s="228"/>
      <c r="AJ756" s="228"/>
      <c r="AK756" s="228"/>
      <c r="AL756" s="228"/>
      <c r="AM756" s="228"/>
      <c r="AN756" s="228"/>
      <c r="AO756" s="228"/>
      <c r="AP756" s="228"/>
      <c r="AQ756" s="228"/>
      <c r="AR756" s="228"/>
      <c r="AS756" s="228"/>
      <c r="AT756" s="228"/>
      <c r="AU756" s="228"/>
      <c r="AV756" s="228"/>
      <c r="AW756" s="228"/>
      <c r="AX756" s="228"/>
      <c r="AY756" s="228"/>
      <c r="AZ756" s="228"/>
      <c r="BA756" s="228"/>
      <c r="BB756" s="228"/>
      <c r="BC756" s="228"/>
      <c r="BD756" s="228"/>
      <c r="BE756" s="228"/>
      <c r="BF756" s="228"/>
      <c r="BG756" s="228"/>
      <c r="BH756" s="228"/>
      <c r="BI756" s="228"/>
      <c r="BJ756" s="228"/>
      <c r="BK756" s="228"/>
      <c r="BL756" s="228"/>
      <c r="BM756" s="228"/>
      <c r="BN756" s="228"/>
      <c r="BO756" s="228"/>
      <c r="BP756" s="228"/>
    </row>
    <row r="757" spans="1:68" ht="12" customHeight="1" x14ac:dyDescent="0.25">
      <c r="A757" s="6"/>
      <c r="B757" s="7"/>
      <c r="C757" s="18"/>
      <c r="D757" s="18"/>
      <c r="E757" s="18"/>
      <c r="F757" s="34"/>
      <c r="G757" s="914" t="str">
        <f>General!L33</f>
        <v>of</v>
      </c>
      <c r="H757" s="1003">
        <v>1000</v>
      </c>
      <c r="I757" s="915">
        <v>27.5</v>
      </c>
      <c r="J757" s="915">
        <v>1</v>
      </c>
      <c r="K757" s="917" t="s">
        <v>51</v>
      </c>
      <c r="L757" s="915">
        <v>27.7</v>
      </c>
      <c r="M757" s="915">
        <v>100</v>
      </c>
      <c r="N757" s="917"/>
      <c r="O757" s="915">
        <v>0</v>
      </c>
      <c r="P757" s="915">
        <v>0</v>
      </c>
      <c r="Q757" s="919">
        <v>1</v>
      </c>
      <c r="W757" s="17"/>
      <c r="X757" s="8"/>
      <c r="Y757" s="8"/>
      <c r="Z757" s="8"/>
      <c r="AA757" s="228"/>
      <c r="AB757" s="228"/>
      <c r="AC757" s="228"/>
      <c r="AD757" s="228"/>
      <c r="AE757" s="228"/>
      <c r="AF757" s="228"/>
      <c r="AG757" s="228"/>
      <c r="AH757" s="228"/>
      <c r="AI757" s="228"/>
      <c r="AJ757" s="228"/>
      <c r="AK757" s="228"/>
      <c r="AL757" s="228"/>
      <c r="AM757" s="228"/>
      <c r="AN757" s="228"/>
      <c r="AO757" s="228"/>
      <c r="AP757" s="228"/>
      <c r="AQ757" s="228"/>
      <c r="AR757" s="228"/>
      <c r="AS757" s="228"/>
      <c r="AT757" s="228"/>
      <c r="AU757" s="228"/>
      <c r="AV757" s="228"/>
      <c r="AW757" s="228"/>
      <c r="AX757" s="228"/>
      <c r="AY757" s="228"/>
      <c r="AZ757" s="228"/>
      <c r="BA757" s="228"/>
      <c r="BB757" s="228"/>
      <c r="BC757" s="228"/>
      <c r="BD757" s="228"/>
      <c r="BE757" s="228"/>
      <c r="BF757" s="228"/>
      <c r="BG757" s="228"/>
      <c r="BH757" s="228"/>
      <c r="BI757" s="228"/>
      <c r="BJ757" s="228"/>
      <c r="BK757" s="228"/>
      <c r="BL757" s="228"/>
      <c r="BM757" s="228"/>
      <c r="BN757" s="228"/>
      <c r="BO757" s="228"/>
      <c r="BP757" s="228"/>
    </row>
    <row r="758" spans="1:68" ht="12" customHeight="1" x14ac:dyDescent="0.25">
      <c r="A758" s="6"/>
      <c r="B758" s="7"/>
      <c r="C758" s="18"/>
      <c r="D758" s="18"/>
      <c r="E758" s="18"/>
      <c r="F758" s="34"/>
      <c r="G758" s="914" t="str">
        <f>General!L34</f>
        <v>r</v>
      </c>
      <c r="H758" s="915">
        <v>26250</v>
      </c>
      <c r="I758" s="915">
        <v>27.5</v>
      </c>
      <c r="J758" s="915">
        <v>1</v>
      </c>
      <c r="K758" s="917" t="s">
        <v>54</v>
      </c>
      <c r="L758" s="915">
        <v>431</v>
      </c>
      <c r="M758" s="915">
        <v>100</v>
      </c>
      <c r="N758" s="917" t="s">
        <v>55</v>
      </c>
      <c r="O758" s="915">
        <v>125</v>
      </c>
      <c r="P758" s="915">
        <v>1000</v>
      </c>
      <c r="Q758" s="919">
        <v>0.5</v>
      </c>
      <c r="W758" s="17"/>
      <c r="X758" s="8"/>
      <c r="Y758" s="8"/>
      <c r="Z758" s="8"/>
      <c r="AA758" s="228"/>
      <c r="AB758" s="228"/>
      <c r="AC758" s="228"/>
      <c r="AD758" s="228"/>
      <c r="AE758" s="228"/>
      <c r="AF758" s="228"/>
      <c r="AG758" s="228"/>
      <c r="AH758" s="228"/>
      <c r="AI758" s="228"/>
      <c r="AJ758" s="228"/>
      <c r="AK758" s="228"/>
      <c r="AL758" s="228"/>
      <c r="AM758" s="228"/>
      <c r="AN758" s="228"/>
      <c r="AO758" s="228"/>
      <c r="AP758" s="228"/>
      <c r="AQ758" s="228"/>
      <c r="AR758" s="228"/>
      <c r="AS758" s="228"/>
      <c r="AT758" s="228"/>
      <c r="AU758" s="228"/>
      <c r="AV758" s="228"/>
      <c r="AW758" s="228"/>
      <c r="AX758" s="228"/>
      <c r="AY758" s="228"/>
      <c r="AZ758" s="228"/>
      <c r="BA758" s="228"/>
      <c r="BB758" s="228"/>
      <c r="BC758" s="228"/>
      <c r="BD758" s="228"/>
      <c r="BE758" s="228"/>
      <c r="BF758" s="228"/>
      <c r="BG758" s="228"/>
      <c r="BH758" s="228"/>
      <c r="BI758" s="228"/>
      <c r="BJ758" s="228"/>
      <c r="BK758" s="228"/>
      <c r="BL758" s="228"/>
      <c r="BM758" s="228"/>
      <c r="BN758" s="228"/>
      <c r="BO758" s="228"/>
      <c r="BP758" s="228"/>
    </row>
    <row r="759" spans="1:68" ht="12" customHeight="1" x14ac:dyDescent="0.25">
      <c r="A759" s="6"/>
      <c r="B759" s="7"/>
      <c r="C759" s="18"/>
      <c r="D759" s="18"/>
      <c r="E759" s="18"/>
      <c r="F759" s="34"/>
      <c r="G759" s="914" t="str">
        <f>General!L35</f>
        <v>rd</v>
      </c>
      <c r="H759" s="915">
        <v>26250</v>
      </c>
      <c r="I759" s="915">
        <v>27.5</v>
      </c>
      <c r="J759" s="915">
        <v>1</v>
      </c>
      <c r="K759" s="917" t="s">
        <v>54</v>
      </c>
      <c r="L759" s="915">
        <v>431</v>
      </c>
      <c r="M759" s="915">
        <v>100</v>
      </c>
      <c r="N759" s="917" t="s">
        <v>55</v>
      </c>
      <c r="O759" s="915">
        <v>125</v>
      </c>
      <c r="P759" s="915">
        <v>1000</v>
      </c>
      <c r="Q759" s="919">
        <v>0.5</v>
      </c>
      <c r="W759" s="17"/>
      <c r="X759" s="8"/>
      <c r="Y759" s="8"/>
      <c r="Z759" s="8"/>
      <c r="AA759" s="228"/>
      <c r="AB759" s="228"/>
      <c r="AC759" s="228"/>
      <c r="AD759" s="228"/>
      <c r="AE759" s="228"/>
      <c r="AF759" s="228"/>
      <c r="AG759" s="228"/>
      <c r="AH759" s="228"/>
      <c r="AI759" s="228"/>
      <c r="AJ759" s="228"/>
      <c r="AK759" s="228"/>
      <c r="AL759" s="228"/>
      <c r="AM759" s="228"/>
      <c r="AN759" s="228"/>
      <c r="AO759" s="228"/>
      <c r="AP759" s="228"/>
      <c r="AQ759" s="228"/>
      <c r="AR759" s="228"/>
      <c r="AS759" s="228"/>
      <c r="AT759" s="228"/>
      <c r="AU759" s="228"/>
      <c r="AV759" s="228"/>
      <c r="AW759" s="228"/>
      <c r="AX759" s="228"/>
      <c r="AY759" s="228"/>
      <c r="AZ759" s="228"/>
      <c r="BA759" s="228"/>
      <c r="BB759" s="228"/>
      <c r="BC759" s="228"/>
      <c r="BD759" s="228"/>
      <c r="BE759" s="228"/>
      <c r="BF759" s="228"/>
      <c r="BG759" s="228"/>
      <c r="BH759" s="228"/>
      <c r="BI759" s="228"/>
      <c r="BJ759" s="228"/>
      <c r="BK759" s="228"/>
      <c r="BL759" s="228"/>
      <c r="BM759" s="228"/>
      <c r="BN759" s="228"/>
      <c r="BO759" s="228"/>
      <c r="BP759" s="228"/>
    </row>
    <row r="760" spans="1:68" s="686" customFormat="1" ht="12" customHeight="1" x14ac:dyDescent="0.25">
      <c r="A760" s="690"/>
      <c r="B760" s="687"/>
      <c r="C760" s="699"/>
      <c r="D760" s="699"/>
      <c r="E760" s="699"/>
      <c r="F760" s="701"/>
      <c r="G760" s="914" t="str">
        <f>General!L36</f>
        <v>s</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General!L37</f>
        <v>sp</v>
      </c>
      <c r="H761" s="915">
        <v>0</v>
      </c>
      <c r="I761" s="915">
        <v>0</v>
      </c>
      <c r="J761" s="915">
        <v>0</v>
      </c>
      <c r="K761" s="917"/>
      <c r="L761" s="915">
        <v>0</v>
      </c>
      <c r="M761" s="915">
        <v>0</v>
      </c>
      <c r="N761" s="917"/>
      <c r="O761" s="915">
        <v>0</v>
      </c>
      <c r="P761" s="915">
        <v>0</v>
      </c>
      <c r="Q761" s="919">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General!L38</f>
        <v>sr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General!L39</f>
        <v>t</v>
      </c>
      <c r="H763" s="915">
        <v>0</v>
      </c>
      <c r="I763" s="915">
        <v>0</v>
      </c>
      <c r="J763" s="915">
        <v>0</v>
      </c>
      <c r="K763" s="917"/>
      <c r="L763" s="915">
        <v>0</v>
      </c>
      <c r="M763" s="915">
        <v>0</v>
      </c>
      <c r="N763" s="917"/>
      <c r="O763" s="915">
        <v>0</v>
      </c>
      <c r="P763" s="915">
        <v>0</v>
      </c>
      <c r="Q763" s="919">
        <v>0</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s="686" customFormat="1" ht="12" customHeight="1" x14ac:dyDescent="0.25">
      <c r="A764" s="690"/>
      <c r="B764" s="687"/>
      <c r="C764" s="699"/>
      <c r="D764" s="699"/>
      <c r="E764" s="699"/>
      <c r="F764" s="701"/>
      <c r="G764" s="914" t="str">
        <f>General!L40</f>
        <v>tc</v>
      </c>
      <c r="H764" s="928">
        <f>H765</f>
        <v>3000</v>
      </c>
      <c r="I764" s="928">
        <f t="shared" ref="I764:Q764" si="109">I765</f>
        <v>27.5</v>
      </c>
      <c r="J764" s="928">
        <f t="shared" si="109"/>
        <v>1</v>
      </c>
      <c r="K764" s="928">
        <f t="shared" si="109"/>
        <v>0</v>
      </c>
      <c r="L764" s="928">
        <f t="shared" si="109"/>
        <v>0</v>
      </c>
      <c r="M764" s="928">
        <f t="shared" si="109"/>
        <v>0</v>
      </c>
      <c r="N764" s="928">
        <f t="shared" si="109"/>
        <v>0</v>
      </c>
      <c r="O764" s="928">
        <f t="shared" si="109"/>
        <v>0</v>
      </c>
      <c r="P764" s="928">
        <f t="shared" si="109"/>
        <v>0</v>
      </c>
      <c r="Q764" s="929">
        <f t="shared" si="109"/>
        <v>1</v>
      </c>
      <c r="W764" s="694"/>
      <c r="X764" s="689"/>
      <c r="Y764" s="689"/>
      <c r="Z764" s="689"/>
      <c r="AA764" s="689"/>
      <c r="AB764" s="689"/>
      <c r="AC764" s="689"/>
      <c r="AD764" s="689"/>
      <c r="AE764" s="689"/>
      <c r="AF764" s="689"/>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c r="BG764" s="689"/>
      <c r="BH764" s="689"/>
      <c r="BI764" s="689"/>
      <c r="BJ764" s="689"/>
      <c r="BK764" s="689"/>
      <c r="BL764" s="689"/>
      <c r="BM764" s="689"/>
      <c r="BN764" s="689"/>
      <c r="BO764" s="689"/>
      <c r="BP764" s="689"/>
    </row>
    <row r="765" spans="1:68" s="686" customFormat="1" ht="12" customHeight="1" x14ac:dyDescent="0.25">
      <c r="A765" s="690"/>
      <c r="B765" s="687"/>
      <c r="C765" s="699"/>
      <c r="D765" s="699"/>
      <c r="E765" s="699"/>
      <c r="F765" s="701"/>
      <c r="G765" s="914" t="str">
        <f>General!L41</f>
        <v>tr</v>
      </c>
      <c r="H765" s="915">
        <v>3000</v>
      </c>
      <c r="I765" s="915">
        <v>27.5</v>
      </c>
      <c r="J765" s="915">
        <v>1</v>
      </c>
      <c r="K765" s="917"/>
      <c r="L765" s="915">
        <v>0</v>
      </c>
      <c r="M765" s="915">
        <v>0</v>
      </c>
      <c r="N765" s="917"/>
      <c r="O765" s="915">
        <v>0</v>
      </c>
      <c r="P765" s="915">
        <v>0</v>
      </c>
      <c r="Q765" s="919">
        <v>1</v>
      </c>
      <c r="W765" s="694"/>
      <c r="X765" s="689"/>
      <c r="Y765" s="689"/>
      <c r="Z765" s="689"/>
      <c r="AA765" s="689"/>
      <c r="AB765" s="689"/>
      <c r="AC765" s="689"/>
      <c r="AD765" s="689"/>
      <c r="AE765" s="689"/>
      <c r="AF765" s="689"/>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c r="BG765" s="689"/>
      <c r="BH765" s="689"/>
      <c r="BI765" s="689"/>
      <c r="BJ765" s="689"/>
      <c r="BK765" s="689"/>
      <c r="BL765" s="689"/>
      <c r="BM765" s="689"/>
      <c r="BN765" s="689"/>
      <c r="BO765" s="689"/>
      <c r="BP765" s="689"/>
    </row>
    <row r="766" spans="1:68" s="686" customFormat="1" ht="12" customHeight="1" x14ac:dyDescent="0.25">
      <c r="A766" s="690"/>
      <c r="B766" s="687"/>
      <c r="C766" s="699"/>
      <c r="D766" s="699"/>
      <c r="E766" s="699"/>
      <c r="F766" s="701"/>
      <c r="G766" s="914" t="str">
        <f>General!L42</f>
        <v>u</v>
      </c>
      <c r="H766" s="915">
        <v>0</v>
      </c>
      <c r="I766" s="915">
        <v>0</v>
      </c>
      <c r="J766" s="915">
        <v>0</v>
      </c>
      <c r="K766" s="917"/>
      <c r="L766" s="915">
        <v>0</v>
      </c>
      <c r="M766" s="915">
        <v>0</v>
      </c>
      <c r="N766" s="917"/>
      <c r="O766" s="915">
        <v>0</v>
      </c>
      <c r="P766" s="915">
        <v>0</v>
      </c>
      <c r="Q766" s="919">
        <v>0</v>
      </c>
      <c r="W766" s="694"/>
      <c r="X766" s="689"/>
      <c r="Y766" s="689"/>
      <c r="Z766" s="689"/>
      <c r="AA766" s="689"/>
      <c r="AB766" s="689"/>
      <c r="AC766" s="689"/>
      <c r="AD766" s="689"/>
      <c r="AE766" s="689"/>
      <c r="AF766" s="689"/>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c r="BG766" s="689"/>
      <c r="BH766" s="689"/>
      <c r="BI766" s="689"/>
      <c r="BJ766" s="689"/>
      <c r="BK766" s="689"/>
      <c r="BL766" s="689"/>
      <c r="BM766" s="689"/>
      <c r="BN766" s="689"/>
      <c r="BO766" s="689"/>
      <c r="BP766" s="689"/>
    </row>
    <row r="767" spans="1:68" s="686" customFormat="1" ht="12" customHeight="1" x14ac:dyDescent="0.25">
      <c r="A767" s="690"/>
      <c r="B767" s="687"/>
      <c r="C767" s="699"/>
      <c r="D767" s="699"/>
      <c r="E767" s="699"/>
      <c r="F767" s="701"/>
      <c r="G767" s="914" t="str">
        <f>General!L43</f>
        <v>uc</v>
      </c>
      <c r="H767" s="928">
        <f>H768</f>
        <v>3000</v>
      </c>
      <c r="I767" s="928">
        <f t="shared" ref="I767:Q767" si="110">I768</f>
        <v>27.5</v>
      </c>
      <c r="J767" s="928">
        <f t="shared" si="110"/>
        <v>1</v>
      </c>
      <c r="K767" s="928">
        <f t="shared" si="110"/>
        <v>0</v>
      </c>
      <c r="L767" s="928">
        <f t="shared" si="110"/>
        <v>0</v>
      </c>
      <c r="M767" s="928">
        <f t="shared" si="110"/>
        <v>0</v>
      </c>
      <c r="N767" s="928">
        <f t="shared" si="110"/>
        <v>0</v>
      </c>
      <c r="O767" s="928">
        <f t="shared" si="110"/>
        <v>0</v>
      </c>
      <c r="P767" s="928">
        <f t="shared" si="110"/>
        <v>0</v>
      </c>
      <c r="Q767" s="929">
        <f t="shared" si="110"/>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s="686" customFormat="1" ht="12" customHeight="1" x14ac:dyDescent="0.25">
      <c r="A768" s="690"/>
      <c r="B768" s="687"/>
      <c r="C768" s="699"/>
      <c r="D768" s="699"/>
      <c r="E768" s="699"/>
      <c r="F768" s="701"/>
      <c r="G768" s="914" t="str">
        <f>General!L44</f>
        <v>ur</v>
      </c>
      <c r="H768" s="915">
        <v>3000</v>
      </c>
      <c r="I768" s="915">
        <v>27.5</v>
      </c>
      <c r="J768" s="915">
        <v>1</v>
      </c>
      <c r="K768" s="917"/>
      <c r="L768" s="915">
        <v>0</v>
      </c>
      <c r="M768" s="915">
        <v>0</v>
      </c>
      <c r="N768" s="917"/>
      <c r="O768" s="915">
        <v>0</v>
      </c>
      <c r="P768" s="915">
        <v>0</v>
      </c>
      <c r="Q768" s="919">
        <v>1</v>
      </c>
      <c r="W768" s="694"/>
      <c r="X768" s="689"/>
      <c r="Y768" s="689"/>
      <c r="Z768" s="689"/>
      <c r="AA768" s="689"/>
      <c r="AB768" s="689"/>
      <c r="AC768" s="689"/>
      <c r="AD768" s="689"/>
      <c r="AE768" s="689"/>
      <c r="AF768" s="689"/>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c r="BG768" s="689"/>
      <c r="BH768" s="689"/>
      <c r="BI768" s="689"/>
      <c r="BJ768" s="689"/>
      <c r="BK768" s="689"/>
      <c r="BL768" s="689"/>
      <c r="BM768" s="689"/>
      <c r="BN768" s="689"/>
      <c r="BO768" s="689"/>
      <c r="BP768" s="689"/>
    </row>
    <row r="769" spans="1:68" s="686" customFormat="1" ht="12" customHeight="1" x14ac:dyDescent="0.25">
      <c r="A769" s="690"/>
      <c r="B769" s="687"/>
      <c r="C769" s="699"/>
      <c r="D769" s="699"/>
      <c r="E769" s="699"/>
      <c r="F769" s="701"/>
      <c r="G769" s="914" t="str">
        <f>General!L45</f>
        <v>v</v>
      </c>
      <c r="H769" s="915">
        <v>350</v>
      </c>
      <c r="I769" s="915">
        <v>27.5</v>
      </c>
      <c r="J769" s="915">
        <v>1</v>
      </c>
      <c r="K769" s="917"/>
      <c r="L769" s="915">
        <v>0</v>
      </c>
      <c r="M769" s="915">
        <v>0</v>
      </c>
      <c r="N769" s="917"/>
      <c r="O769" s="915">
        <v>0</v>
      </c>
      <c r="P769" s="915">
        <v>0</v>
      </c>
      <c r="Q769" s="919">
        <v>1</v>
      </c>
      <c r="W769" s="694"/>
      <c r="X769" s="689"/>
      <c r="Y769" s="689"/>
      <c r="Z769" s="689"/>
      <c r="AA769" s="689"/>
      <c r="AB769" s="689"/>
      <c r="AC769" s="689"/>
      <c r="AD769" s="689"/>
      <c r="AE769" s="689"/>
      <c r="AF769" s="689"/>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c r="BG769" s="689"/>
      <c r="BH769" s="689"/>
      <c r="BI769" s="689"/>
      <c r="BJ769" s="689"/>
      <c r="BK769" s="689"/>
      <c r="BL769" s="689"/>
      <c r="BM769" s="689"/>
      <c r="BN769" s="689"/>
      <c r="BO769" s="689"/>
      <c r="BP769" s="689"/>
    </row>
    <row r="770" spans="1:68" ht="12" customHeight="1" x14ac:dyDescent="0.25">
      <c r="A770" s="6"/>
      <c r="B770" s="7"/>
      <c r="C770" s="18"/>
      <c r="D770" s="18"/>
      <c r="E770" s="18"/>
      <c r="F770" s="34"/>
      <c r="G770" s="914" t="str">
        <f>General!L46</f>
        <v>w</v>
      </c>
      <c r="H770" s="915">
        <v>295</v>
      </c>
      <c r="I770" s="915">
        <v>27.5</v>
      </c>
      <c r="J770" s="915">
        <v>1</v>
      </c>
      <c r="K770" s="917"/>
      <c r="L770" s="915">
        <v>0</v>
      </c>
      <c r="M770" s="915">
        <v>0</v>
      </c>
      <c r="N770" s="917"/>
      <c r="O770" s="915">
        <v>0</v>
      </c>
      <c r="P770" s="915">
        <v>0</v>
      </c>
      <c r="Q770" s="919">
        <v>1</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914" t="str">
        <f>General!L47</f>
        <v>wd</v>
      </c>
      <c r="H771" s="915">
        <v>295</v>
      </c>
      <c r="I771" s="915">
        <v>27.5</v>
      </c>
      <c r="J771" s="915">
        <v>1</v>
      </c>
      <c r="K771" s="917"/>
      <c r="L771" s="915">
        <v>0</v>
      </c>
      <c r="M771" s="915">
        <v>0</v>
      </c>
      <c r="N771" s="917"/>
      <c r="O771" s="915">
        <v>0</v>
      </c>
      <c r="P771" s="915">
        <v>0</v>
      </c>
      <c r="Q771" s="919">
        <v>1</v>
      </c>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12" customHeight="1" x14ac:dyDescent="0.25">
      <c r="A772" s="6"/>
      <c r="B772" s="7"/>
      <c r="C772" s="18"/>
      <c r="D772" s="18"/>
      <c r="E772" s="18"/>
      <c r="F772" s="34"/>
      <c r="G772" s="914" t="str">
        <f>General!L48</f>
        <v>x</v>
      </c>
      <c r="H772" s="915">
        <v>0</v>
      </c>
      <c r="I772" s="915">
        <v>0</v>
      </c>
      <c r="J772" s="915">
        <v>0</v>
      </c>
      <c r="K772" s="917"/>
      <c r="L772" s="915">
        <v>0</v>
      </c>
      <c r="M772" s="915">
        <v>0</v>
      </c>
      <c r="N772" s="917"/>
      <c r="O772" s="915">
        <v>0</v>
      </c>
      <c r="P772" s="915">
        <v>0</v>
      </c>
      <c r="Q772" s="919">
        <v>0</v>
      </c>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s="686" customFormat="1" ht="12" customHeight="1" x14ac:dyDescent="0.25">
      <c r="A773" s="690"/>
      <c r="B773" s="687"/>
      <c r="C773" s="699"/>
      <c r="D773" s="699"/>
      <c r="E773" s="699"/>
      <c r="F773" s="701"/>
      <c r="G773" s="914" t="str">
        <f>General!L49</f>
        <v>xc</v>
      </c>
      <c r="H773" s="928">
        <f>H774</f>
        <v>3000</v>
      </c>
      <c r="I773" s="928">
        <f t="shared" ref="I773:Q773" si="111">I774</f>
        <v>27.5</v>
      </c>
      <c r="J773" s="928">
        <f t="shared" si="111"/>
        <v>1</v>
      </c>
      <c r="K773" s="928">
        <f t="shared" si="111"/>
        <v>0</v>
      </c>
      <c r="L773" s="928">
        <f t="shared" si="111"/>
        <v>0</v>
      </c>
      <c r="M773" s="928">
        <f t="shared" si="111"/>
        <v>0</v>
      </c>
      <c r="N773" s="928">
        <f t="shared" si="111"/>
        <v>0</v>
      </c>
      <c r="O773" s="928">
        <f t="shared" si="111"/>
        <v>0</v>
      </c>
      <c r="P773" s="928">
        <f t="shared" si="111"/>
        <v>0</v>
      </c>
      <c r="Q773" s="929">
        <f t="shared" si="111"/>
        <v>1</v>
      </c>
      <c r="W773" s="694"/>
      <c r="X773" s="689"/>
      <c r="Y773" s="689"/>
      <c r="Z773" s="689"/>
      <c r="AA773" s="689"/>
      <c r="AB773" s="689"/>
      <c r="AC773" s="689"/>
      <c r="AD773" s="689"/>
      <c r="AE773" s="689"/>
      <c r="AF773" s="689"/>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c r="BG773" s="689"/>
      <c r="BH773" s="689"/>
      <c r="BI773" s="689"/>
      <c r="BJ773" s="689"/>
      <c r="BK773" s="689"/>
      <c r="BL773" s="689"/>
      <c r="BM773" s="689"/>
      <c r="BN773" s="689"/>
      <c r="BO773" s="689"/>
      <c r="BP773" s="689"/>
    </row>
    <row r="774" spans="1:68" ht="12" customHeight="1" x14ac:dyDescent="0.25">
      <c r="A774" s="6"/>
      <c r="B774" s="7"/>
      <c r="C774" s="18"/>
      <c r="D774" s="18"/>
      <c r="E774" s="18"/>
      <c r="F774" s="34"/>
      <c r="G774" s="914" t="str">
        <f>General!L50</f>
        <v>xr</v>
      </c>
      <c r="H774" s="915">
        <v>3000</v>
      </c>
      <c r="I774" s="915">
        <v>27.5</v>
      </c>
      <c r="J774" s="915">
        <v>1</v>
      </c>
      <c r="K774" s="917"/>
      <c r="L774" s="915">
        <v>0</v>
      </c>
      <c r="M774" s="915">
        <v>0</v>
      </c>
      <c r="N774" s="917"/>
      <c r="O774" s="915">
        <v>0</v>
      </c>
      <c r="P774" s="915">
        <v>0</v>
      </c>
      <c r="Q774" s="919">
        <v>1</v>
      </c>
      <c r="W774" s="17"/>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x14ac:dyDescent="0.25">
      <c r="A775" s="6"/>
      <c r="B775" s="7"/>
      <c r="C775" s="18"/>
      <c r="D775" s="18"/>
      <c r="E775" s="18"/>
      <c r="F775" s="34"/>
      <c r="G775" s="914" t="str">
        <f>General!L51</f>
        <v>z</v>
      </c>
      <c r="H775" s="915">
        <v>4500</v>
      </c>
      <c r="I775" s="915">
        <v>27.5</v>
      </c>
      <c r="J775" s="915">
        <v>1</v>
      </c>
      <c r="K775" s="917" t="s">
        <v>54</v>
      </c>
      <c r="L775" s="915">
        <v>431</v>
      </c>
      <c r="M775" s="915">
        <v>100</v>
      </c>
      <c r="N775" s="917" t="s">
        <v>55</v>
      </c>
      <c r="O775" s="915">
        <v>125</v>
      </c>
      <c r="P775" s="915">
        <v>1000</v>
      </c>
      <c r="Q775" s="919">
        <v>0.5</v>
      </c>
      <c r="W775" s="17"/>
      <c r="X775" s="8"/>
      <c r="Y775" s="8"/>
      <c r="Z775" s="8"/>
      <c r="AA775" s="228"/>
      <c r="AB775" s="228"/>
      <c r="AC775" s="228"/>
      <c r="AD775" s="228"/>
      <c r="AE775" s="228"/>
      <c r="AF775" s="228"/>
      <c r="AG775" s="228"/>
      <c r="AH775" s="228"/>
      <c r="AI775" s="228"/>
      <c r="AJ775" s="228"/>
      <c r="AK775" s="228"/>
      <c r="AL775" s="228"/>
      <c r="AM775" s="228"/>
      <c r="AN775" s="228"/>
      <c r="AO775" s="228"/>
      <c r="AP775" s="228"/>
      <c r="AQ775" s="228"/>
      <c r="AR775" s="228"/>
      <c r="AS775" s="228"/>
      <c r="AT775" s="228"/>
      <c r="AU775" s="228"/>
      <c r="AV775" s="228"/>
      <c r="AW775" s="228"/>
      <c r="AX775" s="228"/>
      <c r="AY775" s="228"/>
      <c r="AZ775" s="228"/>
      <c r="BA775" s="228"/>
      <c r="BB775" s="228"/>
      <c r="BC775" s="228"/>
      <c r="BD775" s="228"/>
      <c r="BE775" s="228"/>
      <c r="BF775" s="228"/>
      <c r="BG775" s="228"/>
      <c r="BH775" s="228"/>
      <c r="BI775" s="228"/>
      <c r="BJ775" s="228"/>
      <c r="BK775" s="228"/>
      <c r="BL775" s="228"/>
      <c r="BM775" s="228"/>
      <c r="BN775" s="228"/>
      <c r="BO775" s="228"/>
      <c r="BP775" s="228"/>
    </row>
    <row r="776" spans="1:68" ht="12" customHeight="1" x14ac:dyDescent="0.25">
      <c r="A776" s="6"/>
      <c r="B776" s="7"/>
      <c r="C776" s="18"/>
      <c r="D776" s="18"/>
      <c r="E776" s="18"/>
      <c r="F776" s="34"/>
      <c r="G776" s="914" t="str">
        <f>General!L52</f>
        <v>zd</v>
      </c>
      <c r="H776" s="915">
        <v>4500</v>
      </c>
      <c r="I776" s="915">
        <v>27.5</v>
      </c>
      <c r="J776" s="915">
        <v>1</v>
      </c>
      <c r="K776" s="917" t="s">
        <v>54</v>
      </c>
      <c r="L776" s="915">
        <v>431</v>
      </c>
      <c r="M776" s="915">
        <v>100</v>
      </c>
      <c r="N776" s="917" t="s">
        <v>55</v>
      </c>
      <c r="O776" s="915">
        <v>125</v>
      </c>
      <c r="P776" s="915">
        <v>1000</v>
      </c>
      <c r="Q776" s="919">
        <v>0.5</v>
      </c>
      <c r="W776" s="17"/>
      <c r="X776" s="8"/>
      <c r="Y776" s="8"/>
      <c r="Z776" s="8"/>
      <c r="AA776" s="228"/>
      <c r="AB776" s="228"/>
      <c r="AC776" s="228"/>
      <c r="AD776" s="228"/>
      <c r="AE776" s="228"/>
      <c r="AF776" s="228"/>
      <c r="AG776" s="228"/>
      <c r="AH776" s="228"/>
      <c r="AI776" s="228"/>
      <c r="AJ776" s="228"/>
      <c r="AK776" s="228"/>
      <c r="AL776" s="228"/>
      <c r="AM776" s="228"/>
      <c r="AN776" s="228"/>
      <c r="AO776" s="228"/>
      <c r="AP776" s="228"/>
      <c r="AQ776" s="228"/>
      <c r="AR776" s="228"/>
      <c r="AS776" s="228"/>
      <c r="AT776" s="228"/>
      <c r="AU776" s="228"/>
      <c r="AV776" s="228"/>
      <c r="AW776" s="228"/>
      <c r="AX776" s="228"/>
      <c r="AY776" s="228"/>
      <c r="AZ776" s="228"/>
      <c r="BA776" s="228"/>
      <c r="BB776" s="228"/>
      <c r="BC776" s="228"/>
      <c r="BD776" s="228"/>
      <c r="BE776" s="228"/>
      <c r="BF776" s="228"/>
      <c r="BG776" s="228"/>
      <c r="BH776" s="228"/>
      <c r="BI776" s="228"/>
      <c r="BJ776" s="228"/>
      <c r="BK776" s="228"/>
      <c r="BL776" s="228"/>
      <c r="BM776" s="228"/>
      <c r="BN776" s="228"/>
      <c r="BO776" s="228"/>
      <c r="BP776" s="228"/>
    </row>
    <row r="777" spans="1:68" ht="12" customHeight="1" x14ac:dyDescent="0.25">
      <c r="A777" s="6"/>
      <c r="B777" s="7"/>
      <c r="C777" s="18"/>
      <c r="D777" s="18"/>
      <c r="E777" s="18"/>
      <c r="F777" s="34"/>
      <c r="G777" s="49"/>
      <c r="H777" s="49"/>
      <c r="I777" s="49"/>
      <c r="J777" s="49"/>
      <c r="K777" s="49"/>
      <c r="L777" s="49"/>
      <c r="M777" s="49"/>
      <c r="N777" s="49"/>
      <c r="O777" s="49"/>
      <c r="P777" s="49"/>
      <c r="Q777" s="49"/>
      <c r="R777" s="49"/>
      <c r="S777" s="49"/>
      <c r="T777" s="49"/>
      <c r="W777" s="17"/>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5.0999999999999996" customHeight="1" x14ac:dyDescent="0.25">
      <c r="A778" s="6"/>
      <c r="B778" s="7"/>
      <c r="C778" s="18"/>
      <c r="D778" s="18"/>
      <c r="E778" s="18"/>
      <c r="F778" s="37"/>
      <c r="G778" s="38"/>
      <c r="H778" s="38"/>
      <c r="I778" s="38"/>
      <c r="J778" s="38"/>
      <c r="K778" s="39"/>
      <c r="L778" s="39"/>
      <c r="M778" s="39"/>
      <c r="N778" s="39"/>
      <c r="O778" s="39"/>
      <c r="P778" s="39"/>
      <c r="Q778" s="39"/>
      <c r="R778" s="39"/>
      <c r="S778" s="39"/>
      <c r="T778" s="39"/>
      <c r="U778" s="39"/>
      <c r="V778" s="39"/>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25.15" customHeight="1" x14ac:dyDescent="0.25">
      <c r="A779" s="6"/>
      <c r="B779" s="7"/>
      <c r="C779" s="40"/>
      <c r="D779" s="40"/>
      <c r="E779" s="40"/>
      <c r="F779" s="40"/>
      <c r="G779" s="41" t="str">
        <f>G733</f>
        <v>MISC COSTS - SEED GRADING &amp; CLEANING</v>
      </c>
      <c r="H779" s="40"/>
      <c r="I779" s="40"/>
      <c r="J779" s="40"/>
      <c r="K779" s="40"/>
      <c r="L779" s="40"/>
      <c r="M779" s="40"/>
      <c r="N779" s="40"/>
      <c r="O779" s="40"/>
      <c r="P779" s="40"/>
      <c r="Q779" s="40"/>
      <c r="R779" s="40"/>
      <c r="S779" s="40"/>
      <c r="T779" s="40"/>
      <c r="U779" s="40"/>
      <c r="V779" s="40"/>
      <c r="W779" s="42" t="s">
        <v>24</v>
      </c>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x14ac:dyDescent="0.25">
      <c r="A780" s="6"/>
      <c r="B780" s="7"/>
      <c r="C780" s="7"/>
      <c r="D780" s="7"/>
      <c r="E780" s="7"/>
      <c r="F780" s="8"/>
      <c r="G780" s="8"/>
      <c r="H780" s="8"/>
      <c r="I780" s="8"/>
      <c r="J780" s="8"/>
      <c r="K780" s="8"/>
      <c r="L780" s="8"/>
      <c r="M780" s="8"/>
      <c r="N780" s="8"/>
      <c r="O780" s="8"/>
      <c r="P780" s="8"/>
      <c r="Q780" s="8"/>
      <c r="R780" s="8"/>
      <c r="S780" s="8"/>
      <c r="T780" s="8"/>
      <c r="U780" s="8"/>
      <c r="V780" s="8"/>
      <c r="W780" s="8"/>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7"/>
      <c r="D781" s="7"/>
      <c r="E781" s="7"/>
      <c r="F781" s="7"/>
      <c r="G781" s="7"/>
      <c r="H781" s="8"/>
      <c r="I781" s="8"/>
      <c r="J781" s="8"/>
      <c r="K781" s="8"/>
      <c r="L781" s="8"/>
      <c r="M781" s="8"/>
      <c r="N781" s="8"/>
      <c r="O781" s="8"/>
      <c r="P781" s="8"/>
      <c r="Q781" s="8"/>
      <c r="R781" s="8"/>
      <c r="S781" s="8"/>
      <c r="T781" s="8"/>
      <c r="U781" s="8"/>
      <c r="V781" s="8"/>
      <c r="W781" s="8"/>
      <c r="X781" s="7"/>
      <c r="Y781" s="7"/>
      <c r="Z781" s="7"/>
      <c r="AA781" s="227"/>
      <c r="AB781" s="227"/>
      <c r="AC781" s="227"/>
      <c r="AD781" s="227"/>
      <c r="AE781" s="227"/>
      <c r="AF781" s="227"/>
      <c r="AG781" s="227"/>
      <c r="AH781" s="227"/>
      <c r="AI781" s="227"/>
      <c r="AJ781" s="227"/>
      <c r="AK781" s="227"/>
      <c r="AL781" s="227"/>
      <c r="AM781" s="227"/>
      <c r="AN781" s="227"/>
      <c r="AO781" s="227"/>
      <c r="AP781" s="227"/>
      <c r="AQ781" s="227"/>
      <c r="AR781" s="227"/>
      <c r="AS781" s="227"/>
      <c r="AT781" s="227"/>
      <c r="AU781" s="227"/>
      <c r="AV781" s="227"/>
      <c r="AW781" s="227"/>
      <c r="AX781" s="227"/>
      <c r="AY781" s="227"/>
      <c r="AZ781" s="227"/>
      <c r="BA781" s="227"/>
      <c r="BB781" s="227"/>
      <c r="BC781" s="227"/>
      <c r="BD781" s="227"/>
      <c r="BE781" s="227"/>
      <c r="BF781" s="227"/>
      <c r="BG781" s="227"/>
      <c r="BH781" s="227"/>
      <c r="BI781" s="227"/>
      <c r="BJ781" s="227"/>
      <c r="BK781" s="227"/>
      <c r="BL781" s="227"/>
      <c r="BM781" s="227"/>
      <c r="BN781" s="227"/>
      <c r="BO781" s="227"/>
      <c r="BP781" s="227"/>
    </row>
    <row r="782" spans="1:68" ht="5.0999999999999996" customHeight="1" outlineLevel="1" thickBot="1" x14ac:dyDescent="0.3">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227"/>
      <c r="AB782" s="227"/>
      <c r="AC782" s="227"/>
      <c r="AD782" s="227"/>
      <c r="AE782" s="227"/>
      <c r="AF782" s="227"/>
      <c r="AG782" s="227"/>
      <c r="AH782" s="227"/>
      <c r="AI782" s="227"/>
      <c r="AJ782" s="227"/>
      <c r="AK782" s="227"/>
      <c r="AL782" s="227"/>
      <c r="AM782" s="227"/>
      <c r="AN782" s="227"/>
      <c r="AO782" s="227"/>
      <c r="AP782" s="227"/>
      <c r="AQ782" s="227"/>
      <c r="AR782" s="227"/>
      <c r="AS782" s="227"/>
      <c r="AT782" s="227"/>
      <c r="AU782" s="227"/>
      <c r="AV782" s="227"/>
      <c r="AW782" s="227"/>
      <c r="AX782" s="227"/>
      <c r="AY782" s="227"/>
      <c r="AZ782" s="227"/>
      <c r="BA782" s="227"/>
      <c r="BB782" s="227"/>
      <c r="BC782" s="227"/>
      <c r="BD782" s="227"/>
      <c r="BE782" s="227"/>
      <c r="BF782" s="227"/>
      <c r="BG782" s="227"/>
      <c r="BH782" s="227"/>
      <c r="BI782" s="227"/>
      <c r="BJ782" s="227"/>
      <c r="BK782" s="227"/>
      <c r="BL782" s="227"/>
      <c r="BM782" s="227"/>
      <c r="BN782" s="227"/>
      <c r="BO782" s="227"/>
      <c r="BP782" s="227"/>
    </row>
    <row r="783" spans="1:68" ht="5.0999999999999996" customHeight="1" outlineLevel="1" x14ac:dyDescent="0.25">
      <c r="A783" s="6"/>
      <c r="B783" s="7"/>
      <c r="C783" s="10" t="s">
        <v>0</v>
      </c>
      <c r="D783" s="10"/>
      <c r="E783" s="10"/>
      <c r="F783" s="10"/>
      <c r="G783" s="10"/>
      <c r="H783" s="10"/>
      <c r="I783" s="10"/>
      <c r="J783" s="10"/>
      <c r="K783" s="11"/>
      <c r="L783" s="11"/>
      <c r="M783" s="11"/>
      <c r="N783" s="11"/>
      <c r="O783" s="11"/>
      <c r="P783" s="11"/>
      <c r="Q783" s="11"/>
      <c r="R783" s="11"/>
      <c r="S783" s="11"/>
      <c r="T783" s="11"/>
      <c r="U783" s="11"/>
      <c r="V783" s="11"/>
      <c r="W783" s="12"/>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3"/>
      <c r="D784" s="13"/>
      <c r="E784" s="13" t="s">
        <v>1</v>
      </c>
      <c r="F784" s="14"/>
      <c r="G784" s="15" t="s">
        <v>56</v>
      </c>
      <c r="H784" s="14"/>
      <c r="I784" s="14"/>
      <c r="J784" s="14"/>
      <c r="K784" s="14"/>
      <c r="L784" s="14"/>
      <c r="M784" s="14"/>
      <c r="N784" s="14"/>
      <c r="O784" s="14"/>
      <c r="P784" s="14"/>
      <c r="Q784" s="14"/>
      <c r="R784" s="14"/>
      <c r="S784" s="16"/>
      <c r="T784" s="14"/>
      <c r="U784" s="16"/>
      <c r="V784" s="16"/>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3"/>
      <c r="D785" s="13"/>
      <c r="E785" s="18"/>
      <c r="F785" s="14"/>
      <c r="G785" s="19"/>
      <c r="I785" s="14"/>
      <c r="J785" s="14"/>
      <c r="K785" s="14"/>
      <c r="L785" s="14"/>
      <c r="M785" s="14"/>
      <c r="N785" s="14"/>
      <c r="O785" s="14"/>
      <c r="P785" s="14"/>
      <c r="Q785" s="14"/>
      <c r="R785" s="14"/>
      <c r="S785" s="16"/>
      <c r="T785" s="20"/>
      <c r="U785" s="16"/>
      <c r="V785" s="16"/>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12" customHeight="1" outlineLevel="1" x14ac:dyDescent="0.25">
      <c r="A786" s="6"/>
      <c r="B786" s="7"/>
      <c r="C786" s="18"/>
      <c r="D786" s="13"/>
      <c r="E786" s="18"/>
      <c r="F786" s="14"/>
      <c r="H786" s="14" t="s">
        <v>27</v>
      </c>
      <c r="I786" s="14"/>
      <c r="J786" s="14"/>
      <c r="K786" s="14"/>
      <c r="L786" s="14"/>
      <c r="M786" s="14"/>
      <c r="N786" s="14"/>
      <c r="O786" s="14"/>
      <c r="P786" s="14"/>
      <c r="Q786" s="14"/>
      <c r="R786" s="14"/>
      <c r="S786" s="16"/>
      <c r="T786" s="20"/>
      <c r="U786" s="16"/>
      <c r="V786" s="16"/>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12" customHeight="1" outlineLevel="1" x14ac:dyDescent="0.25">
      <c r="A787" s="6"/>
      <c r="B787" s="7"/>
      <c r="C787" s="21">
        <v>0</v>
      </c>
      <c r="D787" s="13"/>
      <c r="E787" s="18"/>
      <c r="F787" s="14"/>
      <c r="G787" s="22"/>
      <c r="H787" s="14"/>
      <c r="I787" s="14"/>
      <c r="J787" s="14"/>
      <c r="K787" s="14"/>
      <c r="L787" s="14"/>
      <c r="M787" s="14"/>
      <c r="N787" s="14"/>
      <c r="O787" s="14"/>
      <c r="P787" s="14"/>
      <c r="Q787" s="14"/>
      <c r="R787" s="14"/>
      <c r="S787" s="16"/>
      <c r="T787" s="20"/>
      <c r="U787" s="16"/>
      <c r="V787" s="16"/>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2" customHeight="1" outlineLevel="1" x14ac:dyDescent="0.25">
      <c r="A788" s="6"/>
      <c r="B788" s="7"/>
      <c r="C788" s="18"/>
      <c r="D788" s="18"/>
      <c r="E788" s="18"/>
      <c r="F788" s="18"/>
      <c r="G788" s="18"/>
      <c r="H788" s="18"/>
      <c r="I788" s="18"/>
      <c r="J788" s="23"/>
      <c r="K788" s="23"/>
      <c r="L788" s="23"/>
      <c r="M788" s="23"/>
      <c r="N788" s="23"/>
      <c r="O788" s="23"/>
      <c r="P788" s="23"/>
      <c r="Q788" s="23"/>
      <c r="R788" s="23"/>
      <c r="S788" s="23"/>
      <c r="T788" s="23"/>
      <c r="U788" s="23"/>
      <c r="V788" s="2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2" customHeight="1" outlineLevel="1" x14ac:dyDescent="0.25">
      <c r="A789" s="6"/>
      <c r="B789" s="7"/>
      <c r="C789" s="18"/>
      <c r="D789" s="18"/>
      <c r="E789" s="18"/>
      <c r="F789" s="18"/>
      <c r="G789" s="18"/>
      <c r="H789" s="18"/>
      <c r="I789" s="18"/>
      <c r="J789" s="18"/>
      <c r="K789" s="18"/>
      <c r="L789" s="23"/>
      <c r="M789" s="23"/>
      <c r="N789" s="23"/>
      <c r="O789" s="23"/>
      <c r="P789" s="23"/>
      <c r="Q789" s="23"/>
      <c r="R789" s="23"/>
      <c r="S789" s="23"/>
      <c r="T789" s="23"/>
      <c r="U789" s="23"/>
      <c r="V789" s="2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18"/>
      <c r="G790" s="14" t="s">
        <v>2</v>
      </c>
      <c r="H790" s="18"/>
      <c r="I790" s="24" t="s">
        <v>28</v>
      </c>
      <c r="J790" s="24" t="s">
        <v>29</v>
      </c>
      <c r="K790" s="24" t="s">
        <v>30</v>
      </c>
      <c r="L790" s="24" t="s">
        <v>31</v>
      </c>
      <c r="M790" s="24" t="s">
        <v>32</v>
      </c>
      <c r="N790" s="24"/>
      <c r="O790" s="24"/>
      <c r="P790" s="25"/>
      <c r="Q790" s="25"/>
      <c r="R790" s="25"/>
      <c r="S790" s="23"/>
      <c r="T790" s="23"/>
      <c r="U790" s="23"/>
      <c r="V790" s="2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18"/>
      <c r="G791" s="18"/>
      <c r="H791" s="18"/>
      <c r="I791" s="24"/>
      <c r="J791" s="24"/>
      <c r="K791" s="24"/>
      <c r="L791" s="24"/>
      <c r="M791" s="24"/>
      <c r="N791" s="24"/>
      <c r="O791" s="24"/>
      <c r="P791" s="25"/>
      <c r="Q791" s="25"/>
      <c r="R791" s="25"/>
      <c r="S791" s="23"/>
      <c r="T791" s="23"/>
      <c r="U791" s="23"/>
      <c r="V791" s="2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5.0999999999999996" customHeight="1" outlineLevel="1" x14ac:dyDescent="0.25">
      <c r="A792" s="6"/>
      <c r="B792" s="7"/>
      <c r="C792" s="18"/>
      <c r="D792" s="18"/>
      <c r="E792" s="18"/>
      <c r="F792" s="18"/>
      <c r="G792" s="18"/>
      <c r="H792" s="18"/>
      <c r="I792" s="24"/>
      <c r="J792" s="24"/>
      <c r="K792" s="24"/>
      <c r="L792" s="24"/>
      <c r="M792" s="24"/>
      <c r="N792" s="24"/>
      <c r="O792" s="24"/>
      <c r="P792" s="25"/>
      <c r="Q792" s="25"/>
      <c r="R792" s="25"/>
      <c r="S792" s="23"/>
      <c r="T792" s="23"/>
      <c r="U792" s="23"/>
      <c r="V792" s="2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5.0999999999999996" customHeight="1" outlineLevel="1" x14ac:dyDescent="0.25">
      <c r="A793" s="6"/>
      <c r="B793" s="7"/>
      <c r="C793" s="18"/>
      <c r="D793" s="18"/>
      <c r="E793" s="18"/>
      <c r="F793" s="27"/>
      <c r="G793" s="28"/>
      <c r="H793" s="28"/>
      <c r="I793" s="29"/>
      <c r="J793" s="29"/>
      <c r="K793" s="29"/>
      <c r="L793" s="29"/>
      <c r="M793" s="29"/>
      <c r="N793" s="29"/>
      <c r="O793" s="29"/>
      <c r="P793" s="30"/>
      <c r="Q793" s="30"/>
      <c r="R793" s="30"/>
      <c r="S793" s="30"/>
      <c r="T793" s="30"/>
      <c r="U793" s="30"/>
      <c r="V793" s="31"/>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5" outlineLevel="1" x14ac:dyDescent="0.25">
      <c r="A794" s="6"/>
      <c r="B794" s="7"/>
      <c r="C794" s="18"/>
      <c r="D794" s="18"/>
      <c r="E794" s="18"/>
      <c r="F794" s="27"/>
      <c r="G794" s="28" t="s">
        <v>3</v>
      </c>
      <c r="H794" s="28" t="s">
        <v>4</v>
      </c>
      <c r="I794" s="360"/>
      <c r="J794" s="360"/>
      <c r="K794" s="360"/>
      <c r="L794" s="360"/>
      <c r="M794" s="360"/>
      <c r="N794" s="353"/>
      <c r="O794" s="353"/>
      <c r="P794" s="361"/>
      <c r="Q794" s="361"/>
      <c r="R794" s="361"/>
      <c r="S794" s="361"/>
      <c r="T794" s="361"/>
      <c r="U794" s="361"/>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5" outlineLevel="1" x14ac:dyDescent="0.25">
      <c r="A795" s="6"/>
      <c r="B795" s="7"/>
      <c r="C795" s="18"/>
      <c r="D795" s="18"/>
      <c r="E795" s="18"/>
      <c r="F795" s="27"/>
      <c r="G795" s="28" t="s">
        <v>5</v>
      </c>
      <c r="H795" s="28" t="s">
        <v>6</v>
      </c>
      <c r="I795" s="360"/>
      <c r="J795" s="360"/>
      <c r="K795" s="360"/>
      <c r="L795" s="360"/>
      <c r="M795" s="360"/>
      <c r="N795" s="353"/>
      <c r="O795" s="353"/>
      <c r="P795" s="361"/>
      <c r="Q795" s="361"/>
      <c r="R795" s="361"/>
      <c r="S795" s="361"/>
      <c r="T795" s="361"/>
      <c r="U795" s="361"/>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27"/>
      <c r="G796" s="32" t="s">
        <v>7</v>
      </c>
      <c r="H796" s="32" t="s">
        <v>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9</v>
      </c>
      <c r="H797" s="35" t="s">
        <v>10</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11</v>
      </c>
      <c r="H798" s="35" t="s">
        <v>12</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12" customHeight="1" outlineLevel="1" x14ac:dyDescent="0.25">
      <c r="A799" s="6"/>
      <c r="B799" s="7"/>
      <c r="C799" s="18"/>
      <c r="D799" s="18"/>
      <c r="E799" s="18"/>
      <c r="F799" s="34"/>
      <c r="G799" s="35" t="s">
        <v>13</v>
      </c>
      <c r="H799" s="35" t="s">
        <v>14</v>
      </c>
      <c r="I799" s="360"/>
      <c r="J799" s="360"/>
      <c r="K799" s="360"/>
      <c r="L799" s="360"/>
      <c r="M799" s="360"/>
      <c r="N799" s="353"/>
      <c r="O799" s="353"/>
      <c r="P799" s="323"/>
      <c r="Q799" s="323"/>
      <c r="R799" s="323"/>
      <c r="S799" s="323"/>
      <c r="T799" s="323"/>
      <c r="U799" s="323"/>
      <c r="V799" s="43"/>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12" customHeight="1" outlineLevel="1" x14ac:dyDescent="0.25">
      <c r="A800" s="6"/>
      <c r="B800" s="7"/>
      <c r="C800" s="18"/>
      <c r="D800" s="18"/>
      <c r="E800" s="18"/>
      <c r="F800" s="34"/>
      <c r="G800" s="35" t="s">
        <v>15</v>
      </c>
      <c r="H800" s="35" t="s">
        <v>16</v>
      </c>
      <c r="I800" s="360"/>
      <c r="J800" s="360"/>
      <c r="K800" s="360"/>
      <c r="L800" s="360"/>
      <c r="M800" s="360"/>
      <c r="N800" s="353"/>
      <c r="O800" s="353"/>
      <c r="P800" s="323"/>
      <c r="Q800" s="323"/>
      <c r="R800" s="323"/>
      <c r="S800" s="323"/>
      <c r="T800" s="323"/>
      <c r="U800" s="323"/>
      <c r="V800" s="43"/>
      <c r="W800" s="17"/>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18"/>
      <c r="D801" s="18"/>
      <c r="E801" s="18"/>
      <c r="F801" s="34"/>
      <c r="G801" s="35" t="s">
        <v>19</v>
      </c>
      <c r="H801" s="35" t="s">
        <v>20</v>
      </c>
      <c r="I801" s="360"/>
      <c r="J801" s="360"/>
      <c r="K801" s="360"/>
      <c r="L801" s="360"/>
      <c r="M801" s="360"/>
      <c r="N801" s="353"/>
      <c r="O801" s="353"/>
      <c r="P801" s="323"/>
      <c r="Q801" s="323"/>
      <c r="R801" s="323"/>
      <c r="S801" s="323"/>
      <c r="T801" s="323"/>
      <c r="U801" s="323"/>
      <c r="V801" s="43"/>
      <c r="W801" s="17"/>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row r="802" spans="1:68" ht="12" customHeight="1" outlineLevel="1" x14ac:dyDescent="0.25">
      <c r="A802" s="6"/>
      <c r="B802" s="7"/>
      <c r="C802" s="18"/>
      <c r="D802" s="18"/>
      <c r="E802" s="18"/>
      <c r="F802" s="34"/>
      <c r="G802" s="35" t="s">
        <v>17</v>
      </c>
      <c r="H802" s="35" t="s">
        <v>18</v>
      </c>
      <c r="I802" s="360"/>
      <c r="J802" s="360"/>
      <c r="K802" s="360"/>
      <c r="L802" s="360"/>
      <c r="M802" s="360"/>
      <c r="N802" s="353"/>
      <c r="O802" s="353"/>
      <c r="P802" s="323"/>
      <c r="Q802" s="323"/>
      <c r="R802" s="323"/>
      <c r="S802" s="323"/>
      <c r="T802" s="323"/>
      <c r="U802" s="323"/>
      <c r="V802" s="43"/>
      <c r="W802" s="17"/>
      <c r="X802" s="8"/>
      <c r="Y802" s="8"/>
      <c r="Z802" s="8"/>
      <c r="AA802" s="228"/>
      <c r="AB802" s="228"/>
      <c r="AC802" s="228"/>
      <c r="AD802" s="228"/>
      <c r="AE802" s="228"/>
      <c r="AF802" s="228"/>
      <c r="AG802" s="228"/>
      <c r="AH802" s="228"/>
      <c r="AI802" s="228"/>
      <c r="AJ802" s="228"/>
      <c r="AK802" s="228"/>
      <c r="AL802" s="228"/>
      <c r="AM802" s="228"/>
      <c r="AN802" s="228"/>
      <c r="AO802" s="228"/>
      <c r="AP802" s="228"/>
      <c r="AQ802" s="228"/>
      <c r="AR802" s="228"/>
      <c r="AS802" s="228"/>
      <c r="AT802" s="228"/>
      <c r="AU802" s="228"/>
      <c r="AV802" s="228"/>
      <c r="AW802" s="228"/>
      <c r="AX802" s="228"/>
      <c r="AY802" s="228"/>
      <c r="AZ802" s="228"/>
      <c r="BA802" s="228"/>
      <c r="BB802" s="228"/>
      <c r="BC802" s="228"/>
      <c r="BD802" s="228"/>
      <c r="BE802" s="228"/>
      <c r="BF802" s="228"/>
      <c r="BG802" s="228"/>
      <c r="BH802" s="228"/>
      <c r="BI802" s="228"/>
      <c r="BJ802" s="228"/>
      <c r="BK802" s="228"/>
      <c r="BL802" s="228"/>
      <c r="BM802" s="228"/>
      <c r="BN802" s="228"/>
      <c r="BO802" s="228"/>
      <c r="BP802" s="228"/>
    </row>
    <row r="803" spans="1:68" ht="12" customHeight="1" outlineLevel="1" x14ac:dyDescent="0.25">
      <c r="A803" s="6"/>
      <c r="B803" s="7"/>
      <c r="C803" s="18"/>
      <c r="D803" s="18"/>
      <c r="E803" s="18"/>
      <c r="F803" s="34"/>
      <c r="G803" s="35" t="s">
        <v>22</v>
      </c>
      <c r="H803" s="35" t="s">
        <v>21</v>
      </c>
      <c r="I803" s="360"/>
      <c r="J803" s="360"/>
      <c r="K803" s="360"/>
      <c r="L803" s="360"/>
      <c r="M803" s="360"/>
      <c r="N803" s="353"/>
      <c r="O803" s="353"/>
      <c r="P803" s="323"/>
      <c r="Q803" s="323"/>
      <c r="R803" s="323"/>
      <c r="S803" s="323"/>
      <c r="T803" s="323"/>
      <c r="U803" s="323"/>
      <c r="V803" s="43"/>
      <c r="W803" s="17"/>
      <c r="X803" s="8"/>
      <c r="Y803" s="8"/>
      <c r="Z803" s="8"/>
      <c r="AA803" s="228"/>
      <c r="AB803" s="228"/>
      <c r="AC803" s="228"/>
      <c r="AD803" s="228"/>
      <c r="AE803" s="228"/>
      <c r="AF803" s="228"/>
      <c r="AG803" s="228"/>
      <c r="AH803" s="228"/>
      <c r="AI803" s="228"/>
      <c r="AJ803" s="228"/>
      <c r="AK803" s="228"/>
      <c r="AL803" s="228"/>
      <c r="AM803" s="228"/>
      <c r="AN803" s="228"/>
      <c r="AO803" s="228"/>
      <c r="AP803" s="228"/>
      <c r="AQ803" s="228"/>
      <c r="AR803" s="228"/>
      <c r="AS803" s="228"/>
      <c r="AT803" s="228"/>
      <c r="AU803" s="228"/>
      <c r="AV803" s="228"/>
      <c r="AW803" s="228"/>
      <c r="AX803" s="228"/>
      <c r="AY803" s="228"/>
      <c r="AZ803" s="228"/>
      <c r="BA803" s="228"/>
      <c r="BB803" s="228"/>
      <c r="BC803" s="228"/>
      <c r="BD803" s="228"/>
      <c r="BE803" s="228"/>
      <c r="BF803" s="228"/>
      <c r="BG803" s="228"/>
      <c r="BH803" s="228"/>
      <c r="BI803" s="228"/>
      <c r="BJ803" s="228"/>
      <c r="BK803" s="228"/>
      <c r="BL803" s="228"/>
      <c r="BM803" s="228"/>
      <c r="BN803" s="228"/>
      <c r="BO803" s="228"/>
      <c r="BP803" s="228"/>
    </row>
    <row r="804" spans="1:68" ht="12" customHeight="1" outlineLevel="1" x14ac:dyDescent="0.25">
      <c r="A804" s="6"/>
      <c r="B804" s="7"/>
      <c r="C804" s="18"/>
      <c r="D804" s="18"/>
      <c r="E804" s="18"/>
      <c r="F804" s="34"/>
      <c r="G804" s="35" t="s">
        <v>22</v>
      </c>
      <c r="H804" s="35" t="s">
        <v>23</v>
      </c>
      <c r="I804" s="360"/>
      <c r="J804" s="360"/>
      <c r="K804" s="360"/>
      <c r="L804" s="360"/>
      <c r="M804" s="360"/>
      <c r="N804" s="353"/>
      <c r="O804" s="353"/>
      <c r="P804" s="323"/>
      <c r="Q804" s="323"/>
      <c r="R804" s="323"/>
      <c r="S804" s="323"/>
      <c r="T804" s="323"/>
      <c r="U804" s="323"/>
      <c r="V804" s="43"/>
      <c r="W804" s="17"/>
      <c r="X804" s="8"/>
      <c r="Y804" s="8"/>
      <c r="Z804" s="8"/>
      <c r="AA804" s="228"/>
      <c r="AB804" s="228"/>
      <c r="AC804" s="228"/>
      <c r="AD804" s="228"/>
      <c r="AE804" s="228"/>
      <c r="AF804" s="228"/>
      <c r="AG804" s="228"/>
      <c r="AH804" s="228"/>
      <c r="AI804" s="228"/>
      <c r="AJ804" s="228"/>
      <c r="AK804" s="228"/>
      <c r="AL804" s="228"/>
      <c r="AM804" s="228"/>
      <c r="AN804" s="228"/>
      <c r="AO804" s="228"/>
      <c r="AP804" s="228"/>
      <c r="AQ804" s="228"/>
      <c r="AR804" s="228"/>
      <c r="AS804" s="228"/>
      <c r="AT804" s="228"/>
      <c r="AU804" s="228"/>
      <c r="AV804" s="228"/>
      <c r="AW804" s="228"/>
      <c r="AX804" s="228"/>
      <c r="AY804" s="228"/>
      <c r="AZ804" s="228"/>
      <c r="BA804" s="228"/>
      <c r="BB804" s="228"/>
      <c r="BC804" s="228"/>
      <c r="BD804" s="228"/>
      <c r="BE804" s="228"/>
      <c r="BF804" s="228"/>
      <c r="BG804" s="228"/>
      <c r="BH804" s="228"/>
      <c r="BI804" s="228"/>
      <c r="BJ804" s="228"/>
      <c r="BK804" s="228"/>
      <c r="BL804" s="228"/>
      <c r="BM804" s="228"/>
      <c r="BN804" s="228"/>
      <c r="BO804" s="228"/>
      <c r="BP804" s="228"/>
    </row>
    <row r="805" spans="1:68" ht="5.0999999999999996" customHeight="1" outlineLevel="1" x14ac:dyDescent="0.25">
      <c r="A805" s="6"/>
      <c r="B805" s="7"/>
      <c r="C805" s="18"/>
      <c r="D805" s="18"/>
      <c r="E805" s="18"/>
      <c r="F805" s="37"/>
      <c r="G805" s="38"/>
      <c r="H805" s="38"/>
      <c r="I805" s="38"/>
      <c r="J805" s="39"/>
      <c r="K805" s="39"/>
      <c r="L805" s="39"/>
      <c r="M805" s="39"/>
      <c r="N805" s="39"/>
      <c r="O805" s="39"/>
      <c r="P805" s="39"/>
      <c r="Q805" s="39"/>
      <c r="R805" s="39"/>
      <c r="S805" s="39"/>
      <c r="T805" s="39"/>
      <c r="U805" s="39"/>
      <c r="V805" s="31"/>
      <c r="W805" s="17"/>
      <c r="X805" s="8"/>
      <c r="Y805" s="8"/>
      <c r="Z805" s="8"/>
      <c r="AA805" s="228"/>
      <c r="AB805" s="228"/>
      <c r="AC805" s="228"/>
      <c r="AD805" s="228"/>
      <c r="AE805" s="228"/>
      <c r="AF805" s="228"/>
      <c r="AG805" s="228"/>
      <c r="AH805" s="228"/>
      <c r="AI805" s="228"/>
      <c r="AJ805" s="228"/>
      <c r="AK805" s="228"/>
      <c r="AL805" s="228"/>
      <c r="AM805" s="228"/>
      <c r="AN805" s="228"/>
      <c r="AO805" s="228"/>
      <c r="AP805" s="228"/>
      <c r="AQ805" s="228"/>
      <c r="AR805" s="228"/>
      <c r="AS805" s="228"/>
      <c r="AT805" s="228"/>
      <c r="AU805" s="228"/>
      <c r="AV805" s="228"/>
      <c r="AW805" s="228"/>
      <c r="AX805" s="228"/>
      <c r="AY805" s="228"/>
      <c r="AZ805" s="228"/>
      <c r="BA805" s="228"/>
      <c r="BB805" s="228"/>
      <c r="BC805" s="228"/>
      <c r="BD805" s="228"/>
      <c r="BE805" s="228"/>
      <c r="BF805" s="228"/>
      <c r="BG805" s="228"/>
      <c r="BH805" s="228"/>
      <c r="BI805" s="228"/>
      <c r="BJ805" s="228"/>
      <c r="BK805" s="228"/>
      <c r="BL805" s="228"/>
      <c r="BM805" s="228"/>
      <c r="BN805" s="228"/>
      <c r="BO805" s="228"/>
      <c r="BP805" s="228"/>
    </row>
    <row r="806" spans="1:68" ht="25.15" customHeight="1" outlineLevel="1" x14ac:dyDescent="0.25">
      <c r="A806" s="6"/>
      <c r="B806" s="7"/>
      <c r="C806" s="40"/>
      <c r="D806" s="40"/>
      <c r="E806" s="40"/>
      <c r="F806" s="40"/>
      <c r="G806" s="41" t="str">
        <f>G784</f>
        <v>Deepflow</v>
      </c>
      <c r="H806" s="40"/>
      <c r="I806" s="40"/>
      <c r="J806" s="40"/>
      <c r="K806" s="40"/>
      <c r="L806" s="40"/>
      <c r="M806" s="40"/>
      <c r="N806" s="40"/>
      <c r="O806" s="40"/>
      <c r="P806" s="40"/>
      <c r="Q806" s="40"/>
      <c r="R806" s="40"/>
      <c r="S806" s="40"/>
      <c r="T806" s="40"/>
      <c r="U806" s="40"/>
      <c r="V806" s="40"/>
      <c r="W806" s="42" t="s">
        <v>24</v>
      </c>
      <c r="X806" s="8"/>
      <c r="Y806" s="8"/>
      <c r="Z806" s="8"/>
      <c r="AA806" s="228"/>
      <c r="AB806" s="228"/>
      <c r="AC806" s="228"/>
      <c r="AD806" s="228"/>
      <c r="AE806" s="228"/>
      <c r="AF806" s="228"/>
      <c r="AG806" s="228"/>
      <c r="AH806" s="228"/>
      <c r="AI806" s="228"/>
      <c r="AJ806" s="228"/>
      <c r="AK806" s="228"/>
      <c r="AL806" s="228"/>
      <c r="AM806" s="228"/>
      <c r="AN806" s="228"/>
      <c r="AO806" s="228"/>
      <c r="AP806" s="228"/>
      <c r="AQ806" s="228"/>
      <c r="AR806" s="228"/>
      <c r="AS806" s="228"/>
      <c r="AT806" s="228"/>
      <c r="AU806" s="228"/>
      <c r="AV806" s="228"/>
      <c r="AW806" s="228"/>
      <c r="AX806" s="228"/>
      <c r="AY806" s="228"/>
      <c r="AZ806" s="228"/>
      <c r="BA806" s="228"/>
      <c r="BB806" s="228"/>
      <c r="BC806" s="228"/>
      <c r="BD806" s="228"/>
      <c r="BE806" s="228"/>
      <c r="BF806" s="228"/>
      <c r="BG806" s="228"/>
      <c r="BH806" s="228"/>
      <c r="BI806" s="228"/>
      <c r="BJ806" s="228"/>
      <c r="BK806" s="228"/>
      <c r="BL806" s="228"/>
      <c r="BM806" s="228"/>
      <c r="BN806" s="228"/>
      <c r="BO806" s="228"/>
      <c r="BP806" s="228"/>
    </row>
    <row r="807" spans="1:68" ht="12" customHeight="1" outlineLevel="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28"/>
      <c r="AB807" s="228"/>
      <c r="AC807" s="228"/>
      <c r="AD807" s="228"/>
      <c r="AE807" s="228"/>
      <c r="AF807" s="228"/>
      <c r="AG807" s="228"/>
      <c r="AH807" s="228"/>
      <c r="AI807" s="228"/>
      <c r="AJ807" s="228"/>
      <c r="AK807" s="228"/>
      <c r="AL807" s="228"/>
      <c r="AM807" s="228"/>
      <c r="AN807" s="228"/>
      <c r="AO807" s="228"/>
      <c r="AP807" s="228"/>
      <c r="AQ807" s="228"/>
      <c r="AR807" s="228"/>
      <c r="AS807" s="228"/>
      <c r="AT807" s="228"/>
      <c r="AU807" s="228"/>
      <c r="AV807" s="228"/>
      <c r="AW807" s="228"/>
      <c r="AX807" s="228"/>
      <c r="AY807" s="228"/>
      <c r="AZ807" s="228"/>
      <c r="BA807" s="228"/>
      <c r="BB807" s="228"/>
      <c r="BC807" s="228"/>
      <c r="BD807" s="228"/>
      <c r="BE807" s="228"/>
      <c r="BF807" s="228"/>
      <c r="BG807" s="228"/>
      <c r="BH807" s="228"/>
      <c r="BI807" s="228"/>
      <c r="BJ807" s="228"/>
      <c r="BK807" s="228"/>
      <c r="BL807" s="228"/>
      <c r="BM807" s="228"/>
      <c r="BN807" s="228"/>
      <c r="BO807" s="228"/>
      <c r="BP807" s="228"/>
    </row>
  </sheetData>
  <mergeCells count="4">
    <mergeCell ref="H687:H689"/>
    <mergeCell ref="M115:O115"/>
    <mergeCell ref="H115:J115"/>
    <mergeCell ref="J688:Q68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963</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974</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Crop!G740</f>
        <v>landuse</v>
      </c>
      <c r="H20" s="26" t="s">
        <v>404</v>
      </c>
      <c r="I20" s="26" t="s">
        <v>59</v>
      </c>
      <c r="J20" s="26" t="s">
        <v>60</v>
      </c>
      <c r="K20" s="26" t="s">
        <v>61</v>
      </c>
      <c r="L20" s="26" t="s">
        <v>62</v>
      </c>
      <c r="M20" s="26" t="s">
        <v>913</v>
      </c>
      <c r="N20" s="26" t="s">
        <v>914</v>
      </c>
      <c r="O20" s="26" t="s">
        <v>915</v>
      </c>
      <c r="P20" s="26" t="s">
        <v>1208</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973</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978</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979</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971</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972</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964</v>
      </c>
      <c r="H55" s="699"/>
      <c r="I55" s="699"/>
      <c r="J55" s="809"/>
      <c r="K55" s="724" t="s">
        <v>403</v>
      </c>
      <c r="L55" s="724" t="s">
        <v>145</v>
      </c>
      <c r="M55" s="724" t="s">
        <v>146</v>
      </c>
      <c r="N55" s="724" t="s">
        <v>147</v>
      </c>
      <c r="O55" s="724" t="s">
        <v>148</v>
      </c>
      <c r="P55" s="724" t="s">
        <v>149</v>
      </c>
      <c r="Q55" s="724" t="s">
        <v>150</v>
      </c>
      <c r="R55" s="724" t="s">
        <v>151</v>
      </c>
      <c r="S55" s="724" t="s">
        <v>152</v>
      </c>
      <c r="T55" s="724" t="s">
        <v>153</v>
      </c>
      <c r="U55" s="809"/>
      <c r="V55" s="809"/>
      <c r="W55" s="694"/>
      <c r="X55" s="689"/>
    </row>
    <row r="56" spans="1:24" s="686" customFormat="1" x14ac:dyDescent="0.25">
      <c r="A56" s="688"/>
      <c r="B56" s="687"/>
      <c r="C56" s="708"/>
      <c r="D56" s="708">
        <v>80</v>
      </c>
      <c r="E56" s="708" t="s">
        <v>1</v>
      </c>
      <c r="F56" s="707"/>
      <c r="G56" s="709"/>
      <c r="H56" s="707"/>
      <c r="I56" s="707"/>
      <c r="J56" s="707" t="s">
        <v>851</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418</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819</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820</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821</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822</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823</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824</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825</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826</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968</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965</v>
      </c>
      <c r="H69" s="699"/>
      <c r="I69" s="699"/>
      <c r="J69" s="724" t="s">
        <v>780</v>
      </c>
      <c r="K69" s="724" t="s">
        <v>403</v>
      </c>
      <c r="L69" s="724" t="s">
        <v>145</v>
      </c>
      <c r="M69" s="724" t="s">
        <v>146</v>
      </c>
      <c r="N69" s="724" t="s">
        <v>147</v>
      </c>
      <c r="O69" s="724" t="s">
        <v>148</v>
      </c>
      <c r="P69" s="724" t="s">
        <v>149</v>
      </c>
      <c r="Q69" s="724" t="s">
        <v>150</v>
      </c>
      <c r="R69" s="724" t="s">
        <v>151</v>
      </c>
      <c r="S69" s="724" t="s">
        <v>152</v>
      </c>
      <c r="T69" s="724" t="s">
        <v>153</v>
      </c>
      <c r="U69" s="724"/>
      <c r="V69" s="802"/>
      <c r="W69" s="694"/>
      <c r="X69" s="689"/>
    </row>
    <row r="70" spans="1:24" x14ac:dyDescent="0.25">
      <c r="A70" s="688"/>
      <c r="B70" s="687"/>
      <c r="C70" s="699"/>
      <c r="D70" s="699"/>
      <c r="E70" s="699"/>
      <c r="F70" s="699"/>
      <c r="G70" s="802"/>
      <c r="H70" s="699"/>
      <c r="I70" s="699"/>
      <c r="J70" s="724"/>
      <c r="K70" s="724" t="s">
        <v>967</v>
      </c>
      <c r="L70" s="724" t="s">
        <v>967</v>
      </c>
      <c r="M70" s="724" t="s">
        <v>967</v>
      </c>
      <c r="N70" s="724" t="s">
        <v>967</v>
      </c>
      <c r="O70" s="724" t="s">
        <v>967</v>
      </c>
      <c r="P70" s="724" t="s">
        <v>967</v>
      </c>
      <c r="Q70" s="724" t="s">
        <v>967</v>
      </c>
      <c r="R70" s="724" t="s">
        <v>967</v>
      </c>
      <c r="S70" s="724" t="s">
        <v>967</v>
      </c>
      <c r="T70" s="724" t="s">
        <v>967</v>
      </c>
      <c r="U70" s="724"/>
      <c r="V70" s="802"/>
      <c r="W70" s="694"/>
      <c r="X70" s="689"/>
    </row>
    <row r="71" spans="1:24" x14ac:dyDescent="0.25">
      <c r="A71" s="688"/>
      <c r="B71" s="687"/>
      <c r="C71" s="699"/>
      <c r="D71" s="699"/>
      <c r="E71" s="699"/>
      <c r="F71" s="703"/>
      <c r="G71" s="703"/>
      <c r="H71" s="703"/>
      <c r="I71" s="686" t="s">
        <v>851</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851</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851</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851</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851</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851</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851</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851</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851</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851</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851</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851</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851</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851</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851</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851</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851</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418</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418</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418</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418</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418</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418</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418</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418</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418</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418</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418</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418</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418</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418</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418</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418</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418</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819</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819</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819</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819</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819</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819</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819</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819</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819</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819</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819</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819</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819</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819</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819</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819</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819</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820</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820</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820</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820</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820</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820</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820</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820</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820</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820</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820</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820</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820</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820</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820</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820</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820</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821</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821</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821</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821</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821</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821</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821</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821</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821</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821</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821</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821</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821</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821</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821</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821</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821</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822</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822</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822</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822</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822</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822</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822</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822</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822</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822</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822</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822</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822</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822</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822</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822</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822</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823</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823</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823</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823</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823</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823</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823</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823</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823</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823</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823</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823</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823</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823</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823</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823</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823</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824</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824</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824</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824</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824</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824</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824</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824</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824</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824</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824</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824</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824</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824</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824</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824</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824</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825</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825</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825</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825</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825</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825</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825</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825</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825</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825</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825</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825</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825</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825</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825</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825</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825</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826</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826</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826</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826</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826</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826</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826</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826</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826</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826</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826</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826</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826</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826</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826</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826</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826</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966</v>
      </c>
      <c r="H242" s="699"/>
      <c r="I242" s="699"/>
      <c r="J242" s="724"/>
      <c r="K242" s="724" t="s">
        <v>395</v>
      </c>
      <c r="L242" s="724" t="s">
        <v>396</v>
      </c>
      <c r="M242" s="724" t="s">
        <v>398</v>
      </c>
      <c r="N242" s="724" t="s">
        <v>399</v>
      </c>
      <c r="O242" s="724" t="s">
        <v>400</v>
      </c>
      <c r="P242" s="724" t="s">
        <v>402</v>
      </c>
      <c r="Q242" s="724" t="s">
        <v>916</v>
      </c>
      <c r="R242" s="724" t="s">
        <v>917</v>
      </c>
      <c r="S242" s="724" t="s">
        <v>1209</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129</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961</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780</v>
      </c>
      <c r="K269" s="724" t="s">
        <v>403</v>
      </c>
      <c r="L269" s="724" t="s">
        <v>145</v>
      </c>
      <c r="M269" s="724" t="s">
        <v>146</v>
      </c>
      <c r="N269" s="724" t="s">
        <v>147</v>
      </c>
      <c r="O269" s="724" t="s">
        <v>148</v>
      </c>
      <c r="P269" s="724" t="s">
        <v>149</v>
      </c>
      <c r="Q269" s="724" t="s">
        <v>150</v>
      </c>
      <c r="R269" s="724" t="s">
        <v>151</v>
      </c>
      <c r="S269" s="724" t="s">
        <v>152</v>
      </c>
      <c r="T269" s="724" t="s">
        <v>153</v>
      </c>
      <c r="U269" s="724"/>
      <c r="V269" s="819"/>
      <c r="W269" s="694"/>
      <c r="X269" s="689"/>
    </row>
    <row r="270" spans="1:24" s="686" customFormat="1" x14ac:dyDescent="0.25">
      <c r="A270" s="688"/>
      <c r="B270" s="687"/>
      <c r="C270" s="699"/>
      <c r="D270" s="699"/>
      <c r="E270" s="699"/>
      <c r="F270" s="699"/>
      <c r="G270" s="818" t="s">
        <v>476</v>
      </c>
      <c r="H270" s="699"/>
      <c r="I270" s="699"/>
      <c r="J270" s="724"/>
      <c r="K270" s="724" t="s">
        <v>476</v>
      </c>
      <c r="L270" s="724" t="s">
        <v>476</v>
      </c>
      <c r="M270" s="724" t="s">
        <v>476</v>
      </c>
      <c r="N270" s="724" t="s">
        <v>476</v>
      </c>
      <c r="O270" s="724" t="s">
        <v>476</v>
      </c>
      <c r="P270" s="724" t="s">
        <v>476</v>
      </c>
      <c r="Q270" s="724" t="s">
        <v>476</v>
      </c>
      <c r="R270" s="724" t="s">
        <v>476</v>
      </c>
      <c r="S270" s="724" t="s">
        <v>476</v>
      </c>
      <c r="T270" s="724" t="s">
        <v>476</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970</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969</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776</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975</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129</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962</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960</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980</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403</v>
      </c>
      <c r="L324" s="724" t="s">
        <v>145</v>
      </c>
      <c r="M324" s="724" t="s">
        <v>146</v>
      </c>
      <c r="N324" s="724" t="s">
        <v>147</v>
      </c>
      <c r="O324" s="724" t="s">
        <v>148</v>
      </c>
      <c r="P324" s="724" t="s">
        <v>149</v>
      </c>
      <c r="Q324" s="724" t="s">
        <v>150</v>
      </c>
      <c r="R324" s="724" t="s">
        <v>151</v>
      </c>
      <c r="S324" s="724" t="s">
        <v>152</v>
      </c>
      <c r="T324" s="724" t="s">
        <v>153</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129</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2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5">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5">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3">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5">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5">
      <c r="A5" s="1051"/>
      <c r="B5" s="1057"/>
      <c r="C5" s="1089"/>
      <c r="D5" s="1089">
        <v>661.25</v>
      </c>
      <c r="E5" s="1089" t="s">
        <v>1</v>
      </c>
      <c r="F5" s="1097"/>
      <c r="G5" s="1096" t="s">
        <v>1185</v>
      </c>
      <c r="H5" s="1095"/>
      <c r="I5" s="1095"/>
      <c r="J5" s="1095"/>
      <c r="K5" s="1095"/>
      <c r="L5" s="1095"/>
      <c r="M5" s="1095"/>
      <c r="N5" s="1095"/>
      <c r="O5" s="1095"/>
      <c r="P5" s="1095"/>
      <c r="Q5" s="1095"/>
      <c r="R5" s="1095"/>
      <c r="S5" s="1095"/>
      <c r="T5" s="1094"/>
      <c r="U5" s="1093"/>
      <c r="V5" s="1092"/>
      <c r="W5" s="1091"/>
      <c r="X5" s="1058"/>
      <c r="Y5" s="1049"/>
    </row>
    <row r="6" spans="1:25" ht="12.95" customHeight="1" x14ac:dyDescent="0.25">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5">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5">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5">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5">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5">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5">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5">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5">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5">
      <c r="A15" s="1051"/>
      <c r="B15" s="1057"/>
      <c r="C15" s="1063"/>
      <c r="D15" s="1063"/>
      <c r="E15" s="1063"/>
      <c r="F15" s="1068"/>
      <c r="G15" s="1061" t="s">
        <v>1184</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5">
      <c r="A16" s="1051"/>
      <c r="B16" s="1057"/>
      <c r="C16" s="1063"/>
      <c r="D16" s="1063"/>
      <c r="E16" s="1063"/>
      <c r="F16" s="1066"/>
      <c r="G16" s="1061" t="s">
        <v>1183</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5">
      <c r="A17" s="1051"/>
      <c r="B17" s="1057"/>
      <c r="C17" s="1063"/>
      <c r="D17" s="1063"/>
      <c r="E17" s="1063"/>
      <c r="F17" s="1066"/>
      <c r="G17" s="1061" t="s">
        <v>1182</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5">
      <c r="A18" s="1051"/>
      <c r="B18" s="1057"/>
      <c r="C18" s="1063"/>
      <c r="D18" s="1063"/>
      <c r="E18" s="1063"/>
      <c r="F18" s="1066"/>
      <c r="G18" s="1061" t="s">
        <v>352</v>
      </c>
      <c r="H18" s="1061"/>
      <c r="I18" s="1061"/>
      <c r="J18" s="1151" t="s">
        <v>1204</v>
      </c>
      <c r="K18" s="1060"/>
      <c r="L18" s="1060"/>
      <c r="M18" s="1060"/>
      <c r="N18" s="1060"/>
      <c r="O18" s="1060"/>
      <c r="P18" s="1060"/>
      <c r="Q18" s="1060"/>
      <c r="R18" s="1060"/>
      <c r="S18" s="1060"/>
      <c r="T18" s="1060"/>
      <c r="U18" s="1060"/>
      <c r="V18" s="1060"/>
      <c r="W18" s="1064"/>
      <c r="X18" s="1058"/>
      <c r="Y18" s="1049"/>
    </row>
    <row r="19" spans="1:25" ht="5.0999999999999996" customHeight="1" x14ac:dyDescent="0.25">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5">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5">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5">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3">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5">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5">
      <c r="A25" s="1051"/>
      <c r="B25" s="1057"/>
      <c r="C25" s="1089"/>
      <c r="D25" s="1089">
        <v>417.58461259214789</v>
      </c>
      <c r="E25" s="1089" t="s">
        <v>1</v>
      </c>
      <c r="F25" s="1097"/>
      <c r="G25" s="1096" t="s">
        <v>1181</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5">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5">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5">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5">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5">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5">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5">
      <c r="A32" s="1051"/>
      <c r="B32" s="1057"/>
      <c r="C32" s="1063"/>
      <c r="D32" s="1063"/>
      <c r="E32" s="1063"/>
      <c r="F32" s="1072"/>
      <c r="G32" s="1072"/>
      <c r="H32" s="1072"/>
      <c r="I32" s="1072"/>
      <c r="J32" s="1137" t="s">
        <v>1180</v>
      </c>
      <c r="K32" s="1137" t="s">
        <v>1179</v>
      </c>
      <c r="L32" s="1071"/>
      <c r="M32" s="1071"/>
      <c r="N32" s="1071"/>
      <c r="O32" s="1071"/>
      <c r="P32" s="1071"/>
      <c r="Q32" s="1071"/>
      <c r="R32" s="1071"/>
      <c r="S32" s="1071"/>
      <c r="T32" s="1070"/>
      <c r="U32" s="1070"/>
      <c r="V32" s="1070"/>
      <c r="W32" s="1070"/>
      <c r="X32" s="1058"/>
      <c r="Y32" s="1049"/>
    </row>
    <row r="33" spans="1:25" ht="5.0999999999999996" customHeight="1" x14ac:dyDescent="0.25">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5">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5">
      <c r="A35" s="1051"/>
      <c r="B35" s="1057"/>
      <c r="C35" s="1063"/>
      <c r="D35" s="1063"/>
      <c r="E35" s="1063"/>
      <c r="F35" s="1068"/>
      <c r="G35" s="1061" t="s">
        <v>1178</v>
      </c>
      <c r="H35" s="1061"/>
      <c r="I35" s="1149" t="s">
        <v>1177</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5">
      <c r="A36" s="1051"/>
      <c r="B36" s="1057"/>
      <c r="C36" s="1063"/>
      <c r="D36" s="1063"/>
      <c r="E36" s="1063"/>
      <c r="F36" s="1068"/>
      <c r="G36" s="1061" t="s">
        <v>1176</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5">
      <c r="A37" s="1051"/>
      <c r="B37" s="1057"/>
      <c r="C37" s="1063"/>
      <c r="D37" s="1063"/>
      <c r="E37" s="1063"/>
      <c r="F37" s="1068"/>
      <c r="G37" s="1061" t="s">
        <v>1175</v>
      </c>
      <c r="H37" s="1061"/>
      <c r="I37" s="1149" t="s">
        <v>1174</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1200</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5">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5">
      <c r="A40" s="1051"/>
      <c r="B40" s="1057"/>
      <c r="C40" s="1063"/>
      <c r="D40" s="1063"/>
      <c r="E40" s="1063"/>
      <c r="F40" s="1066"/>
      <c r="G40" s="1061"/>
      <c r="H40" s="1061"/>
      <c r="I40" s="1061" t="s">
        <v>1207</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5">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5">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5">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5">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3">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5">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5">
      <c r="A47" s="1051"/>
      <c r="B47" s="1102"/>
      <c r="C47" s="1125"/>
      <c r="D47" s="1125">
        <v>4408.9250000000002</v>
      </c>
      <c r="E47" s="1125" t="s">
        <v>1</v>
      </c>
      <c r="F47" s="1123"/>
      <c r="G47" s="1130" t="s">
        <v>1196</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5">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5">
      <c r="A49" s="1051"/>
      <c r="B49" s="1102"/>
      <c r="C49" s="1112"/>
      <c r="D49" s="1125"/>
      <c r="E49" s="1112"/>
      <c r="F49" s="1123"/>
      <c r="G49" s="1141">
        <v>38530.672997685186</v>
      </c>
      <c r="H49" s="1124"/>
      <c r="I49" s="1123"/>
      <c r="J49" s="1123" t="s">
        <v>1197</v>
      </c>
      <c r="K49" s="1123"/>
      <c r="L49" s="1120"/>
      <c r="M49" s="1123"/>
      <c r="N49" s="1123"/>
      <c r="O49" s="1123"/>
      <c r="P49" s="1123"/>
      <c r="Q49" s="1123"/>
      <c r="R49" s="1123"/>
      <c r="S49" s="1123"/>
      <c r="T49" s="1122"/>
      <c r="U49" s="1121"/>
      <c r="V49" s="1120"/>
      <c r="W49" s="1107"/>
      <c r="X49" s="1101"/>
    </row>
    <row r="50" spans="1:24" ht="12.95" customHeight="1" x14ac:dyDescent="0.25">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5">
      <c r="A51" s="1051"/>
      <c r="B51" s="1102"/>
      <c r="C51" s="1112"/>
      <c r="D51" s="1112"/>
      <c r="E51" s="1112"/>
      <c r="F51" s="1112"/>
      <c r="G51" s="1112"/>
      <c r="H51" s="1112"/>
      <c r="I51" s="1118"/>
      <c r="J51" s="1118" t="s">
        <v>1147</v>
      </c>
      <c r="K51" s="1118"/>
      <c r="L51" s="1118"/>
      <c r="M51" s="1118"/>
      <c r="N51" s="1118"/>
      <c r="O51" s="1118"/>
      <c r="P51" s="1118"/>
      <c r="Q51" s="1118"/>
      <c r="R51" s="1118"/>
      <c r="S51" s="1118"/>
      <c r="T51" s="1118"/>
      <c r="U51" s="1118"/>
      <c r="V51" s="1118"/>
      <c r="W51" s="1107"/>
      <c r="X51" s="1101"/>
    </row>
    <row r="52" spans="1:24" ht="12.95" customHeight="1" x14ac:dyDescent="0.25">
      <c r="A52" s="1051"/>
      <c r="B52" s="1102"/>
      <c r="C52" s="1112"/>
      <c r="D52" s="1112"/>
      <c r="E52" s="1112"/>
      <c r="F52" s="1112"/>
      <c r="G52" s="1112"/>
      <c r="H52" s="1112"/>
      <c r="I52" s="1118"/>
      <c r="J52" s="1118"/>
      <c r="K52" s="1143" t="s">
        <v>1173</v>
      </c>
      <c r="L52" s="1112"/>
      <c r="M52" s="1112"/>
      <c r="N52" s="1112"/>
      <c r="O52" s="1112"/>
      <c r="P52" s="1112"/>
      <c r="Q52" s="1112"/>
      <c r="R52" s="1112"/>
      <c r="S52" s="1112"/>
      <c r="T52" s="1112"/>
      <c r="U52" s="1143"/>
      <c r="V52" s="1118"/>
      <c r="W52" s="1107"/>
      <c r="X52" s="1101"/>
    </row>
    <row r="53" spans="1:24" ht="12.95" customHeight="1" x14ac:dyDescent="0.25">
      <c r="A53" s="1051"/>
      <c r="B53" s="1102"/>
      <c r="C53" s="1112"/>
      <c r="D53" s="1112"/>
      <c r="E53" s="1112"/>
      <c r="F53" s="1112"/>
      <c r="G53" s="1112"/>
      <c r="H53" s="1112"/>
      <c r="I53" s="1145" t="s">
        <v>1172</v>
      </c>
      <c r="J53" s="1145" t="s">
        <v>1171</v>
      </c>
      <c r="K53" s="1146" t="s">
        <v>1170</v>
      </c>
      <c r="L53" s="1137"/>
      <c r="M53" s="1112" t="s">
        <v>1159</v>
      </c>
      <c r="N53" s="1112"/>
      <c r="O53" s="1137"/>
      <c r="P53" s="1118" t="s">
        <v>1157</v>
      </c>
      <c r="Q53" s="1137"/>
      <c r="R53" s="1112" t="s">
        <v>1155</v>
      </c>
      <c r="S53" s="1137"/>
      <c r="T53" s="1137"/>
      <c r="U53" s="1118"/>
      <c r="V53" s="1118"/>
      <c r="W53" s="1107"/>
      <c r="X53" s="1101"/>
    </row>
    <row r="54" spans="1:24" ht="12.95" customHeight="1" x14ac:dyDescent="0.25">
      <c r="A54" s="1051"/>
      <c r="B54" s="1102"/>
      <c r="C54" s="1112"/>
      <c r="D54" s="1112"/>
      <c r="E54" s="1112"/>
      <c r="F54" s="1112"/>
      <c r="G54" s="1112"/>
      <c r="H54" s="1112"/>
      <c r="I54" s="1137" t="s">
        <v>1169</v>
      </c>
      <c r="J54" s="1137" t="s">
        <v>1168</v>
      </c>
      <c r="K54" s="1137" t="s">
        <v>1167</v>
      </c>
      <c r="L54" s="1137"/>
      <c r="M54" s="1112" t="s">
        <v>1148</v>
      </c>
      <c r="N54" s="1112" t="s">
        <v>1158</v>
      </c>
      <c r="O54" s="1137"/>
      <c r="P54" s="1118" t="s">
        <v>1156</v>
      </c>
      <c r="Q54" s="1137"/>
      <c r="R54" s="1112" t="s">
        <v>1154</v>
      </c>
      <c r="S54" s="1137"/>
      <c r="T54" s="1137"/>
      <c r="U54" s="1118"/>
      <c r="V54" s="1118"/>
      <c r="W54" s="1107"/>
      <c r="X54" s="1101"/>
    </row>
    <row r="55" spans="1:24" ht="5.0999999999999996" customHeight="1" x14ac:dyDescent="0.25">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5">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5">
      <c r="A57" s="1051"/>
      <c r="B57" s="1102"/>
      <c r="C57" s="1112"/>
      <c r="D57" s="1112"/>
      <c r="E57" s="1112"/>
      <c r="F57" s="1114"/>
      <c r="G57" s="1115" t="s">
        <v>1186</v>
      </c>
      <c r="H57" s="1148" t="s">
        <v>403</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5">
      <c r="A58" s="1051"/>
      <c r="B58" s="1102"/>
      <c r="C58" s="1112"/>
      <c r="D58" s="1112"/>
      <c r="E58" s="1112"/>
      <c r="F58" s="1114"/>
      <c r="G58" s="1115"/>
      <c r="H58" s="1148" t="s">
        <v>145</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5">
      <c r="A59" s="1051"/>
      <c r="B59" s="1102"/>
      <c r="C59" s="1112"/>
      <c r="D59" s="1112"/>
      <c r="E59" s="1112"/>
      <c r="F59" s="1114"/>
      <c r="G59" s="1115"/>
      <c r="H59" s="1148" t="s">
        <v>146</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5">
      <c r="A60" s="1051"/>
      <c r="B60" s="1102"/>
      <c r="C60" s="1112"/>
      <c r="D60" s="1112"/>
      <c r="E60" s="1112"/>
      <c r="F60" s="1114"/>
      <c r="G60" s="1115"/>
      <c r="H60" s="1148" t="s">
        <v>147</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5">
      <c r="A61" s="1051"/>
      <c r="B61" s="1102"/>
      <c r="C61" s="1112"/>
      <c r="D61" s="1112"/>
      <c r="E61" s="1112"/>
      <c r="F61" s="1111"/>
      <c r="G61" s="1115"/>
      <c r="H61" s="1148" t="s">
        <v>148</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5">
      <c r="A62" s="1051"/>
      <c r="B62" s="1102"/>
      <c r="C62" s="1112"/>
      <c r="D62" s="1112"/>
      <c r="E62" s="1112"/>
      <c r="F62" s="1133"/>
      <c r="G62" s="1115"/>
      <c r="H62" s="1148" t="s">
        <v>149</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5">
      <c r="A63" s="1051"/>
      <c r="B63" s="1102"/>
      <c r="C63" s="1112"/>
      <c r="D63" s="1112"/>
      <c r="E63" s="1112"/>
      <c r="F63" s="1133"/>
      <c r="G63" s="1115"/>
      <c r="H63" s="1148" t="s">
        <v>150</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5">
      <c r="A64" s="1051"/>
      <c r="B64" s="1102"/>
      <c r="C64" s="1112"/>
      <c r="D64" s="1112"/>
      <c r="E64" s="1112"/>
      <c r="F64" s="1133"/>
      <c r="G64" s="1115"/>
      <c r="H64" s="1148" t="s">
        <v>151</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5">
      <c r="A65" s="1051"/>
      <c r="B65" s="1102"/>
      <c r="C65" s="1112"/>
      <c r="D65" s="1112"/>
      <c r="E65" s="1112"/>
      <c r="F65" s="1133"/>
      <c r="G65" s="1115"/>
      <c r="H65" s="1148" t="s">
        <v>152</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5">
      <c r="A66" s="1051"/>
      <c r="B66" s="1102"/>
      <c r="C66" s="1112"/>
      <c r="D66" s="1112"/>
      <c r="E66" s="1112"/>
      <c r="F66" s="1133"/>
      <c r="G66" s="1115"/>
      <c r="H66" s="1148" t="s">
        <v>153</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5">
      <c r="A67" s="1051"/>
      <c r="B67" s="1102"/>
      <c r="C67" s="1112"/>
      <c r="D67" s="1112"/>
      <c r="E67" s="1112"/>
      <c r="F67" s="1114"/>
      <c r="G67" s="1115" t="s">
        <v>1187</v>
      </c>
      <c r="H67" s="1148" t="s">
        <v>403</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5">
      <c r="A68" s="1051"/>
      <c r="B68" s="1102"/>
      <c r="C68" s="1112"/>
      <c r="D68" s="1112"/>
      <c r="E68" s="1112"/>
      <c r="F68" s="1114"/>
      <c r="G68" s="1115"/>
      <c r="H68" s="1148" t="s">
        <v>145</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5">
      <c r="A69" s="1051"/>
      <c r="B69" s="1102"/>
      <c r="C69" s="1112"/>
      <c r="D69" s="1112"/>
      <c r="E69" s="1112"/>
      <c r="F69" s="1114"/>
      <c r="G69" s="1115"/>
      <c r="H69" s="1148" t="s">
        <v>146</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5">
      <c r="A70" s="1051"/>
      <c r="B70" s="1102"/>
      <c r="C70" s="1112"/>
      <c r="D70" s="1112"/>
      <c r="E70" s="1112"/>
      <c r="F70" s="1114"/>
      <c r="G70" s="1115"/>
      <c r="H70" s="1148" t="s">
        <v>147</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5">
      <c r="A71" s="1051"/>
      <c r="B71" s="1102"/>
      <c r="C71" s="1112"/>
      <c r="D71" s="1112"/>
      <c r="E71" s="1112"/>
      <c r="F71" s="1111"/>
      <c r="G71" s="1115"/>
      <c r="H71" s="1148" t="s">
        <v>148</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5">
      <c r="A72" s="1051"/>
      <c r="B72" s="1102"/>
      <c r="C72" s="1112"/>
      <c r="D72" s="1112"/>
      <c r="E72" s="1112"/>
      <c r="F72" s="1133"/>
      <c r="G72" s="1115"/>
      <c r="H72" s="1148" t="s">
        <v>149</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5">
      <c r="A73" s="1051"/>
      <c r="B73" s="1102"/>
      <c r="C73" s="1112"/>
      <c r="D73" s="1112"/>
      <c r="E73" s="1112"/>
      <c r="F73" s="1133"/>
      <c r="G73" s="1115"/>
      <c r="H73" s="1148" t="s">
        <v>150</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5">
      <c r="A74" s="1051"/>
      <c r="B74" s="1102"/>
      <c r="C74" s="1112"/>
      <c r="D74" s="1112"/>
      <c r="E74" s="1112"/>
      <c r="F74" s="1133"/>
      <c r="G74" s="1115"/>
      <c r="H74" s="1148" t="s">
        <v>151</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5">
      <c r="A75" s="1051"/>
      <c r="B75" s="1102"/>
      <c r="C75" s="1112"/>
      <c r="D75" s="1112"/>
      <c r="E75" s="1112"/>
      <c r="F75" s="1133"/>
      <c r="G75" s="1115"/>
      <c r="H75" s="1148" t="s">
        <v>152</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5">
      <c r="A76" s="1051"/>
      <c r="B76" s="1102"/>
      <c r="C76" s="1112"/>
      <c r="D76" s="1112"/>
      <c r="E76" s="1112"/>
      <c r="F76" s="1133"/>
      <c r="G76" s="1115"/>
      <c r="H76" s="1148" t="s">
        <v>153</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5">
      <c r="A77" s="1051"/>
      <c r="B77" s="1102"/>
      <c r="C77" s="1112"/>
      <c r="D77" s="1112"/>
      <c r="E77" s="1112"/>
      <c r="F77" s="1114"/>
      <c r="G77" s="1115" t="s">
        <v>1188</v>
      </c>
      <c r="H77" s="1148" t="s">
        <v>403</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5">
      <c r="A78" s="1051"/>
      <c r="B78" s="1102"/>
      <c r="C78" s="1112"/>
      <c r="D78" s="1112"/>
      <c r="E78" s="1112"/>
      <c r="F78" s="1114"/>
      <c r="G78" s="1115"/>
      <c r="H78" s="1148" t="s">
        <v>145</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5">
      <c r="A79" s="1051"/>
      <c r="B79" s="1102"/>
      <c r="C79" s="1112"/>
      <c r="D79" s="1112"/>
      <c r="E79" s="1112"/>
      <c r="F79" s="1114"/>
      <c r="G79" s="1115"/>
      <c r="H79" s="1148" t="s">
        <v>146</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5">
      <c r="A80" s="1051"/>
      <c r="B80" s="1102"/>
      <c r="C80" s="1112"/>
      <c r="D80" s="1112"/>
      <c r="E80" s="1112"/>
      <c r="F80" s="1114"/>
      <c r="G80" s="1115"/>
      <c r="H80" s="1148" t="s">
        <v>147</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5">
      <c r="A81" s="1051"/>
      <c r="B81" s="1102"/>
      <c r="C81" s="1112"/>
      <c r="D81" s="1112"/>
      <c r="E81" s="1112"/>
      <c r="F81" s="1111"/>
      <c r="G81" s="1115"/>
      <c r="H81" s="1148" t="s">
        <v>148</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5">
      <c r="A82" s="1051"/>
      <c r="B82" s="1102"/>
      <c r="C82" s="1112"/>
      <c r="D82" s="1112"/>
      <c r="E82" s="1112"/>
      <c r="F82" s="1133"/>
      <c r="G82" s="1115"/>
      <c r="H82" s="1148" t="s">
        <v>149</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5">
      <c r="A83" s="1051"/>
      <c r="B83" s="1102"/>
      <c r="C83" s="1112"/>
      <c r="D83" s="1112"/>
      <c r="E83" s="1112"/>
      <c r="F83" s="1133"/>
      <c r="G83" s="1115"/>
      <c r="H83" s="1148" t="s">
        <v>150</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5">
      <c r="A84" s="1051"/>
      <c r="B84" s="1102"/>
      <c r="C84" s="1112"/>
      <c r="D84" s="1112"/>
      <c r="E84" s="1112"/>
      <c r="F84" s="1133"/>
      <c r="G84" s="1115"/>
      <c r="H84" s="1148" t="s">
        <v>151</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5">
      <c r="A85" s="1051"/>
      <c r="B85" s="1102"/>
      <c r="C85" s="1112"/>
      <c r="D85" s="1112"/>
      <c r="E85" s="1112"/>
      <c r="F85" s="1133"/>
      <c r="G85" s="1115"/>
      <c r="H85" s="1148" t="s">
        <v>152</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5">
      <c r="A86" s="1051"/>
      <c r="B86" s="1102"/>
      <c r="C86" s="1112"/>
      <c r="D86" s="1112"/>
      <c r="E86" s="1112"/>
      <c r="F86" s="1133"/>
      <c r="G86" s="1115"/>
      <c r="H86" s="1148" t="s">
        <v>153</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5">
      <c r="A87" s="1051"/>
      <c r="B87" s="1102"/>
      <c r="C87" s="1112"/>
      <c r="D87" s="1112"/>
      <c r="E87" s="1112"/>
      <c r="F87" s="1114"/>
      <c r="G87" s="1115" t="s">
        <v>1189</v>
      </c>
      <c r="H87" s="1148" t="s">
        <v>403</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5">
      <c r="A88" s="1051"/>
      <c r="B88" s="1102"/>
      <c r="C88" s="1112"/>
      <c r="D88" s="1112"/>
      <c r="E88" s="1112"/>
      <c r="F88" s="1114"/>
      <c r="G88" s="1115"/>
      <c r="H88" s="1148" t="s">
        <v>145</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5">
      <c r="A89" s="1051"/>
      <c r="B89" s="1102"/>
      <c r="C89" s="1112"/>
      <c r="D89" s="1112"/>
      <c r="E89" s="1112"/>
      <c r="F89" s="1114"/>
      <c r="G89" s="1115"/>
      <c r="H89" s="1148" t="s">
        <v>146</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5">
      <c r="A90" s="1051"/>
      <c r="B90" s="1102"/>
      <c r="C90" s="1112"/>
      <c r="D90" s="1112"/>
      <c r="E90" s="1112"/>
      <c r="F90" s="1114"/>
      <c r="G90" s="1115"/>
      <c r="H90" s="1148" t="s">
        <v>147</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5">
      <c r="A91" s="1051"/>
      <c r="B91" s="1102"/>
      <c r="C91" s="1112"/>
      <c r="D91" s="1112"/>
      <c r="E91" s="1112"/>
      <c r="F91" s="1111"/>
      <c r="G91" s="1115"/>
      <c r="H91" s="1148" t="s">
        <v>148</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5">
      <c r="A92" s="1051"/>
      <c r="B92" s="1102"/>
      <c r="C92" s="1112"/>
      <c r="D92" s="1112"/>
      <c r="E92" s="1112"/>
      <c r="F92" s="1133"/>
      <c r="G92" s="1115"/>
      <c r="H92" s="1148" t="s">
        <v>149</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5">
      <c r="A93" s="1051"/>
      <c r="B93" s="1102"/>
      <c r="C93" s="1112"/>
      <c r="D93" s="1112"/>
      <c r="E93" s="1112"/>
      <c r="F93" s="1133"/>
      <c r="G93" s="1115"/>
      <c r="H93" s="1148" t="s">
        <v>150</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5">
      <c r="A94" s="1051"/>
      <c r="B94" s="1102"/>
      <c r="C94" s="1112"/>
      <c r="D94" s="1112"/>
      <c r="E94" s="1112"/>
      <c r="F94" s="1133"/>
      <c r="G94" s="1115"/>
      <c r="H94" s="1148" t="s">
        <v>151</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5">
      <c r="A95" s="1051"/>
      <c r="B95" s="1102"/>
      <c r="C95" s="1112"/>
      <c r="D95" s="1112"/>
      <c r="E95" s="1112"/>
      <c r="F95" s="1133"/>
      <c r="G95" s="1115"/>
      <c r="H95" s="1148" t="s">
        <v>152</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5">
      <c r="A96" s="1051"/>
      <c r="B96" s="1102"/>
      <c r="C96" s="1112"/>
      <c r="D96" s="1112"/>
      <c r="E96" s="1112"/>
      <c r="F96" s="1133"/>
      <c r="G96" s="1115"/>
      <c r="H96" s="1148" t="s">
        <v>153</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5">
      <c r="A97" s="1051"/>
      <c r="B97" s="1102"/>
      <c r="C97" s="1112"/>
      <c r="D97" s="1112"/>
      <c r="E97" s="1112"/>
      <c r="F97" s="1114"/>
      <c r="G97" s="1115" t="s">
        <v>1190</v>
      </c>
      <c r="H97" s="1148" t="s">
        <v>403</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5">
      <c r="A98" s="1051"/>
      <c r="B98" s="1102"/>
      <c r="C98" s="1112"/>
      <c r="D98" s="1112"/>
      <c r="E98" s="1112"/>
      <c r="F98" s="1114"/>
      <c r="G98" s="1115"/>
      <c r="H98" s="1148" t="s">
        <v>145</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5">
      <c r="A99" s="1051"/>
      <c r="B99" s="1102"/>
      <c r="C99" s="1112"/>
      <c r="D99" s="1112"/>
      <c r="E99" s="1112"/>
      <c r="F99" s="1114"/>
      <c r="G99" s="1115"/>
      <c r="H99" s="1148" t="s">
        <v>146</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5">
      <c r="A100" s="1051"/>
      <c r="B100" s="1102"/>
      <c r="C100" s="1112"/>
      <c r="D100" s="1112"/>
      <c r="E100" s="1112"/>
      <c r="F100" s="1114"/>
      <c r="G100" s="1115"/>
      <c r="H100" s="1148" t="s">
        <v>147</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5">
      <c r="A101" s="1051"/>
      <c r="B101" s="1102"/>
      <c r="C101" s="1112"/>
      <c r="D101" s="1112"/>
      <c r="E101" s="1112"/>
      <c r="F101" s="1111"/>
      <c r="G101" s="1115"/>
      <c r="H101" s="1148" t="s">
        <v>148</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5">
      <c r="A102" s="1051"/>
      <c r="B102" s="1102"/>
      <c r="C102" s="1112"/>
      <c r="D102" s="1112"/>
      <c r="E102" s="1112"/>
      <c r="F102" s="1133"/>
      <c r="G102" s="1115"/>
      <c r="H102" s="1148" t="s">
        <v>149</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5">
      <c r="A103" s="1051"/>
      <c r="B103" s="1102"/>
      <c r="C103" s="1112"/>
      <c r="D103" s="1112"/>
      <c r="E103" s="1112"/>
      <c r="F103" s="1133"/>
      <c r="G103" s="1115"/>
      <c r="H103" s="1148" t="s">
        <v>150</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5">
      <c r="A104" s="1051"/>
      <c r="B104" s="1102"/>
      <c r="C104" s="1112"/>
      <c r="D104" s="1112"/>
      <c r="E104" s="1112"/>
      <c r="F104" s="1133"/>
      <c r="G104" s="1115"/>
      <c r="H104" s="1148" t="s">
        <v>151</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5">
      <c r="A105" s="1051"/>
      <c r="B105" s="1102"/>
      <c r="C105" s="1112"/>
      <c r="D105" s="1112"/>
      <c r="E105" s="1112"/>
      <c r="F105" s="1133"/>
      <c r="G105" s="1115"/>
      <c r="H105" s="1148" t="s">
        <v>152</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5">
      <c r="A106" s="1051"/>
      <c r="B106" s="1102"/>
      <c r="C106" s="1112"/>
      <c r="D106" s="1112"/>
      <c r="E106" s="1112"/>
      <c r="F106" s="1133"/>
      <c r="G106" s="1115"/>
      <c r="H106" s="1148" t="s">
        <v>153</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5">
      <c r="A107" s="1051"/>
      <c r="B107" s="1102"/>
      <c r="C107" s="1112"/>
      <c r="D107" s="1112"/>
      <c r="E107" s="1112"/>
      <c r="F107" s="1114"/>
      <c r="G107" s="1115" t="s">
        <v>1191</v>
      </c>
      <c r="H107" s="1148" t="s">
        <v>403</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5">
      <c r="A108" s="1051"/>
      <c r="B108" s="1102"/>
      <c r="C108" s="1112"/>
      <c r="D108" s="1112"/>
      <c r="E108" s="1112"/>
      <c r="F108" s="1114"/>
      <c r="G108" s="1115"/>
      <c r="H108" s="1148" t="s">
        <v>145</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5">
      <c r="A109" s="1051"/>
      <c r="B109" s="1102"/>
      <c r="C109" s="1112"/>
      <c r="D109" s="1112"/>
      <c r="E109" s="1112"/>
      <c r="F109" s="1114"/>
      <c r="G109" s="1115"/>
      <c r="H109" s="1148" t="s">
        <v>146</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5">
      <c r="A110" s="1051"/>
      <c r="B110" s="1102"/>
      <c r="C110" s="1112"/>
      <c r="D110" s="1112"/>
      <c r="E110" s="1112"/>
      <c r="F110" s="1114"/>
      <c r="G110" s="1115"/>
      <c r="H110" s="1148" t="s">
        <v>147</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5">
      <c r="A111" s="1051"/>
      <c r="B111" s="1102"/>
      <c r="C111" s="1112"/>
      <c r="D111" s="1112"/>
      <c r="E111" s="1112"/>
      <c r="F111" s="1111"/>
      <c r="G111" s="1115"/>
      <c r="H111" s="1148" t="s">
        <v>148</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5">
      <c r="A112" s="1051"/>
      <c r="B112" s="1102"/>
      <c r="C112" s="1112"/>
      <c r="D112" s="1112"/>
      <c r="E112" s="1112"/>
      <c r="F112" s="1133"/>
      <c r="G112" s="1115"/>
      <c r="H112" s="1148" t="s">
        <v>149</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5">
      <c r="A113" s="1051"/>
      <c r="B113" s="1102"/>
      <c r="C113" s="1112"/>
      <c r="D113" s="1112"/>
      <c r="E113" s="1112"/>
      <c r="F113" s="1133"/>
      <c r="G113" s="1115"/>
      <c r="H113" s="1148" t="s">
        <v>150</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5">
      <c r="A114" s="1051"/>
      <c r="B114" s="1102"/>
      <c r="C114" s="1112"/>
      <c r="D114" s="1112"/>
      <c r="E114" s="1112"/>
      <c r="F114" s="1133"/>
      <c r="G114" s="1115"/>
      <c r="H114" s="1148" t="s">
        <v>151</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5">
      <c r="A115" s="1051"/>
      <c r="B115" s="1102"/>
      <c r="C115" s="1112"/>
      <c r="D115" s="1112"/>
      <c r="E115" s="1112"/>
      <c r="F115" s="1133"/>
      <c r="G115" s="1115"/>
      <c r="H115" s="1148" t="s">
        <v>152</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5">
      <c r="A116" s="1051"/>
      <c r="B116" s="1102"/>
      <c r="C116" s="1112"/>
      <c r="D116" s="1112"/>
      <c r="E116" s="1112"/>
      <c r="F116" s="1133"/>
      <c r="G116" s="1115"/>
      <c r="H116" s="1148" t="s">
        <v>153</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5">
      <c r="A117" s="1051"/>
      <c r="B117" s="1102"/>
      <c r="C117" s="1112"/>
      <c r="D117" s="1112"/>
      <c r="E117" s="1112"/>
      <c r="F117" s="1114"/>
      <c r="G117" s="1115" t="s">
        <v>1192</v>
      </c>
      <c r="H117" s="1148" t="s">
        <v>403</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5">
      <c r="A118" s="1051"/>
      <c r="B118" s="1102"/>
      <c r="C118" s="1112"/>
      <c r="D118" s="1112"/>
      <c r="E118" s="1112"/>
      <c r="F118" s="1114"/>
      <c r="G118" s="1115"/>
      <c r="H118" s="1148" t="s">
        <v>145</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5">
      <c r="A119" s="1051"/>
      <c r="B119" s="1102"/>
      <c r="C119" s="1112"/>
      <c r="D119" s="1112"/>
      <c r="E119" s="1112"/>
      <c r="F119" s="1114"/>
      <c r="G119" s="1115"/>
      <c r="H119" s="1148" t="s">
        <v>146</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5">
      <c r="A120" s="1051"/>
      <c r="B120" s="1102"/>
      <c r="C120" s="1112"/>
      <c r="D120" s="1112"/>
      <c r="E120" s="1112"/>
      <c r="F120" s="1114"/>
      <c r="G120" s="1115"/>
      <c r="H120" s="1148" t="s">
        <v>147</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5">
      <c r="A121" s="1051"/>
      <c r="B121" s="1102"/>
      <c r="C121" s="1112"/>
      <c r="D121" s="1112"/>
      <c r="E121" s="1112"/>
      <c r="F121" s="1111"/>
      <c r="G121" s="1115"/>
      <c r="H121" s="1148" t="s">
        <v>148</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5">
      <c r="A122" s="1051"/>
      <c r="B122" s="1102"/>
      <c r="C122" s="1112"/>
      <c r="D122" s="1112"/>
      <c r="E122" s="1112"/>
      <c r="F122" s="1133"/>
      <c r="G122" s="1115"/>
      <c r="H122" s="1148" t="s">
        <v>149</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5">
      <c r="A123" s="1051"/>
      <c r="B123" s="1102"/>
      <c r="C123" s="1112"/>
      <c r="D123" s="1112"/>
      <c r="E123" s="1112"/>
      <c r="F123" s="1133"/>
      <c r="G123" s="1115"/>
      <c r="H123" s="1148" t="s">
        <v>150</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5">
      <c r="A124" s="1051"/>
      <c r="B124" s="1102"/>
      <c r="C124" s="1112"/>
      <c r="D124" s="1112"/>
      <c r="E124" s="1112"/>
      <c r="F124" s="1133"/>
      <c r="G124" s="1115"/>
      <c r="H124" s="1148" t="s">
        <v>151</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5">
      <c r="A125" s="1051"/>
      <c r="B125" s="1102"/>
      <c r="C125" s="1112"/>
      <c r="D125" s="1112"/>
      <c r="E125" s="1112"/>
      <c r="F125" s="1133"/>
      <c r="G125" s="1115"/>
      <c r="H125" s="1148" t="s">
        <v>152</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5">
      <c r="A126" s="1051"/>
      <c r="B126" s="1102"/>
      <c r="C126" s="1112"/>
      <c r="D126" s="1112"/>
      <c r="E126" s="1112"/>
      <c r="F126" s="1133"/>
      <c r="G126" s="1115"/>
      <c r="H126" s="1148" t="s">
        <v>153</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5">
      <c r="A127" s="1051"/>
      <c r="B127" s="1102"/>
      <c r="C127" s="1112"/>
      <c r="D127" s="1112"/>
      <c r="E127" s="1112"/>
      <c r="F127" s="1114"/>
      <c r="G127" s="1115" t="s">
        <v>1193</v>
      </c>
      <c r="H127" s="1148" t="s">
        <v>403</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5">
      <c r="A128" s="1051"/>
      <c r="B128" s="1102"/>
      <c r="C128" s="1112"/>
      <c r="D128" s="1112"/>
      <c r="E128" s="1112"/>
      <c r="F128" s="1114"/>
      <c r="G128" s="1115"/>
      <c r="H128" s="1148" t="s">
        <v>145</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5">
      <c r="A129" s="1051"/>
      <c r="B129" s="1102"/>
      <c r="C129" s="1112"/>
      <c r="D129" s="1112"/>
      <c r="E129" s="1112"/>
      <c r="F129" s="1114"/>
      <c r="G129" s="1115"/>
      <c r="H129" s="1148" t="s">
        <v>146</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5">
      <c r="A130" s="1051"/>
      <c r="B130" s="1102"/>
      <c r="C130" s="1112"/>
      <c r="D130" s="1112"/>
      <c r="E130" s="1112"/>
      <c r="F130" s="1114"/>
      <c r="G130" s="1115"/>
      <c r="H130" s="1148" t="s">
        <v>147</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5">
      <c r="A131" s="1051"/>
      <c r="B131" s="1102"/>
      <c r="C131" s="1112"/>
      <c r="D131" s="1112"/>
      <c r="E131" s="1112"/>
      <c r="F131" s="1111"/>
      <c r="G131" s="1115"/>
      <c r="H131" s="1148" t="s">
        <v>148</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5">
      <c r="A132" s="1051"/>
      <c r="B132" s="1102"/>
      <c r="C132" s="1112"/>
      <c r="D132" s="1112"/>
      <c r="E132" s="1112"/>
      <c r="F132" s="1133"/>
      <c r="G132" s="1115"/>
      <c r="H132" s="1148" t="s">
        <v>149</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5">
      <c r="A133" s="1051"/>
      <c r="B133" s="1102"/>
      <c r="C133" s="1112"/>
      <c r="D133" s="1112"/>
      <c r="E133" s="1112"/>
      <c r="F133" s="1133"/>
      <c r="G133" s="1115"/>
      <c r="H133" s="1148" t="s">
        <v>150</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5">
      <c r="A134" s="1051"/>
      <c r="B134" s="1102"/>
      <c r="C134" s="1112"/>
      <c r="D134" s="1112"/>
      <c r="E134" s="1112"/>
      <c r="F134" s="1133"/>
      <c r="G134" s="1115"/>
      <c r="H134" s="1148" t="s">
        <v>151</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5">
      <c r="A135" s="1051"/>
      <c r="B135" s="1102"/>
      <c r="C135" s="1112"/>
      <c r="D135" s="1112"/>
      <c r="E135" s="1112"/>
      <c r="F135" s="1133"/>
      <c r="G135" s="1115"/>
      <c r="H135" s="1148" t="s">
        <v>152</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5">
      <c r="A136" s="1051"/>
      <c r="B136" s="1102"/>
      <c r="C136" s="1112"/>
      <c r="D136" s="1112"/>
      <c r="E136" s="1112"/>
      <c r="F136" s="1133"/>
      <c r="G136" s="1115"/>
      <c r="H136" s="1148" t="s">
        <v>153</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5">
      <c r="A137" s="1051"/>
      <c r="B137" s="1102"/>
      <c r="C137" s="1112"/>
      <c r="D137" s="1112"/>
      <c r="E137" s="1112"/>
      <c r="F137" s="1114"/>
      <c r="G137" s="1115" t="s">
        <v>1194</v>
      </c>
      <c r="H137" s="1148" t="s">
        <v>403</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5">
      <c r="A138" s="1051"/>
      <c r="B138" s="1102"/>
      <c r="C138" s="1112"/>
      <c r="D138" s="1112"/>
      <c r="E138" s="1112"/>
      <c r="F138" s="1114"/>
      <c r="G138" s="1115"/>
      <c r="H138" s="1148" t="s">
        <v>145</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5">
      <c r="A139" s="1051"/>
      <c r="B139" s="1102"/>
      <c r="C139" s="1112"/>
      <c r="D139" s="1112"/>
      <c r="E139" s="1112"/>
      <c r="F139" s="1114"/>
      <c r="G139" s="1115"/>
      <c r="H139" s="1148" t="s">
        <v>146</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5">
      <c r="A140" s="1051"/>
      <c r="B140" s="1102"/>
      <c r="C140" s="1112"/>
      <c r="D140" s="1112"/>
      <c r="E140" s="1112"/>
      <c r="F140" s="1114"/>
      <c r="G140" s="1115"/>
      <c r="H140" s="1148" t="s">
        <v>147</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5">
      <c r="A141" s="1051"/>
      <c r="B141" s="1102"/>
      <c r="C141" s="1112"/>
      <c r="D141" s="1112"/>
      <c r="E141" s="1112"/>
      <c r="F141" s="1111"/>
      <c r="G141" s="1115"/>
      <c r="H141" s="1148" t="s">
        <v>148</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5">
      <c r="A142" s="1051"/>
      <c r="B142" s="1102"/>
      <c r="C142" s="1112"/>
      <c r="D142" s="1112"/>
      <c r="E142" s="1112"/>
      <c r="F142" s="1133"/>
      <c r="G142" s="1115"/>
      <c r="H142" s="1148" t="s">
        <v>149</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5">
      <c r="A143" s="1051"/>
      <c r="B143" s="1102"/>
      <c r="C143" s="1112"/>
      <c r="D143" s="1112"/>
      <c r="E143" s="1112"/>
      <c r="F143" s="1133"/>
      <c r="G143" s="1115"/>
      <c r="H143" s="1148" t="s">
        <v>150</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5">
      <c r="A144" s="1051"/>
      <c r="B144" s="1102"/>
      <c r="C144" s="1112"/>
      <c r="D144" s="1112"/>
      <c r="E144" s="1112"/>
      <c r="F144" s="1133"/>
      <c r="G144" s="1115"/>
      <c r="H144" s="1148" t="s">
        <v>151</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5">
      <c r="A145" s="1051"/>
      <c r="B145" s="1102"/>
      <c r="C145" s="1112"/>
      <c r="D145" s="1112"/>
      <c r="E145" s="1112"/>
      <c r="F145" s="1133"/>
      <c r="G145" s="1115"/>
      <c r="H145" s="1148" t="s">
        <v>152</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5">
      <c r="A146" s="1051"/>
      <c r="B146" s="1102"/>
      <c r="C146" s="1112"/>
      <c r="D146" s="1112"/>
      <c r="E146" s="1112"/>
      <c r="F146" s="1133"/>
      <c r="G146" s="1115"/>
      <c r="H146" s="1148" t="s">
        <v>153</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5">
      <c r="A147" s="1051"/>
      <c r="B147" s="1102"/>
      <c r="C147" s="1112"/>
      <c r="D147" s="1112"/>
      <c r="E147" s="1112"/>
      <c r="F147" s="1114"/>
      <c r="G147" s="1115" t="s">
        <v>1195</v>
      </c>
      <c r="H147" s="1148" t="s">
        <v>403</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5">
      <c r="A148" s="1051"/>
      <c r="B148" s="1102"/>
      <c r="C148" s="1112"/>
      <c r="D148" s="1112"/>
      <c r="E148" s="1112"/>
      <c r="F148" s="1114"/>
      <c r="G148" s="1115"/>
      <c r="H148" s="1148" t="s">
        <v>145</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5">
      <c r="A149" s="1051"/>
      <c r="B149" s="1102"/>
      <c r="C149" s="1112"/>
      <c r="D149" s="1112"/>
      <c r="E149" s="1112"/>
      <c r="F149" s="1114"/>
      <c r="G149" s="1115"/>
      <c r="H149" s="1148" t="s">
        <v>146</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5">
      <c r="A150" s="1051"/>
      <c r="B150" s="1102"/>
      <c r="C150" s="1112"/>
      <c r="D150" s="1112"/>
      <c r="E150" s="1112"/>
      <c r="F150" s="1114"/>
      <c r="G150" s="1115"/>
      <c r="H150" s="1148" t="s">
        <v>147</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5">
      <c r="A151" s="1051"/>
      <c r="B151" s="1102"/>
      <c r="C151" s="1112"/>
      <c r="D151" s="1112"/>
      <c r="E151" s="1112"/>
      <c r="F151" s="1111"/>
      <c r="G151" s="1115"/>
      <c r="H151" s="1148" t="s">
        <v>148</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5">
      <c r="A152" s="1051"/>
      <c r="B152" s="1102"/>
      <c r="C152" s="1112"/>
      <c r="D152" s="1112"/>
      <c r="E152" s="1112"/>
      <c r="F152" s="1133"/>
      <c r="G152" s="1115"/>
      <c r="H152" s="1148" t="s">
        <v>149</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5">
      <c r="A153" s="1051"/>
      <c r="B153" s="1102"/>
      <c r="C153" s="1112"/>
      <c r="D153" s="1112"/>
      <c r="E153" s="1112"/>
      <c r="F153" s="1133"/>
      <c r="G153" s="1115"/>
      <c r="H153" s="1148" t="s">
        <v>150</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5">
      <c r="A154" s="1051"/>
      <c r="B154" s="1102"/>
      <c r="C154" s="1112"/>
      <c r="D154" s="1112"/>
      <c r="E154" s="1112"/>
      <c r="F154" s="1133"/>
      <c r="G154" s="1115"/>
      <c r="H154" s="1148" t="s">
        <v>151</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5">
      <c r="A155" s="1051"/>
      <c r="B155" s="1102"/>
      <c r="C155" s="1112"/>
      <c r="D155" s="1112"/>
      <c r="E155" s="1112"/>
      <c r="F155" s="1133"/>
      <c r="G155" s="1115"/>
      <c r="H155" s="1148" t="s">
        <v>152</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5">
      <c r="A156" s="1051"/>
      <c r="B156" s="1102"/>
      <c r="C156" s="1112"/>
      <c r="D156" s="1112"/>
      <c r="E156" s="1112"/>
      <c r="F156" s="1133"/>
      <c r="G156" s="1115"/>
      <c r="H156" s="1148" t="s">
        <v>153</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5">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5">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5">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5">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5">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3">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5">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5">
      <c r="A164" s="1051"/>
      <c r="B164" s="1102"/>
      <c r="C164" s="1125"/>
      <c r="D164" s="1125">
        <v>0</v>
      </c>
      <c r="E164" s="1125" t="s">
        <v>1</v>
      </c>
      <c r="F164" s="1123"/>
      <c r="G164" s="1130" t="s">
        <v>1198</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5">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5">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5">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5">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5">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5">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5">
      <c r="A171" s="1051"/>
      <c r="B171" s="1102"/>
      <c r="C171" s="1112"/>
      <c r="D171" s="1112"/>
      <c r="E171" s="1112"/>
      <c r="F171" s="1112"/>
      <c r="G171" s="1112"/>
      <c r="H171" s="1140"/>
      <c r="I171" s="724" t="s">
        <v>404</v>
      </c>
      <c r="J171" s="724" t="s">
        <v>59</v>
      </c>
      <c r="K171" s="724" t="s">
        <v>60</v>
      </c>
      <c r="L171" s="724" t="s">
        <v>61</v>
      </c>
      <c r="M171" s="724" t="s">
        <v>62</v>
      </c>
      <c r="N171" s="724" t="s">
        <v>913</v>
      </c>
      <c r="O171" s="724" t="s">
        <v>914</v>
      </c>
      <c r="P171" s="724" t="s">
        <v>915</v>
      </c>
      <c r="Q171" s="724" t="s">
        <v>1208</v>
      </c>
      <c r="R171" s="1140"/>
      <c r="S171" s="1140"/>
      <c r="T171" s="1118"/>
      <c r="U171" s="1118"/>
      <c r="V171" s="1118"/>
      <c r="W171" s="1118"/>
      <c r="X171" s="1107"/>
      <c r="Y171" s="1101"/>
    </row>
    <row r="172" spans="1:25" ht="5.0999999999999996" customHeight="1" x14ac:dyDescent="0.25">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5">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5">
      <c r="A174" s="1051"/>
      <c r="B174" s="1102"/>
      <c r="C174" s="1112"/>
      <c r="D174" s="1112"/>
      <c r="E174" s="1112"/>
      <c r="F174" s="1114"/>
      <c r="G174" s="1061"/>
      <c r="H174" s="1109" t="s">
        <v>1199</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5">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5">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5">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5">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5">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3">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5">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5">
      <c r="A182" s="1051"/>
      <c r="B182" s="1102"/>
      <c r="C182" s="1125"/>
      <c r="D182" s="1125">
        <v>0</v>
      </c>
      <c r="E182" s="1125" t="s">
        <v>1</v>
      </c>
      <c r="F182" s="1123"/>
      <c r="G182" s="1130" t="s">
        <v>1166</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5">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5">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5">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5">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5">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5">
      <c r="A188" s="1051"/>
      <c r="B188" s="1102"/>
      <c r="C188" s="1112"/>
      <c r="D188" s="1112"/>
      <c r="E188" s="1112"/>
      <c r="F188" s="1112"/>
      <c r="G188" s="1112"/>
      <c r="H188" s="1140"/>
      <c r="I188" s="1146" t="s">
        <v>1165</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5">
      <c r="A189" s="1051"/>
      <c r="B189" s="1102"/>
      <c r="C189" s="1112"/>
      <c r="D189" s="1112"/>
      <c r="E189" s="1112"/>
      <c r="F189" s="1112"/>
      <c r="G189" s="1112"/>
      <c r="H189" s="1140"/>
      <c r="I189" s="1137" t="s">
        <v>1164</v>
      </c>
      <c r="J189" s="1137" t="s">
        <v>1163</v>
      </c>
      <c r="K189" s="1137" t="s">
        <v>1162</v>
      </c>
      <c r="L189" s="1137" t="s">
        <v>1161</v>
      </c>
      <c r="M189" s="1137" t="s">
        <v>1160</v>
      </c>
      <c r="N189" s="1071"/>
      <c r="O189" s="1140"/>
      <c r="P189" s="1140"/>
      <c r="Q189" s="1140"/>
      <c r="R189" s="1140"/>
      <c r="S189" s="1140"/>
      <c r="T189" s="1118"/>
      <c r="U189" s="1118"/>
      <c r="V189" s="1118"/>
      <c r="W189" s="1118"/>
      <c r="X189" s="1107"/>
      <c r="Y189" s="1101"/>
    </row>
    <row r="190" spans="1:25" ht="5.0999999999999996" customHeight="1" x14ac:dyDescent="0.25">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5">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5">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5">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5">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5">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5">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3">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5">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5">
      <c r="A200" s="1051"/>
      <c r="B200" s="1102"/>
      <c r="C200" s="1125"/>
      <c r="D200" s="1125">
        <v>0</v>
      </c>
      <c r="E200" s="1125" t="s">
        <v>1</v>
      </c>
      <c r="F200" s="1123"/>
      <c r="G200" s="1130" t="s">
        <v>1153</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5">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5">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5">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5">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5">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5">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5">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5">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5">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5">
      <c r="A210" s="1051"/>
      <c r="B210" s="1102"/>
      <c r="C210" s="1112"/>
      <c r="D210" s="1112"/>
      <c r="E210" s="1112"/>
      <c r="F210" s="1114"/>
      <c r="G210" s="1110" t="s">
        <v>1152</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5">
      <c r="A211" s="1051"/>
      <c r="B211" s="1102"/>
      <c r="C211" s="1112"/>
      <c r="D211" s="1112"/>
      <c r="E211" s="1112"/>
      <c r="F211" s="1114"/>
      <c r="G211" s="1110" t="s">
        <v>1151</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5">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5">
      <c r="A213" s="1051"/>
      <c r="B213" s="1102"/>
      <c r="C213" s="1112"/>
      <c r="D213" s="1112"/>
      <c r="E213" s="1112"/>
      <c r="F213" s="1111"/>
      <c r="G213" s="1110" t="s">
        <v>1150</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5">
      <c r="A214" s="1051"/>
      <c r="B214" s="1102"/>
      <c r="C214" s="1112"/>
      <c r="D214" s="1112"/>
      <c r="E214" s="1112"/>
      <c r="F214" s="1133"/>
      <c r="G214" s="1110" t="s">
        <v>1149</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5">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5">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5">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5">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5">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5">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5">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5">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5">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5">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5">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5">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5">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5">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5">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5">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5">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5">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5">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5">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5">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5">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792</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1139</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101</v>
      </c>
      <c r="F20" s="237" t="s">
        <v>851</v>
      </c>
      <c r="G20" s="621" t="s">
        <v>791</v>
      </c>
      <c r="H20" s="621" t="s">
        <v>783</v>
      </c>
      <c r="I20" s="621" t="s">
        <v>784</v>
      </c>
      <c r="J20" s="621" t="s">
        <v>785</v>
      </c>
      <c r="K20" s="621" t="s">
        <v>786</v>
      </c>
      <c r="L20" s="621" t="s">
        <v>787</v>
      </c>
      <c r="M20" s="621" t="s">
        <v>788</v>
      </c>
      <c r="N20" s="621" t="s">
        <v>789</v>
      </c>
      <c r="O20" s="621" t="s">
        <v>790</v>
      </c>
      <c r="P20" s="626"/>
      <c r="Q20" s="626"/>
      <c r="R20" s="626"/>
      <c r="S20" s="626"/>
      <c r="T20" s="1005" t="s">
        <v>101</v>
      </c>
      <c r="U20" s="1005" t="s">
        <v>851</v>
      </c>
      <c r="V20" s="1005" t="s">
        <v>791</v>
      </c>
      <c r="W20" s="1005" t="s">
        <v>783</v>
      </c>
      <c r="X20" s="1005" t="s">
        <v>784</v>
      </c>
      <c r="Y20" s="1005" t="s">
        <v>785</v>
      </c>
      <c r="Z20" s="1005" t="s">
        <v>786</v>
      </c>
      <c r="AA20" s="1005" t="s">
        <v>787</v>
      </c>
      <c r="AB20" s="1005" t="s">
        <v>788</v>
      </c>
      <c r="AC20" s="1005" t="s">
        <v>789</v>
      </c>
      <c r="AD20" s="1005" t="s">
        <v>790</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405</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1014</v>
      </c>
      <c r="T21" s="686" t="s">
        <v>405</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406</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406</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407</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407</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408</v>
      </c>
      <c r="F24" s="863">
        <v>43665</v>
      </c>
      <c r="G24" s="863">
        <v>43684</v>
      </c>
      <c r="H24" s="1">
        <f>G24</f>
        <v>43684</v>
      </c>
      <c r="I24" s="863">
        <v>43684</v>
      </c>
      <c r="J24" s="1">
        <f>I24</f>
        <v>43684</v>
      </c>
      <c r="K24" s="863">
        <v>43684</v>
      </c>
      <c r="L24" s="1">
        <f>K24</f>
        <v>43684</v>
      </c>
      <c r="M24" s="863">
        <v>43684</v>
      </c>
      <c r="N24" s="1">
        <f t="shared" si="0"/>
        <v>43684</v>
      </c>
      <c r="O24" s="1">
        <f t="shared" si="0"/>
        <v>43684</v>
      </c>
      <c r="T24" s="686" t="s">
        <v>408</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409</v>
      </c>
      <c r="F25" s="863">
        <v>43721</v>
      </c>
      <c r="G25" s="863">
        <v>43733</v>
      </c>
      <c r="H25" s="1">
        <f>G25</f>
        <v>43733</v>
      </c>
      <c r="I25" s="863">
        <v>43733</v>
      </c>
      <c r="J25" s="1">
        <f>I25</f>
        <v>43733</v>
      </c>
      <c r="K25" s="863">
        <v>43733</v>
      </c>
      <c r="L25" s="1">
        <f>K25</f>
        <v>43733</v>
      </c>
      <c r="M25" s="863">
        <v>43733</v>
      </c>
      <c r="N25" s="1">
        <f t="shared" si="0"/>
        <v>43733</v>
      </c>
      <c r="O25" s="1">
        <f t="shared" si="0"/>
        <v>43733</v>
      </c>
      <c r="T25" s="686" t="s">
        <v>409</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410</v>
      </c>
      <c r="F26" s="863">
        <v>43749</v>
      </c>
      <c r="G26" s="863">
        <v>43753</v>
      </c>
      <c r="H26" s="1">
        <f>G26</f>
        <v>43753</v>
      </c>
      <c r="I26" s="863">
        <v>43753</v>
      </c>
      <c r="J26" s="1">
        <f>I26</f>
        <v>43753</v>
      </c>
      <c r="K26" s="863">
        <v>43753</v>
      </c>
      <c r="L26" s="1">
        <f>K26</f>
        <v>43753</v>
      </c>
      <c r="M26" s="863">
        <v>43753</v>
      </c>
      <c r="N26" s="1">
        <f t="shared" si="0"/>
        <v>43753</v>
      </c>
      <c r="O26" s="1">
        <f t="shared" si="0"/>
        <v>43753</v>
      </c>
      <c r="T26" s="686" t="s">
        <v>410</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411</v>
      </c>
      <c r="F27" s="863">
        <v>43770</v>
      </c>
      <c r="G27" s="863">
        <v>43784</v>
      </c>
      <c r="H27" s="863">
        <v>43769</v>
      </c>
      <c r="I27" s="863">
        <v>43784</v>
      </c>
      <c r="J27" s="863">
        <v>43766</v>
      </c>
      <c r="K27" s="863">
        <v>43789</v>
      </c>
      <c r="L27" s="863">
        <v>43775</v>
      </c>
      <c r="M27" s="863">
        <v>43797</v>
      </c>
      <c r="N27" s="863">
        <v>43770</v>
      </c>
      <c r="O27" s="1">
        <f>N27</f>
        <v>43770</v>
      </c>
      <c r="T27" s="686" t="s">
        <v>411</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412</v>
      </c>
      <c r="F28" s="863">
        <v>43805</v>
      </c>
      <c r="G28" s="863">
        <v>43852</v>
      </c>
      <c r="H28" s="863">
        <v>43852</v>
      </c>
      <c r="I28" s="863">
        <v>43852</v>
      </c>
      <c r="J28" s="863">
        <v>43852</v>
      </c>
      <c r="K28" s="863">
        <v>43852</v>
      </c>
      <c r="L28" s="863">
        <v>43852</v>
      </c>
      <c r="M28" s="863">
        <v>43852</v>
      </c>
      <c r="N28" s="863">
        <v>43852</v>
      </c>
      <c r="O28" s="1">
        <f>N28</f>
        <v>43852</v>
      </c>
      <c r="T28" s="686" t="s">
        <v>412</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413</v>
      </c>
      <c r="F29" s="863">
        <v>43918</v>
      </c>
      <c r="G29" s="863">
        <v>43891</v>
      </c>
      <c r="H29" s="863">
        <v>43891</v>
      </c>
      <c r="I29" s="863">
        <v>43891</v>
      </c>
      <c r="J29" s="863">
        <v>43891</v>
      </c>
      <c r="K29" s="863">
        <v>43891</v>
      </c>
      <c r="L29" s="863">
        <v>43891</v>
      </c>
      <c r="M29" s="863">
        <v>43891</v>
      </c>
      <c r="N29" s="863">
        <v>43891</v>
      </c>
      <c r="O29" s="1">
        <f>N29</f>
        <v>43891</v>
      </c>
      <c r="T29" s="686" t="s">
        <v>413</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414</v>
      </c>
      <c r="F30" s="863">
        <v>43946</v>
      </c>
      <c r="G30" s="863">
        <v>43922</v>
      </c>
      <c r="H30" s="863">
        <v>43922</v>
      </c>
      <c r="I30" s="863">
        <v>43922</v>
      </c>
      <c r="J30" s="863">
        <v>43922</v>
      </c>
      <c r="K30" s="863">
        <v>43922</v>
      </c>
      <c r="L30" s="863">
        <v>43922</v>
      </c>
      <c r="M30" s="863">
        <v>43922</v>
      </c>
      <c r="N30" s="863">
        <v>43922</v>
      </c>
      <c r="O30" s="1">
        <f>N30</f>
        <v>43922</v>
      </c>
      <c r="T30" s="686" t="s">
        <v>414</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415</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415</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793</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851</v>
      </c>
      <c r="H46" s="621" t="s">
        <v>791</v>
      </c>
      <c r="I46" s="621" t="s">
        <v>783</v>
      </c>
      <c r="J46" s="621" t="s">
        <v>784</v>
      </c>
      <c r="K46" s="621" t="s">
        <v>785</v>
      </c>
      <c r="L46" s="621" t="s">
        <v>786</v>
      </c>
      <c r="M46" s="621" t="s">
        <v>787</v>
      </c>
      <c r="N46" s="621" t="s">
        <v>788</v>
      </c>
      <c r="O46" s="621" t="s">
        <v>789</v>
      </c>
      <c r="P46" s="621" t="s">
        <v>790</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104</v>
      </c>
      <c r="G48" s="1023">
        <v>21</v>
      </c>
      <c r="H48" s="1023">
        <v>40</v>
      </c>
      <c r="I48" s="1023">
        <v>40</v>
      </c>
      <c r="J48" s="1023">
        <v>40</v>
      </c>
      <c r="K48" s="1023">
        <v>21</v>
      </c>
      <c r="L48" s="1023">
        <v>21</v>
      </c>
      <c r="M48" s="1023">
        <v>21</v>
      </c>
      <c r="N48" s="1023">
        <v>0</v>
      </c>
      <c r="O48" s="1023">
        <v>0</v>
      </c>
      <c r="P48" s="1023">
        <v>0</v>
      </c>
      <c r="Q48" s="36" t="s">
        <v>798</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835</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835</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1140</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105</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1140</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1140</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108</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1140</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782</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87" t="s">
        <v>795</v>
      </c>
      <c r="H95" s="1187"/>
      <c r="I95" s="1187"/>
      <c r="J95" s="1187"/>
      <c r="K95" s="1187" t="s">
        <v>796</v>
      </c>
      <c r="L95" s="1187"/>
      <c r="M95" s="1187" t="s">
        <v>797</v>
      </c>
      <c r="N95" s="1187"/>
      <c r="O95" s="1043"/>
      <c r="P95" s="1005"/>
      <c r="Q95" s="1005"/>
      <c r="R95" s="1005"/>
      <c r="S95" s="1005"/>
      <c r="T95" s="1005"/>
      <c r="U95" s="699" t="s">
        <v>1139</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851</v>
      </c>
      <c r="G97" s="621" t="s">
        <v>791</v>
      </c>
      <c r="H97" s="621" t="s">
        <v>783</v>
      </c>
      <c r="I97" s="621" t="s">
        <v>784</v>
      </c>
      <c r="J97" s="621" t="s">
        <v>785</v>
      </c>
      <c r="K97" s="621" t="s">
        <v>786</v>
      </c>
      <c r="L97" s="621" t="s">
        <v>787</v>
      </c>
      <c r="M97" s="621" t="s">
        <v>788</v>
      </c>
      <c r="N97" s="621" t="s">
        <v>789</v>
      </c>
      <c r="O97" s="621" t="s">
        <v>790</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799</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813</v>
      </c>
      <c r="Q98" s="686"/>
      <c r="R98" s="2"/>
      <c r="S98" s="2"/>
      <c r="T98" s="2" t="s">
        <v>799</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800</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800</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801</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801</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802</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802</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803</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995</v>
      </c>
      <c r="R102" s="1022"/>
      <c r="S102" s="1024"/>
      <c r="T102" s="1024" t="s">
        <v>803</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804</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994</v>
      </c>
      <c r="R103" s="1022"/>
      <c r="S103" s="1022"/>
      <c r="T103" s="1022" t="s">
        <v>804</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805</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805</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806</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806</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807</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807</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808</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811</v>
      </c>
      <c r="Q107" s="686"/>
      <c r="R107" s="1022"/>
      <c r="S107" s="1022"/>
      <c r="T107" s="1022" t="s">
        <v>808</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514</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812</v>
      </c>
      <c r="Q108" s="686"/>
      <c r="R108" s="1022"/>
      <c r="S108" s="1022"/>
      <c r="T108" s="1022" t="s">
        <v>514</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809</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814</v>
      </c>
      <c r="Q109" s="686"/>
      <c r="R109" s="2"/>
      <c r="S109" s="2"/>
      <c r="T109" s="2" t="s">
        <v>809</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810</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810</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815</v>
      </c>
      <c r="F111" s="622">
        <v>43891</v>
      </c>
      <c r="G111" s="622">
        <v>43891</v>
      </c>
      <c r="H111" s="622">
        <v>43891</v>
      </c>
      <c r="I111" s="622">
        <v>43891</v>
      </c>
      <c r="J111" s="622">
        <v>43891</v>
      </c>
      <c r="K111" s="622">
        <v>43891</v>
      </c>
      <c r="L111" s="622">
        <v>43891</v>
      </c>
      <c r="M111" s="622">
        <v>43891</v>
      </c>
      <c r="N111" s="622">
        <v>43891</v>
      </c>
      <c r="O111" s="622">
        <v>43891</v>
      </c>
      <c r="R111" s="2"/>
      <c r="S111" s="2"/>
      <c r="T111" s="2" t="s">
        <v>815</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1141</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1142</v>
      </c>
      <c r="Q112" s="686"/>
      <c r="R112" s="2"/>
      <c r="S112" s="2"/>
      <c r="T112" s="2" t="s">
        <v>1141</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959</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260</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211</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212</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262</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261</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257</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258</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259</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263</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265</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266</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267</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381</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254</v>
      </c>
      <c r="J58" s="217" t="s">
        <v>256</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268</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269</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270</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274</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272</v>
      </c>
      <c r="G71" s="800"/>
      <c r="H71" s="725"/>
      <c r="I71" s="1012"/>
      <c r="J71" s="725" t="s">
        <v>273</v>
      </c>
      <c r="K71" s="725"/>
      <c r="L71" s="725"/>
      <c r="M71" s="1012"/>
      <c r="N71" s="725" t="s">
        <v>382</v>
      </c>
      <c r="O71" s="725"/>
      <c r="P71" s="725"/>
      <c r="Q71" s="1012"/>
      <c r="R71" s="725" t="s">
        <v>275</v>
      </c>
      <c r="S71" s="725"/>
      <c r="T71" s="800"/>
      <c r="U71" s="1012"/>
      <c r="V71" s="801" t="s">
        <v>276</v>
      </c>
      <c r="W71" s="1012"/>
      <c r="X71" s="1012"/>
      <c r="Y71" s="1012"/>
      <c r="Z71" s="17"/>
      <c r="AA71" s="8"/>
      <c r="AB71" s="8"/>
      <c r="AC71" s="8"/>
    </row>
    <row r="72" spans="1:29" s="9" customFormat="1" ht="13.9" customHeight="1" outlineLevel="1" x14ac:dyDescent="0.25">
      <c r="A72" s="6"/>
      <c r="B72" s="7"/>
      <c r="C72" s="699"/>
      <c r="D72" s="699"/>
      <c r="E72" s="699"/>
      <c r="F72" s="801" t="s">
        <v>102</v>
      </c>
      <c r="G72" s="724" t="s">
        <v>958</v>
      </c>
      <c r="H72" s="188" t="s">
        <v>271</v>
      </c>
      <c r="I72" s="1012"/>
      <c r="J72" s="724" t="s">
        <v>102</v>
      </c>
      <c r="K72" s="724" t="s">
        <v>958</v>
      </c>
      <c r="L72" s="724" t="s">
        <v>271</v>
      </c>
      <c r="M72" s="1012"/>
      <c r="N72" s="724" t="s">
        <v>102</v>
      </c>
      <c r="O72" s="724" t="s">
        <v>958</v>
      </c>
      <c r="P72" s="724" t="s">
        <v>271</v>
      </c>
      <c r="Q72" s="1012"/>
      <c r="R72" s="724" t="s">
        <v>102</v>
      </c>
      <c r="S72" s="724" t="s">
        <v>958</v>
      </c>
      <c r="T72" s="724" t="s">
        <v>271</v>
      </c>
      <c r="U72" s="1012"/>
      <c r="V72" s="801" t="s">
        <v>271</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957</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277</v>
      </c>
      <c r="G97" s="1012"/>
      <c r="H97" s="1012"/>
      <c r="I97" s="1012"/>
      <c r="J97" s="1012"/>
      <c r="K97" s="1012"/>
      <c r="L97" s="1012"/>
      <c r="M97" s="1012"/>
      <c r="N97" s="1012"/>
      <c r="O97" s="1012" t="s">
        <v>387</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87"/>
      <c r="F99" s="1188"/>
      <c r="G99" s="724" t="s">
        <v>278</v>
      </c>
      <c r="H99" s="724"/>
      <c r="I99" s="724"/>
      <c r="J99" s="725" t="s">
        <v>383</v>
      </c>
      <c r="K99" s="725"/>
      <c r="L99" s="725"/>
      <c r="M99" s="807"/>
      <c r="N99" s="725" t="s">
        <v>384</v>
      </c>
      <c r="O99" s="725"/>
      <c r="P99" s="364"/>
      <c r="Q99" s="727"/>
      <c r="R99" s="364" t="s">
        <v>385</v>
      </c>
      <c r="S99" s="176"/>
      <c r="T99" s="176"/>
      <c r="U99" s="727"/>
      <c r="V99" s="176" t="s">
        <v>386</v>
      </c>
      <c r="W99" s="176"/>
      <c r="X99" s="176"/>
      <c r="Y99" s="727"/>
      <c r="Z99" s="17"/>
      <c r="AA99" s="8"/>
      <c r="AB99" s="8"/>
      <c r="AC99" s="8"/>
    </row>
    <row r="100" spans="1:29" s="9" customFormat="1" ht="13.5" customHeight="1" outlineLevel="1" x14ac:dyDescent="0.25">
      <c r="A100" s="6"/>
      <c r="B100" s="7"/>
      <c r="C100" s="699"/>
      <c r="D100" s="699"/>
      <c r="E100" s="699" t="s">
        <v>266</v>
      </c>
      <c r="F100" s="699"/>
      <c r="G100" s="724" t="s">
        <v>109</v>
      </c>
      <c r="H100" s="724" t="s">
        <v>279</v>
      </c>
      <c r="I100" s="724"/>
      <c r="J100" s="724" t="s">
        <v>102</v>
      </c>
      <c r="K100" s="724" t="s">
        <v>958</v>
      </c>
      <c r="L100" s="724" t="s">
        <v>271</v>
      </c>
      <c r="M100" s="724"/>
      <c r="N100" s="724" t="s">
        <v>102</v>
      </c>
      <c r="O100" s="724" t="s">
        <v>958</v>
      </c>
      <c r="P100" s="724" t="s">
        <v>271</v>
      </c>
      <c r="Q100" s="724"/>
      <c r="R100" s="724" t="s">
        <v>102</v>
      </c>
      <c r="S100" s="724" t="s">
        <v>958</v>
      </c>
      <c r="T100" s="724" t="s">
        <v>271</v>
      </c>
      <c r="U100" s="724"/>
      <c r="V100" s="724" t="s">
        <v>102</v>
      </c>
      <c r="W100" s="724" t="s">
        <v>958</v>
      </c>
      <c r="X100" s="724" t="s">
        <v>271</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767</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102</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768</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766</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150" zoomScale="84" zoomScaleNormal="84" workbookViewId="0">
      <selection activeCell="L180" sqref="H180:L188"/>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857</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142</v>
      </c>
      <c r="H71" s="107" t="s">
        <v>143</v>
      </c>
      <c r="I71" s="107"/>
      <c r="J71" s="243" t="s">
        <v>851</v>
      </c>
      <c r="K71" s="107" t="s">
        <v>418</v>
      </c>
      <c r="L71" s="243" t="s">
        <v>819</v>
      </c>
      <c r="M71" s="243" t="s">
        <v>820</v>
      </c>
      <c r="N71" s="243" t="s">
        <v>821</v>
      </c>
      <c r="O71" s="243" t="s">
        <v>822</v>
      </c>
      <c r="P71" s="243" t="s">
        <v>823</v>
      </c>
      <c r="Q71" s="243" t="s">
        <v>824</v>
      </c>
      <c r="R71" s="243" t="s">
        <v>825</v>
      </c>
      <c r="S71" s="243" t="s">
        <v>826</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1007</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1008</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397</v>
      </c>
      <c r="J113" s="130" t="s">
        <v>1010</v>
      </c>
      <c r="K113" s="130"/>
      <c r="L113" s="130"/>
      <c r="M113" s="130"/>
      <c r="N113" s="130"/>
      <c r="O113" s="130"/>
      <c r="P113" s="130"/>
      <c r="Q113" s="130"/>
      <c r="R113" s="130"/>
      <c r="S113" s="243"/>
      <c r="T113" s="130" t="s">
        <v>1011</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481</v>
      </c>
      <c r="I114" s="107" t="s">
        <v>38</v>
      </c>
      <c r="J114" s="107" t="s">
        <v>395</v>
      </c>
      <c r="K114" s="107" t="s">
        <v>396</v>
      </c>
      <c r="L114" s="107" t="s">
        <v>398</v>
      </c>
      <c r="M114" s="107" t="s">
        <v>399</v>
      </c>
      <c r="N114" s="243" t="s">
        <v>400</v>
      </c>
      <c r="O114" s="243" t="s">
        <v>402</v>
      </c>
      <c r="P114" s="243" t="s">
        <v>916</v>
      </c>
      <c r="Q114" s="724" t="s">
        <v>917</v>
      </c>
      <c r="R114" s="724" t="s">
        <v>1209</v>
      </c>
      <c r="S114" s="243"/>
      <c r="T114" s="243" t="s">
        <v>403</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343</v>
      </c>
      <c r="N177" s="156" t="s">
        <v>161</v>
      </c>
      <c r="O177" s="724"/>
      <c r="P177" s="156" t="s">
        <v>161</v>
      </c>
      <c r="Q177" s="724" t="s">
        <v>1144</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964"/>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964"/>
      <c r="P179" s="341">
        <v>0.3</v>
      </c>
      <c r="Q179" s="1032">
        <v>1</v>
      </c>
      <c r="R179" s="112"/>
      <c r="S179" s="112"/>
      <c r="T179" s="112"/>
      <c r="U179" s="112"/>
      <c r="V179" s="112"/>
      <c r="W179" s="112"/>
      <c r="X179" s="112"/>
      <c r="Y179" s="112"/>
      <c r="Z179" s="112"/>
      <c r="AA179" s="110"/>
      <c r="AB179" s="110"/>
      <c r="AC179" s="110"/>
      <c r="AD179" s="110"/>
      <c r="AE179" s="90"/>
      <c r="AF179" s="127"/>
    </row>
    <row r="180" spans="1:60" s="686" customFormat="1" ht="13.15" customHeight="1" outlineLevel="1" x14ac:dyDescent="0.25">
      <c r="A180" s="690"/>
      <c r="B180" s="126"/>
      <c r="C180" s="108"/>
      <c r="D180" s="108"/>
      <c r="E180" s="108"/>
      <c r="F180" s="110"/>
      <c r="G180" s="157"/>
      <c r="H180" s="158" t="s">
        <v>162</v>
      </c>
      <c r="I180" s="158" t="s">
        <v>162</v>
      </c>
      <c r="J180" s="158" t="s">
        <v>162</v>
      </c>
      <c r="K180" s="158" t="s">
        <v>162</v>
      </c>
      <c r="L180" s="158" t="s">
        <v>1239</v>
      </c>
      <c r="M180" s="158" t="s">
        <v>1240</v>
      </c>
      <c r="N180" s="294">
        <f>IF(AND(Q180=1,(Date_Destocking&lt;Periods!$K$96)),0,$P180)</f>
        <v>1</v>
      </c>
      <c r="O180" s="964"/>
      <c r="P180" s="341">
        <v>1</v>
      </c>
      <c r="Q180" s="1032">
        <v>0</v>
      </c>
      <c r="R180" s="112"/>
      <c r="S180" s="112"/>
      <c r="T180" s="112"/>
      <c r="U180" s="112"/>
      <c r="V180" s="112"/>
      <c r="W180" s="112"/>
      <c r="X180" s="112"/>
      <c r="Y180" s="112"/>
      <c r="Z180" s="112"/>
      <c r="AA180" s="110"/>
      <c r="AB180" s="110"/>
      <c r="AC180" s="110"/>
      <c r="AD180" s="110"/>
      <c r="AE180" s="694"/>
      <c r="AF180" s="689"/>
    </row>
    <row r="181" spans="1:60" ht="13.15" customHeight="1" outlineLevel="1" x14ac:dyDescent="0.25">
      <c r="A181" s="74"/>
      <c r="B181" s="126"/>
      <c r="C181" s="108"/>
      <c r="D181" s="108"/>
      <c r="E181" s="108"/>
      <c r="F181" s="110"/>
      <c r="G181" s="157"/>
      <c r="H181" s="158" t="s">
        <v>162</v>
      </c>
      <c r="I181" s="158" t="s">
        <v>162</v>
      </c>
      <c r="J181" s="158" t="s">
        <v>162</v>
      </c>
      <c r="K181" s="158" t="s">
        <v>162</v>
      </c>
      <c r="L181" s="158" t="s">
        <v>1241</v>
      </c>
      <c r="M181" s="158" t="s">
        <v>1240</v>
      </c>
      <c r="N181" s="294">
        <f>IF(AND(Q181=1,(Date_Destocking&lt;Periods!$K$96)),0,$P181)</f>
        <v>0.8</v>
      </c>
      <c r="O181" s="964"/>
      <c r="P181" s="341">
        <v>0.8</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1242</v>
      </c>
      <c r="L182" s="158" t="s">
        <v>81</v>
      </c>
      <c r="M182" s="158" t="s">
        <v>1240</v>
      </c>
      <c r="N182" s="294">
        <f>IF(AND(Q182=1,(Date_Destocking&lt;Periods!$K$96)),0,$P182)</f>
        <v>0.375</v>
      </c>
      <c r="O182" s="964"/>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1242</v>
      </c>
      <c r="L183" s="158" t="s">
        <v>82</v>
      </c>
      <c r="M183" s="158" t="s">
        <v>1240</v>
      </c>
      <c r="N183" s="294">
        <f>IF(AND(Q183=1,(Date_Destocking&lt;Periods!$K$96)),0,$P183)</f>
        <v>0.375</v>
      </c>
      <c r="O183" s="964"/>
      <c r="P183" s="341">
        <v>0.375</v>
      </c>
      <c r="Q183" s="1032">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1242</v>
      </c>
      <c r="L184" s="158" t="s">
        <v>163</v>
      </c>
      <c r="M184" s="158" t="s">
        <v>1240</v>
      </c>
      <c r="N184" s="294">
        <f>IF(AND(Q184=1,(Date_Destocking&lt;Periods!$K$96)),0,$P184)</f>
        <v>0.7</v>
      </c>
      <c r="O184" s="761"/>
      <c r="P184" s="341">
        <v>0.7</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236</v>
      </c>
      <c r="L185" s="158" t="s">
        <v>81</v>
      </c>
      <c r="M185" s="158" t="s">
        <v>1240</v>
      </c>
      <c r="N185" s="294">
        <f>IF(AND(Q185=1,(Date_Destocking&lt;Periods!$K$96)),0,$P185)</f>
        <v>0.2</v>
      </c>
      <c r="O185" s="761"/>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236</v>
      </c>
      <c r="L186" s="158" t="s">
        <v>82</v>
      </c>
      <c r="M186" s="158" t="s">
        <v>1240</v>
      </c>
      <c r="N186" s="294">
        <f>IF(AND(Q186=1,(Date_Destocking&lt;Periods!$K$96)),0,$P186)</f>
        <v>0.2</v>
      </c>
      <c r="O186" s="761"/>
      <c r="P186" s="341">
        <v>0.2</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236</v>
      </c>
      <c r="L187" s="158" t="s">
        <v>83</v>
      </c>
      <c r="M187" s="158" t="s">
        <v>1240</v>
      </c>
      <c r="N187" s="294">
        <f>IF(AND(Q187=1,(Date_Destocking&lt;Periods!$K$96)),0,$P187)</f>
        <v>0.4</v>
      </c>
      <c r="O187" s="761"/>
      <c r="P187" s="341">
        <v>0.4</v>
      </c>
      <c r="Q187" s="1032">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59"/>
      <c r="H188" s="158" t="s">
        <v>162</v>
      </c>
      <c r="I188" s="158" t="s">
        <v>162</v>
      </c>
      <c r="J188" s="158" t="s">
        <v>162</v>
      </c>
      <c r="K188" s="158" t="s">
        <v>236</v>
      </c>
      <c r="L188" s="158" t="s">
        <v>163</v>
      </c>
      <c r="M188" s="158" t="s">
        <v>1240</v>
      </c>
      <c r="N188" s="294">
        <f>IF(AND(Q188=1,(Date_Destocking&lt;Periods!$K$96)),0,$P188)</f>
        <v>0.7</v>
      </c>
      <c r="O188" s="761"/>
      <c r="P188" s="341">
        <v>0.7</v>
      </c>
      <c r="Q188" s="1032">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1"/>
      <c r="V190" s="291"/>
      <c r="W190" s="291"/>
      <c r="X190" s="291"/>
      <c r="Y190" s="291"/>
      <c r="Z190" s="123"/>
      <c r="AA190" s="291"/>
      <c r="AB190" s="291"/>
      <c r="AC190" s="291"/>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28"/>
      <c r="V191" s="228"/>
      <c r="W191" s="228"/>
      <c r="X191" s="228"/>
      <c r="Y191" s="228"/>
      <c r="Z191" s="127"/>
      <c r="AA191" s="228"/>
      <c r="AB191" s="228"/>
      <c r="AC191" s="228"/>
      <c r="AD191" s="127"/>
      <c r="AE191" s="127"/>
      <c r="AF191" s="127"/>
    </row>
    <row r="192" spans="1:60" s="136" customFormat="1" ht="12.75" customHeight="1" outlineLevel="1" x14ac:dyDescent="0.25">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collapsed="1" thickBot="1" x14ac:dyDescent="0.3">
      <c r="A193" s="134"/>
      <c r="B193" s="75"/>
      <c r="C193" s="75"/>
      <c r="D193" s="75"/>
      <c r="E193" s="75"/>
      <c r="F193" s="75"/>
      <c r="G193" s="75"/>
      <c r="H193" s="75"/>
      <c r="I193" s="75"/>
      <c r="J193" s="75"/>
      <c r="K193" s="75"/>
      <c r="L193" s="75"/>
      <c r="M193" s="75"/>
      <c r="N193" s="75"/>
      <c r="O193" s="227"/>
      <c r="P193" s="227"/>
      <c r="Q193" s="227"/>
      <c r="R193" s="687"/>
      <c r="S193" s="75"/>
      <c r="T193" s="75"/>
      <c r="U193" s="75"/>
      <c r="V193" s="75"/>
      <c r="W193" s="75"/>
      <c r="X193" s="75"/>
      <c r="Y193" s="75"/>
      <c r="Z193" s="227"/>
      <c r="AA193" s="227"/>
      <c r="AB193" s="227"/>
      <c r="AC193" s="687"/>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5.0999999999999996" customHeight="1" outlineLevel="1" x14ac:dyDescent="0.25">
      <c r="A194" s="134"/>
      <c r="B194" s="126"/>
      <c r="C194" s="79" t="s">
        <v>0</v>
      </c>
      <c r="D194" s="79"/>
      <c r="E194" s="79"/>
      <c r="F194" s="79"/>
      <c r="G194" s="79"/>
      <c r="H194" s="79"/>
      <c r="I194" s="79"/>
      <c r="J194" s="79"/>
      <c r="K194" s="80"/>
      <c r="L194" s="80"/>
      <c r="M194" s="80"/>
      <c r="N194" s="80"/>
      <c r="O194" s="230"/>
      <c r="P194" s="230"/>
      <c r="Q194" s="230"/>
      <c r="R194" s="711"/>
      <c r="S194" s="80"/>
      <c r="T194" s="80"/>
      <c r="U194" s="80"/>
      <c r="V194" s="80"/>
      <c r="W194" s="80"/>
      <c r="X194" s="80"/>
      <c r="Y194" s="80"/>
      <c r="Z194" s="230"/>
      <c r="AA194" s="230"/>
      <c r="AB194" s="230"/>
      <c r="AC194" s="711"/>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collapsed="1" x14ac:dyDescent="0.25">
      <c r="A195" s="134"/>
      <c r="B195" s="126"/>
      <c r="C195" s="84"/>
      <c r="D195" s="84">
        <v>0</v>
      </c>
      <c r="E195" s="84" t="s">
        <v>1</v>
      </c>
      <c r="F195" s="85"/>
      <c r="G195" s="86" t="s">
        <v>339</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84"/>
      <c r="D196" s="91"/>
      <c r="E196" s="92"/>
      <c r="F196" s="93"/>
      <c r="G196" s="94" t="s">
        <v>179</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c r="D197" s="84"/>
      <c r="E197" s="92"/>
      <c r="F197" s="93"/>
      <c r="G197" s="98">
        <v>44159.2893364583</v>
      </c>
      <c r="H197" s="99">
        <v>44159.2893364583</v>
      </c>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106"/>
      <c r="H199" s="106"/>
      <c r="I199" s="106"/>
      <c r="J199" s="106"/>
      <c r="K199" s="171" t="s">
        <v>180</v>
      </c>
      <c r="L199" s="106"/>
      <c r="M199" s="106"/>
      <c r="N199" s="106"/>
      <c r="O199" s="739"/>
      <c r="P199" s="739"/>
      <c r="Q199" s="739"/>
      <c r="R199" s="1160"/>
      <c r="S199" s="106"/>
      <c r="T199" s="106"/>
      <c r="U199" s="106"/>
      <c r="V199" s="106"/>
      <c r="W199" s="106"/>
      <c r="X199" s="106"/>
      <c r="Y199" s="106"/>
      <c r="Z199" s="739"/>
      <c r="AA199" s="739"/>
      <c r="AB199" s="739"/>
      <c r="AC199" s="1160"/>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92"/>
      <c r="H200" s="92"/>
      <c r="I200" s="92"/>
      <c r="J200" s="92"/>
      <c r="K200" s="92"/>
      <c r="L200" s="106"/>
      <c r="M200" s="106"/>
      <c r="N200" s="106"/>
      <c r="O200" s="739"/>
      <c r="P200" s="739"/>
      <c r="Q200" s="739"/>
      <c r="R200" s="1160"/>
      <c r="S200" s="106"/>
      <c r="T200" s="106"/>
      <c r="U200" s="106"/>
      <c r="V200" s="106"/>
      <c r="W200" s="106"/>
      <c r="X200" s="106"/>
      <c r="Y200" s="106"/>
      <c r="Z200" s="739"/>
      <c r="AA200" s="739"/>
      <c r="AB200" s="739"/>
      <c r="AC200" s="1160"/>
      <c r="AD200" s="106"/>
      <c r="AE200" s="172"/>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92"/>
      <c r="D201" s="92"/>
      <c r="E201" s="92"/>
      <c r="F201" s="92"/>
      <c r="G201" s="107"/>
      <c r="H201" s="107"/>
      <c r="I201" s="107" t="s">
        <v>481</v>
      </c>
      <c r="J201" s="107" t="s">
        <v>780</v>
      </c>
      <c r="K201" s="130" t="s">
        <v>181</v>
      </c>
      <c r="L201" s="130"/>
      <c r="M201" s="107"/>
      <c r="N201" s="107"/>
      <c r="O201" s="243"/>
      <c r="P201" s="243"/>
      <c r="Q201" s="243"/>
      <c r="R201" s="724"/>
      <c r="S201" s="107"/>
      <c r="T201" s="107"/>
      <c r="U201" s="107"/>
      <c r="V201" s="130" t="s">
        <v>182</v>
      </c>
      <c r="W201" s="130"/>
      <c r="X201" s="107"/>
      <c r="Y201" s="107"/>
      <c r="Z201" s="243"/>
      <c r="AA201" s="243"/>
      <c r="AB201" s="243"/>
      <c r="AC201" s="724"/>
      <c r="AD201" s="107"/>
      <c r="AE201" s="130" t="s">
        <v>401</v>
      </c>
      <c r="AF201" s="130"/>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92"/>
      <c r="G202" s="107"/>
      <c r="H202" s="107"/>
      <c r="I202" s="107"/>
      <c r="J202" s="107"/>
      <c r="K202" s="107" t="s">
        <v>395</v>
      </c>
      <c r="L202" s="107" t="s">
        <v>396</v>
      </c>
      <c r="M202" s="107" t="s">
        <v>398</v>
      </c>
      <c r="N202" s="107" t="s">
        <v>399</v>
      </c>
      <c r="O202" s="243" t="s">
        <v>400</v>
      </c>
      <c r="P202" s="243" t="s">
        <v>402</v>
      </c>
      <c r="Q202" s="243" t="s">
        <v>916</v>
      </c>
      <c r="R202" s="724" t="s">
        <v>917</v>
      </c>
      <c r="S202" s="724" t="s">
        <v>1209</v>
      </c>
      <c r="T202" s="107"/>
      <c r="U202" s="107"/>
      <c r="V202" s="107" t="s">
        <v>395</v>
      </c>
      <c r="W202" s="107" t="s">
        <v>396</v>
      </c>
      <c r="X202" s="107" t="s">
        <v>398</v>
      </c>
      <c r="Y202" s="107" t="s">
        <v>399</v>
      </c>
      <c r="Z202" s="243" t="s">
        <v>400</v>
      </c>
      <c r="AA202" s="243" t="s">
        <v>402</v>
      </c>
      <c r="AB202" s="243" t="s">
        <v>916</v>
      </c>
      <c r="AC202" s="724" t="s">
        <v>917</v>
      </c>
      <c r="AD202" s="724" t="s">
        <v>1209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t="s">
        <v>851</v>
      </c>
      <c r="J203" s="131" t="s">
        <v>405</v>
      </c>
      <c r="K203" s="370">
        <v>1</v>
      </c>
      <c r="L203" s="370">
        <v>1</v>
      </c>
      <c r="M203" s="370">
        <v>1</v>
      </c>
      <c r="N203" s="370">
        <v>1</v>
      </c>
      <c r="O203" s="370">
        <v>1</v>
      </c>
      <c r="P203" s="370">
        <v>1</v>
      </c>
      <c r="Q203" s="370">
        <v>1</v>
      </c>
      <c r="R203" s="370">
        <v>1</v>
      </c>
      <c r="S203" s="370">
        <v>1</v>
      </c>
      <c r="T203" s="1161">
        <v>0.9</v>
      </c>
      <c r="U203" s="131" t="s">
        <v>403</v>
      </c>
      <c r="V203" s="369">
        <v>0</v>
      </c>
      <c r="W203" s="369">
        <v>0</v>
      </c>
      <c r="X203" s="369">
        <v>0</v>
      </c>
      <c r="Y203" s="369">
        <v>0</v>
      </c>
      <c r="Z203" s="369">
        <v>0</v>
      </c>
      <c r="AA203" s="369">
        <v>0</v>
      </c>
      <c r="AB203" s="369">
        <v>0</v>
      </c>
      <c r="AC203" s="369">
        <v>0</v>
      </c>
      <c r="AD203" s="369">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406</v>
      </c>
      <c r="K204" s="370">
        <v>0</v>
      </c>
      <c r="L204" s="370">
        <v>22</v>
      </c>
      <c r="M204" s="370">
        <v>120</v>
      </c>
      <c r="N204" s="370">
        <v>20</v>
      </c>
      <c r="O204" s="370">
        <v>30</v>
      </c>
      <c r="P204" s="370">
        <v>230</v>
      </c>
      <c r="Q204" s="370">
        <v>50</v>
      </c>
      <c r="R204" s="370">
        <v>80</v>
      </c>
      <c r="S204" s="370">
        <f>O204*T204</f>
        <v>22.5</v>
      </c>
      <c r="T204" s="1161">
        <v>0.75</v>
      </c>
      <c r="U204" s="131" t="s">
        <v>145</v>
      </c>
      <c r="V204" s="369">
        <v>0</v>
      </c>
      <c r="W204" s="369">
        <v>3.02</v>
      </c>
      <c r="X204" s="369">
        <v>9.3699999999999992</v>
      </c>
      <c r="Y204" s="369">
        <v>2.42</v>
      </c>
      <c r="Z204" s="369">
        <v>4.43</v>
      </c>
      <c r="AA204" s="369">
        <v>13.23</v>
      </c>
      <c r="AB204" s="369">
        <v>4.8</v>
      </c>
      <c r="AC204" s="369">
        <v>6.08</v>
      </c>
      <c r="AD204" s="369">
        <f>Z204</f>
        <v>4.43</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407</v>
      </c>
      <c r="K205" s="370">
        <v>0</v>
      </c>
      <c r="L205" s="370">
        <v>60</v>
      </c>
      <c r="M205" s="370">
        <v>185</v>
      </c>
      <c r="N205" s="370">
        <v>70</v>
      </c>
      <c r="O205" s="370">
        <v>100</v>
      </c>
      <c r="P205" s="370">
        <v>280</v>
      </c>
      <c r="Q205" s="370">
        <v>150</v>
      </c>
      <c r="R205" s="370">
        <v>150</v>
      </c>
      <c r="S205" s="370">
        <f t="shared" ref="S205:S207" si="5">O205*T205</f>
        <v>65</v>
      </c>
      <c r="T205" s="1161">
        <v>0.65</v>
      </c>
      <c r="U205" s="131" t="s">
        <v>146</v>
      </c>
      <c r="V205" s="369">
        <v>0</v>
      </c>
      <c r="W205" s="369">
        <v>7.06</v>
      </c>
      <c r="X205" s="369">
        <v>20.190000000000001</v>
      </c>
      <c r="Y205" s="369">
        <v>10.07</v>
      </c>
      <c r="Z205" s="369">
        <v>14.1</v>
      </c>
      <c r="AA205" s="369">
        <v>20.38</v>
      </c>
      <c r="AB205" s="369">
        <v>15.15</v>
      </c>
      <c r="AC205" s="369">
        <v>15.65</v>
      </c>
      <c r="AD205" s="369">
        <f t="shared" ref="AD205:AD207" si="6">Z205</f>
        <v>14.1</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408</v>
      </c>
      <c r="K206" s="370">
        <v>60</v>
      </c>
      <c r="L206" s="370">
        <v>125</v>
      </c>
      <c r="M206" s="370">
        <v>480</v>
      </c>
      <c r="N206" s="370">
        <v>225</v>
      </c>
      <c r="O206" s="370">
        <v>425</v>
      </c>
      <c r="P206" s="370">
        <v>700</v>
      </c>
      <c r="Q206" s="370">
        <v>400</v>
      </c>
      <c r="R206" s="370">
        <v>400</v>
      </c>
      <c r="S206" s="370">
        <f t="shared" si="5"/>
        <v>233.75000000000003</v>
      </c>
      <c r="T206" s="1161">
        <v>0.55000000000000004</v>
      </c>
      <c r="U206" s="131" t="s">
        <v>147</v>
      </c>
      <c r="V206" s="369">
        <v>7.96</v>
      </c>
      <c r="W206" s="369">
        <v>15.94</v>
      </c>
      <c r="X206" s="369">
        <v>33.68</v>
      </c>
      <c r="Y206" s="369">
        <v>21.79</v>
      </c>
      <c r="Z206" s="369">
        <v>30.99</v>
      </c>
      <c r="AA206" s="369">
        <v>38.950000000000003</v>
      </c>
      <c r="AB206" s="369">
        <v>28.65</v>
      </c>
      <c r="AC206" s="369">
        <v>28.9</v>
      </c>
      <c r="AD206" s="369">
        <f t="shared" si="6"/>
        <v>30.99</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409</v>
      </c>
      <c r="K207" s="370">
        <v>275</v>
      </c>
      <c r="L207" s="370">
        <v>396</v>
      </c>
      <c r="M207" s="370">
        <v>535</v>
      </c>
      <c r="N207" s="370">
        <v>480</v>
      </c>
      <c r="O207" s="370">
        <v>500</v>
      </c>
      <c r="P207" s="370">
        <v>550</v>
      </c>
      <c r="Q207" s="370">
        <v>550</v>
      </c>
      <c r="R207" s="370">
        <v>550</v>
      </c>
      <c r="S207" s="370">
        <f t="shared" si="5"/>
        <v>225</v>
      </c>
      <c r="T207" s="1161">
        <v>0.45</v>
      </c>
      <c r="U207" s="131" t="s">
        <v>148</v>
      </c>
      <c r="V207" s="369">
        <v>9.49</v>
      </c>
      <c r="W207" s="369">
        <v>13.54</v>
      </c>
      <c r="X207" s="369">
        <v>19.39</v>
      </c>
      <c r="Y207" s="369">
        <v>15.59</v>
      </c>
      <c r="Z207" s="369">
        <v>19.2</v>
      </c>
      <c r="AA207" s="369">
        <v>18.47</v>
      </c>
      <c r="AB207" s="369">
        <v>17.97</v>
      </c>
      <c r="AC207" s="369">
        <v>17.97</v>
      </c>
      <c r="AD207" s="369">
        <f t="shared" si="6"/>
        <v>19.2</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410</v>
      </c>
      <c r="K208" s="370">
        <v>100</v>
      </c>
      <c r="L208" s="370">
        <v>100</v>
      </c>
      <c r="M208" s="370">
        <v>100</v>
      </c>
      <c r="N208" s="370">
        <v>100</v>
      </c>
      <c r="O208" s="370">
        <v>100</v>
      </c>
      <c r="P208" s="370">
        <v>100</v>
      </c>
      <c r="Q208" s="370">
        <v>100</v>
      </c>
      <c r="R208" s="370">
        <v>100</v>
      </c>
      <c r="S208" s="370">
        <v>100</v>
      </c>
      <c r="T208" s="112"/>
      <c r="U208" s="131" t="s">
        <v>149</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411</v>
      </c>
      <c r="K209" s="370">
        <v>100</v>
      </c>
      <c r="L209" s="370">
        <v>100</v>
      </c>
      <c r="M209" s="370">
        <v>100</v>
      </c>
      <c r="N209" s="370">
        <v>100</v>
      </c>
      <c r="O209" s="370">
        <v>100</v>
      </c>
      <c r="P209" s="370">
        <v>100</v>
      </c>
      <c r="Q209" s="370">
        <v>100</v>
      </c>
      <c r="R209" s="370">
        <v>100</v>
      </c>
      <c r="S209" s="370">
        <v>100</v>
      </c>
      <c r="T209" s="112"/>
      <c r="U209" s="131" t="s">
        <v>150</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412</v>
      </c>
      <c r="K210" s="370">
        <v>100</v>
      </c>
      <c r="L210" s="370">
        <v>100</v>
      </c>
      <c r="M210" s="370">
        <v>100</v>
      </c>
      <c r="N210" s="370">
        <v>100</v>
      </c>
      <c r="O210" s="370">
        <v>100</v>
      </c>
      <c r="P210" s="370">
        <v>100</v>
      </c>
      <c r="Q210" s="370">
        <v>100</v>
      </c>
      <c r="R210" s="370">
        <v>100</v>
      </c>
      <c r="S210" s="370">
        <v>100</v>
      </c>
      <c r="T210" s="112"/>
      <c r="U210" s="131" t="s">
        <v>151</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413</v>
      </c>
      <c r="K211" s="370">
        <v>100</v>
      </c>
      <c r="L211" s="370">
        <v>100</v>
      </c>
      <c r="M211" s="370">
        <v>100</v>
      </c>
      <c r="N211" s="370">
        <v>100</v>
      </c>
      <c r="O211" s="370">
        <v>100</v>
      </c>
      <c r="P211" s="370">
        <v>100</v>
      </c>
      <c r="Q211" s="370">
        <v>100</v>
      </c>
      <c r="R211" s="370">
        <v>100</v>
      </c>
      <c r="S211" s="370">
        <v>100</v>
      </c>
      <c r="T211" s="112"/>
      <c r="U211" s="131" t="s">
        <v>152</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customHeight="1" outlineLevel="1" x14ac:dyDescent="0.25">
      <c r="A212" s="134"/>
      <c r="B212" s="126"/>
      <c r="C212" s="108"/>
      <c r="D212" s="108"/>
      <c r="E212" s="108"/>
      <c r="F212" s="110"/>
      <c r="G212" s="112"/>
      <c r="H212" s="112"/>
      <c r="I212" s="131"/>
      <c r="J212" s="131" t="s">
        <v>414</v>
      </c>
      <c r="K212" s="370">
        <v>100</v>
      </c>
      <c r="L212" s="370">
        <v>100</v>
      </c>
      <c r="M212" s="370">
        <v>100</v>
      </c>
      <c r="N212" s="370">
        <v>100</v>
      </c>
      <c r="O212" s="370">
        <v>100</v>
      </c>
      <c r="P212" s="370">
        <v>100</v>
      </c>
      <c r="Q212" s="370">
        <v>100</v>
      </c>
      <c r="R212" s="370">
        <v>100</v>
      </c>
      <c r="S212" s="370">
        <v>100</v>
      </c>
      <c r="T212" s="112"/>
      <c r="U212" s="131" t="s">
        <v>153</v>
      </c>
      <c r="V212" s="369">
        <v>1</v>
      </c>
      <c r="W212" s="369">
        <v>1</v>
      </c>
      <c r="X212" s="369">
        <v>1</v>
      </c>
      <c r="Y212" s="369">
        <v>1</v>
      </c>
      <c r="Z212" s="369">
        <v>1</v>
      </c>
      <c r="AA212" s="369">
        <v>1</v>
      </c>
      <c r="AB212" s="369">
        <v>1</v>
      </c>
      <c r="AC212" s="369">
        <v>1</v>
      </c>
      <c r="AD212" s="369">
        <v>1</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t="s">
        <v>418</v>
      </c>
      <c r="J213" s="131" t="s">
        <v>405</v>
      </c>
      <c r="K213" s="368">
        <f t="shared" ref="K213:N213" si="7">K327/2</f>
        <v>100</v>
      </c>
      <c r="L213" s="368">
        <f t="shared" si="7"/>
        <v>150</v>
      </c>
      <c r="M213" s="368">
        <f t="shared" si="7"/>
        <v>150</v>
      </c>
      <c r="N213" s="368">
        <f t="shared" si="7"/>
        <v>200</v>
      </c>
      <c r="O213" s="368">
        <f t="shared" ref="O213" si="8">O327/2</f>
        <v>200</v>
      </c>
      <c r="P213" s="173">
        <v>0</v>
      </c>
      <c r="Q213" s="173">
        <v>0</v>
      </c>
      <c r="R213" s="173">
        <v>0</v>
      </c>
      <c r="S213" s="173">
        <v>0</v>
      </c>
      <c r="T213" s="112"/>
      <c r="U213" s="131" t="s">
        <v>403</v>
      </c>
      <c r="V213" s="5">
        <f t="shared" ref="V213:Z214" si="9">V327*0.6</f>
        <v>3.1350000000000002</v>
      </c>
      <c r="W213" s="5">
        <f t="shared" si="9"/>
        <v>7.2674999999999992</v>
      </c>
      <c r="X213" s="5">
        <f t="shared" si="9"/>
        <v>7.6950000000000003</v>
      </c>
      <c r="Y213" s="5">
        <f t="shared" si="9"/>
        <v>11.4</v>
      </c>
      <c r="Z213" s="5">
        <f t="shared" si="9"/>
        <v>11.4</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406</v>
      </c>
      <c r="K214" s="368">
        <f t="shared" ref="K214:N214" si="10">K328/2</f>
        <v>366.5</v>
      </c>
      <c r="L214" s="368">
        <f t="shared" si="10"/>
        <v>366.5</v>
      </c>
      <c r="M214" s="368">
        <f t="shared" si="10"/>
        <v>366.5</v>
      </c>
      <c r="N214" s="368">
        <f t="shared" si="10"/>
        <v>366.5</v>
      </c>
      <c r="O214" s="368">
        <f t="shared" ref="O214" si="11">O328/2</f>
        <v>366.5</v>
      </c>
      <c r="P214" s="173">
        <v>0</v>
      </c>
      <c r="Q214" s="173">
        <v>0</v>
      </c>
      <c r="R214" s="173">
        <v>0</v>
      </c>
      <c r="S214" s="173">
        <v>0</v>
      </c>
      <c r="T214" s="112"/>
      <c r="U214" s="131" t="s">
        <v>145</v>
      </c>
      <c r="V214" s="5">
        <f t="shared" si="9"/>
        <v>5.28</v>
      </c>
      <c r="W214" s="5">
        <f t="shared" si="9"/>
        <v>8.16</v>
      </c>
      <c r="X214" s="5">
        <f t="shared" si="9"/>
        <v>8.64</v>
      </c>
      <c r="Y214" s="5">
        <f t="shared" si="9"/>
        <v>9.6</v>
      </c>
      <c r="Z214" s="5">
        <f t="shared" si="9"/>
        <v>9.6</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407</v>
      </c>
      <c r="K215" s="368">
        <f t="shared" ref="K215:N215" si="12">K329/2</f>
        <v>535.5</v>
      </c>
      <c r="L215" s="368">
        <f t="shared" si="12"/>
        <v>535.5</v>
      </c>
      <c r="M215" s="368">
        <f t="shared" si="12"/>
        <v>535.5</v>
      </c>
      <c r="N215" s="368">
        <f t="shared" si="12"/>
        <v>535.5</v>
      </c>
      <c r="O215" s="368">
        <f t="shared" ref="O215" si="13">O329/2</f>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408</v>
      </c>
      <c r="K216" s="368">
        <f t="shared" ref="K216:N216" si="14">K330/2</f>
        <v>650</v>
      </c>
      <c r="L216" s="368">
        <f t="shared" si="14"/>
        <v>650</v>
      </c>
      <c r="M216" s="368">
        <f t="shared" si="14"/>
        <v>650</v>
      </c>
      <c r="N216" s="368">
        <f t="shared" si="14"/>
        <v>650</v>
      </c>
      <c r="O216" s="368">
        <f t="shared" ref="O216" si="15">O330/2</f>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409</v>
      </c>
      <c r="K217" s="368">
        <f t="shared" ref="K217:N217" si="16">K331/2</f>
        <v>750</v>
      </c>
      <c r="L217" s="368">
        <f t="shared" si="16"/>
        <v>750</v>
      </c>
      <c r="M217" s="368">
        <f t="shared" si="16"/>
        <v>750</v>
      </c>
      <c r="N217" s="368">
        <f t="shared" si="16"/>
        <v>750</v>
      </c>
      <c r="O217" s="368">
        <f t="shared" ref="O217" si="17">O331/2</f>
        <v>750</v>
      </c>
      <c r="P217" s="173">
        <v>0</v>
      </c>
      <c r="Q217" s="173">
        <v>0</v>
      </c>
      <c r="R217" s="173">
        <v>0</v>
      </c>
      <c r="S217" s="173">
        <v>0</v>
      </c>
      <c r="T217" s="112"/>
      <c r="U217" s="131" t="s">
        <v>148</v>
      </c>
      <c r="V217" s="5">
        <f t="shared" ref="V217:Z222" si="18">V331*0.83</f>
        <v>39.259</v>
      </c>
      <c r="W217" s="5">
        <f t="shared" si="18"/>
        <v>60.672999999999995</v>
      </c>
      <c r="X217" s="5">
        <f t="shared" si="18"/>
        <v>64.242000000000004</v>
      </c>
      <c r="Y217" s="5">
        <f t="shared" si="18"/>
        <v>49.965999999999994</v>
      </c>
      <c r="Z217" s="5">
        <f t="shared" si="18"/>
        <v>71.38</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410</v>
      </c>
      <c r="K218" s="368">
        <f t="shared" ref="K218:N218" si="19">K332*0.8</f>
        <v>80</v>
      </c>
      <c r="L218" s="368">
        <f t="shared" si="19"/>
        <v>80</v>
      </c>
      <c r="M218" s="368">
        <f t="shared" si="19"/>
        <v>80</v>
      </c>
      <c r="N218" s="368">
        <f t="shared" si="19"/>
        <v>80</v>
      </c>
      <c r="O218" s="368">
        <f t="shared" ref="O218" si="20">O332*0.8</f>
        <v>80</v>
      </c>
      <c r="P218" s="173">
        <v>0</v>
      </c>
      <c r="Q218" s="173">
        <v>0</v>
      </c>
      <c r="R218" s="173">
        <v>0</v>
      </c>
      <c r="S218" s="173">
        <v>0</v>
      </c>
      <c r="T218" s="112"/>
      <c r="U218" s="131" t="s">
        <v>149</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411</v>
      </c>
      <c r="K219" s="368">
        <f t="shared" ref="K219:N219" si="21">K333*0.8</f>
        <v>80</v>
      </c>
      <c r="L219" s="368">
        <f t="shared" si="21"/>
        <v>80</v>
      </c>
      <c r="M219" s="368">
        <f t="shared" si="21"/>
        <v>80</v>
      </c>
      <c r="N219" s="368">
        <f t="shared" si="21"/>
        <v>80</v>
      </c>
      <c r="O219" s="368">
        <f t="shared" ref="O219" si="22">O333*0.8</f>
        <v>80</v>
      </c>
      <c r="P219" s="173">
        <v>0</v>
      </c>
      <c r="Q219" s="173">
        <v>0</v>
      </c>
      <c r="R219" s="173">
        <v>0</v>
      </c>
      <c r="S219" s="173">
        <v>0</v>
      </c>
      <c r="T219" s="112"/>
      <c r="U219" s="131" t="s">
        <v>150</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412</v>
      </c>
      <c r="K220" s="368">
        <f t="shared" ref="K220:N220" si="23">K334*0.8</f>
        <v>80</v>
      </c>
      <c r="L220" s="368">
        <f t="shared" si="23"/>
        <v>80</v>
      </c>
      <c r="M220" s="368">
        <f t="shared" si="23"/>
        <v>80</v>
      </c>
      <c r="N220" s="368">
        <f t="shared" si="23"/>
        <v>80</v>
      </c>
      <c r="O220" s="368">
        <f t="shared" ref="O220" si="24">O334*0.8</f>
        <v>80</v>
      </c>
      <c r="P220" s="173">
        <v>0</v>
      </c>
      <c r="Q220" s="173">
        <v>0</v>
      </c>
      <c r="R220" s="173">
        <v>0</v>
      </c>
      <c r="S220" s="173">
        <v>0</v>
      </c>
      <c r="T220" s="112"/>
      <c r="U220" s="131" t="s">
        <v>151</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413</v>
      </c>
      <c r="K221" s="368">
        <f t="shared" ref="K221:N221" si="25">K335*0.8</f>
        <v>80</v>
      </c>
      <c r="L221" s="368">
        <f t="shared" si="25"/>
        <v>80</v>
      </c>
      <c r="M221" s="368">
        <f t="shared" si="25"/>
        <v>80</v>
      </c>
      <c r="N221" s="368">
        <f t="shared" si="25"/>
        <v>80</v>
      </c>
      <c r="O221" s="368">
        <f t="shared" ref="O221" si="26">O335*0.8</f>
        <v>80</v>
      </c>
      <c r="P221" s="173">
        <v>0</v>
      </c>
      <c r="Q221" s="173">
        <v>0</v>
      </c>
      <c r="R221" s="173">
        <v>0</v>
      </c>
      <c r="S221" s="173">
        <v>0</v>
      </c>
      <c r="T221" s="112"/>
      <c r="U221" s="131" t="s">
        <v>152</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c r="J222" s="131" t="s">
        <v>414</v>
      </c>
      <c r="K222" s="368">
        <f t="shared" ref="K222:N222" si="27">K336*0.8</f>
        <v>80</v>
      </c>
      <c r="L222" s="368">
        <f t="shared" si="27"/>
        <v>80</v>
      </c>
      <c r="M222" s="368">
        <f t="shared" si="27"/>
        <v>80</v>
      </c>
      <c r="N222" s="368">
        <f t="shared" si="27"/>
        <v>80</v>
      </c>
      <c r="O222" s="368">
        <f t="shared" ref="O222" si="28">O336*0.8</f>
        <v>80</v>
      </c>
      <c r="P222" s="173">
        <v>0</v>
      </c>
      <c r="Q222" s="173">
        <v>0</v>
      </c>
      <c r="R222" s="173">
        <v>0</v>
      </c>
      <c r="S222" s="173">
        <v>0</v>
      </c>
      <c r="T222" s="112"/>
      <c r="U222" s="131" t="s">
        <v>153</v>
      </c>
      <c r="V222" s="5">
        <f t="shared" si="18"/>
        <v>0.45650000000000002</v>
      </c>
      <c r="W222" s="5">
        <f t="shared" si="18"/>
        <v>0.7054999999999999</v>
      </c>
      <c r="X222" s="5">
        <f t="shared" si="18"/>
        <v>0.747</v>
      </c>
      <c r="Y222" s="5">
        <f t="shared" si="18"/>
        <v>0.83</v>
      </c>
      <c r="Z222" s="5">
        <f t="shared" si="18"/>
        <v>0.83</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t="s">
        <v>819</v>
      </c>
      <c r="J223" s="131" t="s">
        <v>405</v>
      </c>
      <c r="K223" s="368">
        <f t="shared" ref="K223:N223" si="29">K337/2</f>
        <v>100</v>
      </c>
      <c r="L223" s="368">
        <f t="shared" si="29"/>
        <v>150</v>
      </c>
      <c r="M223" s="368">
        <f t="shared" si="29"/>
        <v>150</v>
      </c>
      <c r="N223" s="368">
        <f t="shared" si="29"/>
        <v>200</v>
      </c>
      <c r="O223" s="368">
        <f t="shared" ref="O223" si="30">O337/2</f>
        <v>200</v>
      </c>
      <c r="P223" s="173">
        <v>0</v>
      </c>
      <c r="Q223" s="173">
        <v>0</v>
      </c>
      <c r="R223" s="173">
        <v>0</v>
      </c>
      <c r="S223" s="173">
        <v>0</v>
      </c>
      <c r="T223" s="112"/>
      <c r="U223" s="131" t="s">
        <v>403</v>
      </c>
      <c r="V223" s="5">
        <f t="shared" ref="V223:Z224" si="31">V337*0.6</f>
        <v>3.1350000000000002</v>
      </c>
      <c r="W223" s="5">
        <f t="shared" si="31"/>
        <v>7.2674999999999992</v>
      </c>
      <c r="X223" s="5">
        <f t="shared" si="31"/>
        <v>7.6950000000000003</v>
      </c>
      <c r="Y223" s="5">
        <f t="shared" si="31"/>
        <v>11.4</v>
      </c>
      <c r="Z223" s="5">
        <f t="shared" si="31"/>
        <v>11.4</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406</v>
      </c>
      <c r="K224" s="368">
        <f t="shared" ref="K224:N224" si="32">K338/2</f>
        <v>366.5</v>
      </c>
      <c r="L224" s="368">
        <f t="shared" si="32"/>
        <v>366.5</v>
      </c>
      <c r="M224" s="368">
        <f t="shared" si="32"/>
        <v>366.5</v>
      </c>
      <c r="N224" s="368">
        <f t="shared" si="32"/>
        <v>366.5</v>
      </c>
      <c r="O224" s="368">
        <f t="shared" ref="O224" si="33">O338/2</f>
        <v>366.5</v>
      </c>
      <c r="P224" s="173">
        <v>0</v>
      </c>
      <c r="Q224" s="173">
        <v>0</v>
      </c>
      <c r="R224" s="173">
        <v>0</v>
      </c>
      <c r="S224" s="173">
        <v>0</v>
      </c>
      <c r="T224" s="112"/>
      <c r="U224" s="131" t="s">
        <v>145</v>
      </c>
      <c r="V224" s="5">
        <f t="shared" si="31"/>
        <v>5.28</v>
      </c>
      <c r="W224" s="5">
        <f t="shared" si="31"/>
        <v>8.16</v>
      </c>
      <c r="X224" s="5">
        <f t="shared" si="31"/>
        <v>8.64</v>
      </c>
      <c r="Y224" s="5">
        <f t="shared" si="31"/>
        <v>9.6</v>
      </c>
      <c r="Z224" s="5">
        <f t="shared" si="31"/>
        <v>9.6</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407</v>
      </c>
      <c r="K225" s="368">
        <f t="shared" ref="K225:N225" si="34">K339/2</f>
        <v>535.5</v>
      </c>
      <c r="L225" s="368">
        <f t="shared" si="34"/>
        <v>535.5</v>
      </c>
      <c r="M225" s="368">
        <f t="shared" si="34"/>
        <v>535.5</v>
      </c>
      <c r="N225" s="368">
        <f t="shared" si="34"/>
        <v>535.5</v>
      </c>
      <c r="O225" s="368">
        <f t="shared" ref="O225" si="35">O339/2</f>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408</v>
      </c>
      <c r="K226" s="368">
        <f t="shared" ref="K226:N226" si="36">K340/2</f>
        <v>650</v>
      </c>
      <c r="L226" s="368">
        <f t="shared" si="36"/>
        <v>650</v>
      </c>
      <c r="M226" s="368">
        <f t="shared" si="36"/>
        <v>650</v>
      </c>
      <c r="N226" s="368">
        <f t="shared" si="36"/>
        <v>650</v>
      </c>
      <c r="O226" s="368">
        <f t="shared" ref="O226" si="37">O340/2</f>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409</v>
      </c>
      <c r="K227" s="368">
        <f t="shared" ref="K227:N227" si="38">K341/2</f>
        <v>750</v>
      </c>
      <c r="L227" s="368">
        <f t="shared" si="38"/>
        <v>750</v>
      </c>
      <c r="M227" s="368">
        <f t="shared" si="38"/>
        <v>750</v>
      </c>
      <c r="N227" s="368">
        <f t="shared" si="38"/>
        <v>750</v>
      </c>
      <c r="O227" s="368">
        <f t="shared" ref="O227" si="39">O341/2</f>
        <v>750</v>
      </c>
      <c r="P227" s="173">
        <v>0</v>
      </c>
      <c r="Q227" s="173">
        <v>0</v>
      </c>
      <c r="R227" s="173">
        <v>0</v>
      </c>
      <c r="S227" s="173">
        <v>0</v>
      </c>
      <c r="T227" s="112"/>
      <c r="U227" s="131" t="s">
        <v>148</v>
      </c>
      <c r="V227" s="5">
        <f t="shared" ref="V227:Z232" si="40">V341*0.83</f>
        <v>39.259</v>
      </c>
      <c r="W227" s="5">
        <f t="shared" si="40"/>
        <v>60.672999999999995</v>
      </c>
      <c r="X227" s="5">
        <f t="shared" si="40"/>
        <v>64.242000000000004</v>
      </c>
      <c r="Y227" s="5">
        <f t="shared" si="40"/>
        <v>49.965999999999994</v>
      </c>
      <c r="Z227" s="5">
        <f t="shared" si="40"/>
        <v>71.38</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410</v>
      </c>
      <c r="K228" s="368">
        <f t="shared" ref="K228:N228" si="41">K342*0.8</f>
        <v>80</v>
      </c>
      <c r="L228" s="368">
        <f t="shared" si="41"/>
        <v>80</v>
      </c>
      <c r="M228" s="368">
        <f t="shared" si="41"/>
        <v>80</v>
      </c>
      <c r="N228" s="368">
        <f t="shared" si="41"/>
        <v>80</v>
      </c>
      <c r="O228" s="368">
        <f t="shared" ref="O228" si="42">O342*0.8</f>
        <v>80</v>
      </c>
      <c r="P228" s="173">
        <v>0</v>
      </c>
      <c r="Q228" s="173">
        <v>0</v>
      </c>
      <c r="R228" s="173">
        <v>0</v>
      </c>
      <c r="S228" s="173">
        <v>0</v>
      </c>
      <c r="T228" s="112"/>
      <c r="U228" s="131" t="s">
        <v>149</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411</v>
      </c>
      <c r="K229" s="368">
        <f t="shared" ref="K229:N229" si="43">K343*0.8</f>
        <v>80</v>
      </c>
      <c r="L229" s="368">
        <f t="shared" si="43"/>
        <v>80</v>
      </c>
      <c r="M229" s="368">
        <f t="shared" si="43"/>
        <v>80</v>
      </c>
      <c r="N229" s="368">
        <f t="shared" si="43"/>
        <v>80</v>
      </c>
      <c r="O229" s="368">
        <f t="shared" ref="O229" si="44">O343*0.8</f>
        <v>80</v>
      </c>
      <c r="P229" s="173">
        <v>0</v>
      </c>
      <c r="Q229" s="173">
        <v>0</v>
      </c>
      <c r="R229" s="173">
        <v>0</v>
      </c>
      <c r="S229" s="173">
        <v>0</v>
      </c>
      <c r="T229" s="112"/>
      <c r="U229" s="131" t="s">
        <v>150</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412</v>
      </c>
      <c r="K230" s="368">
        <f t="shared" ref="K230:N230" si="45">K344*0.8</f>
        <v>80</v>
      </c>
      <c r="L230" s="368">
        <f t="shared" si="45"/>
        <v>80</v>
      </c>
      <c r="M230" s="368">
        <f t="shared" si="45"/>
        <v>80</v>
      </c>
      <c r="N230" s="368">
        <f t="shared" si="45"/>
        <v>80</v>
      </c>
      <c r="O230" s="368">
        <f t="shared" ref="O230" si="46">O344*0.8</f>
        <v>80</v>
      </c>
      <c r="P230" s="173">
        <v>0</v>
      </c>
      <c r="Q230" s="173">
        <v>0</v>
      </c>
      <c r="R230" s="173">
        <v>0</v>
      </c>
      <c r="S230" s="173">
        <v>0</v>
      </c>
      <c r="T230" s="112"/>
      <c r="U230" s="131" t="s">
        <v>151</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413</v>
      </c>
      <c r="K231" s="368">
        <f t="shared" ref="K231:N231" si="47">K345*0.8</f>
        <v>80</v>
      </c>
      <c r="L231" s="368">
        <f t="shared" si="47"/>
        <v>80</v>
      </c>
      <c r="M231" s="368">
        <f t="shared" si="47"/>
        <v>80</v>
      </c>
      <c r="N231" s="368">
        <f t="shared" si="47"/>
        <v>80</v>
      </c>
      <c r="O231" s="368">
        <f t="shared" ref="O231" si="48">O345*0.8</f>
        <v>80</v>
      </c>
      <c r="P231" s="173">
        <v>0</v>
      </c>
      <c r="Q231" s="173">
        <v>0</v>
      </c>
      <c r="R231" s="173">
        <v>0</v>
      </c>
      <c r="S231" s="173">
        <v>0</v>
      </c>
      <c r="T231" s="112"/>
      <c r="U231" s="131" t="s">
        <v>152</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c r="J232" s="131" t="s">
        <v>414</v>
      </c>
      <c r="K232" s="368">
        <f t="shared" ref="K232:N232" si="49">K346*0.8</f>
        <v>80</v>
      </c>
      <c r="L232" s="368">
        <f t="shared" si="49"/>
        <v>80</v>
      </c>
      <c r="M232" s="368">
        <f t="shared" si="49"/>
        <v>80</v>
      </c>
      <c r="N232" s="368">
        <f t="shared" si="49"/>
        <v>80</v>
      </c>
      <c r="O232" s="368">
        <f t="shared" ref="O232" si="50">O346*0.8</f>
        <v>80</v>
      </c>
      <c r="P232" s="173">
        <v>0</v>
      </c>
      <c r="Q232" s="173">
        <v>0</v>
      </c>
      <c r="R232" s="173">
        <v>0</v>
      </c>
      <c r="S232" s="173">
        <v>0</v>
      </c>
      <c r="T232" s="112"/>
      <c r="U232" s="131" t="s">
        <v>153</v>
      </c>
      <c r="V232" s="5">
        <f t="shared" si="40"/>
        <v>0.45650000000000002</v>
      </c>
      <c r="W232" s="5">
        <f t="shared" si="40"/>
        <v>0.7054999999999999</v>
      </c>
      <c r="X232" s="5">
        <f t="shared" si="40"/>
        <v>0.747</v>
      </c>
      <c r="Y232" s="5">
        <f t="shared" si="40"/>
        <v>0.83</v>
      </c>
      <c r="Z232" s="5">
        <f t="shared" si="40"/>
        <v>0.83</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t="s">
        <v>820</v>
      </c>
      <c r="J233" s="131" t="s">
        <v>405</v>
      </c>
      <c r="K233" s="368">
        <f t="shared" ref="K233:N233" si="51">K347/2</f>
        <v>100</v>
      </c>
      <c r="L233" s="368">
        <f t="shared" si="51"/>
        <v>150</v>
      </c>
      <c r="M233" s="368">
        <f t="shared" si="51"/>
        <v>150</v>
      </c>
      <c r="N233" s="368">
        <f t="shared" si="51"/>
        <v>200</v>
      </c>
      <c r="O233" s="368">
        <f t="shared" ref="O233" si="52">O347/2</f>
        <v>200</v>
      </c>
      <c r="P233" s="173">
        <v>0</v>
      </c>
      <c r="Q233" s="173">
        <v>0</v>
      </c>
      <c r="R233" s="173">
        <v>0</v>
      </c>
      <c r="S233" s="173">
        <v>0</v>
      </c>
      <c r="T233" s="112"/>
      <c r="U233" s="131" t="s">
        <v>403</v>
      </c>
      <c r="V233" s="5">
        <f t="shared" ref="V233:Z234" si="53">V347*0.6</f>
        <v>3.1350000000000002</v>
      </c>
      <c r="W233" s="5">
        <f t="shared" si="53"/>
        <v>7.2674999999999992</v>
      </c>
      <c r="X233" s="5">
        <f t="shared" si="53"/>
        <v>7.6950000000000003</v>
      </c>
      <c r="Y233" s="5">
        <f t="shared" si="53"/>
        <v>11.4</v>
      </c>
      <c r="Z233" s="5">
        <f t="shared" si="53"/>
        <v>11.4</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406</v>
      </c>
      <c r="K234" s="368">
        <f t="shared" ref="K234:N234" si="54">K348/2</f>
        <v>366.5</v>
      </c>
      <c r="L234" s="368">
        <f t="shared" si="54"/>
        <v>366.5</v>
      </c>
      <c r="M234" s="368">
        <f t="shared" si="54"/>
        <v>366.5</v>
      </c>
      <c r="N234" s="368">
        <f t="shared" si="54"/>
        <v>366.5</v>
      </c>
      <c r="O234" s="368">
        <f t="shared" ref="O234" si="55">O348/2</f>
        <v>366.5</v>
      </c>
      <c r="P234" s="173">
        <v>0</v>
      </c>
      <c r="Q234" s="173">
        <v>0</v>
      </c>
      <c r="R234" s="173">
        <v>0</v>
      </c>
      <c r="S234" s="173">
        <v>0</v>
      </c>
      <c r="T234" s="112"/>
      <c r="U234" s="131" t="s">
        <v>145</v>
      </c>
      <c r="V234" s="5">
        <f t="shared" si="53"/>
        <v>5.28</v>
      </c>
      <c r="W234" s="5">
        <f t="shared" si="53"/>
        <v>8.16</v>
      </c>
      <c r="X234" s="5">
        <f t="shared" si="53"/>
        <v>8.64</v>
      </c>
      <c r="Y234" s="5">
        <f t="shared" si="53"/>
        <v>9.6</v>
      </c>
      <c r="Z234" s="5">
        <f t="shared" si="53"/>
        <v>9.6</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407</v>
      </c>
      <c r="K235" s="368">
        <f t="shared" ref="K235:N235" si="56">K349/2</f>
        <v>535.5</v>
      </c>
      <c r="L235" s="368">
        <f t="shared" si="56"/>
        <v>535.5</v>
      </c>
      <c r="M235" s="368">
        <f t="shared" si="56"/>
        <v>535.5</v>
      </c>
      <c r="N235" s="368">
        <f t="shared" si="56"/>
        <v>535.5</v>
      </c>
      <c r="O235" s="368">
        <f t="shared" ref="O235" si="57">O349/2</f>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408</v>
      </c>
      <c r="K236" s="368">
        <f t="shared" ref="K236:N236" si="58">K350/2</f>
        <v>650</v>
      </c>
      <c r="L236" s="368">
        <f t="shared" si="58"/>
        <v>650</v>
      </c>
      <c r="M236" s="368">
        <f t="shared" si="58"/>
        <v>650</v>
      </c>
      <c r="N236" s="368">
        <f t="shared" si="58"/>
        <v>650</v>
      </c>
      <c r="O236" s="368">
        <f t="shared" ref="O236" si="59">O350/2</f>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409</v>
      </c>
      <c r="K237" s="368">
        <f t="shared" ref="K237:N237" si="60">K351/2</f>
        <v>750</v>
      </c>
      <c r="L237" s="368">
        <f t="shared" si="60"/>
        <v>750</v>
      </c>
      <c r="M237" s="368">
        <f t="shared" si="60"/>
        <v>750</v>
      </c>
      <c r="N237" s="368">
        <f t="shared" si="60"/>
        <v>750</v>
      </c>
      <c r="O237" s="368">
        <f t="shared" ref="O237" si="61">O351/2</f>
        <v>750</v>
      </c>
      <c r="P237" s="173">
        <v>0</v>
      </c>
      <c r="Q237" s="173">
        <v>0</v>
      </c>
      <c r="R237" s="173">
        <v>0</v>
      </c>
      <c r="S237" s="173">
        <v>0</v>
      </c>
      <c r="T237" s="112"/>
      <c r="U237" s="131" t="s">
        <v>148</v>
      </c>
      <c r="V237" s="5">
        <f t="shared" ref="V237:Z242" si="62">V351*0.83</f>
        <v>39.259</v>
      </c>
      <c r="W237" s="5">
        <f t="shared" si="62"/>
        <v>60.672999999999995</v>
      </c>
      <c r="X237" s="5">
        <f t="shared" si="62"/>
        <v>64.242000000000004</v>
      </c>
      <c r="Y237" s="5">
        <f t="shared" si="62"/>
        <v>49.965999999999994</v>
      </c>
      <c r="Z237" s="5">
        <f t="shared" si="62"/>
        <v>71.38</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410</v>
      </c>
      <c r="K238" s="368">
        <f t="shared" ref="K238:N238" si="63">K352*0.8</f>
        <v>80</v>
      </c>
      <c r="L238" s="368">
        <f t="shared" si="63"/>
        <v>80</v>
      </c>
      <c r="M238" s="368">
        <f t="shared" si="63"/>
        <v>80</v>
      </c>
      <c r="N238" s="368">
        <f t="shared" si="63"/>
        <v>80</v>
      </c>
      <c r="O238" s="368">
        <f t="shared" ref="O238" si="64">O352*0.8</f>
        <v>80</v>
      </c>
      <c r="P238" s="173">
        <v>0</v>
      </c>
      <c r="Q238" s="173">
        <v>0</v>
      </c>
      <c r="R238" s="173">
        <v>0</v>
      </c>
      <c r="S238" s="173">
        <v>0</v>
      </c>
      <c r="T238" s="112"/>
      <c r="U238" s="131" t="s">
        <v>149</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411</v>
      </c>
      <c r="K239" s="368">
        <f t="shared" ref="K239:N239" si="65">K353*0.8</f>
        <v>80</v>
      </c>
      <c r="L239" s="368">
        <f t="shared" si="65"/>
        <v>80</v>
      </c>
      <c r="M239" s="368">
        <f t="shared" si="65"/>
        <v>80</v>
      </c>
      <c r="N239" s="368">
        <f t="shared" si="65"/>
        <v>80</v>
      </c>
      <c r="O239" s="368">
        <f t="shared" ref="O239" si="66">O353*0.8</f>
        <v>80</v>
      </c>
      <c r="P239" s="173">
        <v>0</v>
      </c>
      <c r="Q239" s="173">
        <v>0</v>
      </c>
      <c r="R239" s="173">
        <v>0</v>
      </c>
      <c r="S239" s="173">
        <v>0</v>
      </c>
      <c r="T239" s="112"/>
      <c r="U239" s="131" t="s">
        <v>150</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412</v>
      </c>
      <c r="K240" s="368">
        <f t="shared" ref="K240:N240" si="67">K354*0.8</f>
        <v>80</v>
      </c>
      <c r="L240" s="368">
        <f t="shared" si="67"/>
        <v>80</v>
      </c>
      <c r="M240" s="368">
        <f t="shared" si="67"/>
        <v>80</v>
      </c>
      <c r="N240" s="368">
        <f t="shared" si="67"/>
        <v>80</v>
      </c>
      <c r="O240" s="368">
        <f t="shared" ref="O240" si="68">O354*0.8</f>
        <v>80</v>
      </c>
      <c r="P240" s="173">
        <v>0</v>
      </c>
      <c r="Q240" s="173">
        <v>0</v>
      </c>
      <c r="R240" s="173">
        <v>0</v>
      </c>
      <c r="S240" s="173">
        <v>0</v>
      </c>
      <c r="T240" s="112"/>
      <c r="U240" s="131" t="s">
        <v>151</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413</v>
      </c>
      <c r="K241" s="368">
        <f t="shared" ref="K241:N241" si="69">K355*0.8</f>
        <v>80</v>
      </c>
      <c r="L241" s="368">
        <f t="shared" si="69"/>
        <v>80</v>
      </c>
      <c r="M241" s="368">
        <f t="shared" si="69"/>
        <v>80</v>
      </c>
      <c r="N241" s="368">
        <f t="shared" si="69"/>
        <v>80</v>
      </c>
      <c r="O241" s="368">
        <f t="shared" ref="O241" si="70">O355*0.8</f>
        <v>80</v>
      </c>
      <c r="P241" s="173">
        <v>0</v>
      </c>
      <c r="Q241" s="173">
        <v>0</v>
      </c>
      <c r="R241" s="173">
        <v>0</v>
      </c>
      <c r="S241" s="173">
        <v>0</v>
      </c>
      <c r="T241" s="112"/>
      <c r="U241" s="131" t="s">
        <v>152</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c r="J242" s="131" t="s">
        <v>414</v>
      </c>
      <c r="K242" s="368">
        <f t="shared" ref="K242:N242" si="71">K356*0.8</f>
        <v>80</v>
      </c>
      <c r="L242" s="368">
        <f t="shared" si="71"/>
        <v>80</v>
      </c>
      <c r="M242" s="368">
        <f t="shared" si="71"/>
        <v>80</v>
      </c>
      <c r="N242" s="368">
        <f t="shared" si="71"/>
        <v>80</v>
      </c>
      <c r="O242" s="368">
        <f t="shared" ref="O242" si="72">O356*0.8</f>
        <v>80</v>
      </c>
      <c r="P242" s="173">
        <v>0</v>
      </c>
      <c r="Q242" s="173">
        <v>0</v>
      </c>
      <c r="R242" s="173">
        <v>0</v>
      </c>
      <c r="S242" s="173">
        <v>0</v>
      </c>
      <c r="T242" s="112"/>
      <c r="U242" s="131" t="s">
        <v>153</v>
      </c>
      <c r="V242" s="5">
        <f t="shared" si="62"/>
        <v>0.45650000000000002</v>
      </c>
      <c r="W242" s="5">
        <f t="shared" si="62"/>
        <v>0.7054999999999999</v>
      </c>
      <c r="X242" s="5">
        <f t="shared" si="62"/>
        <v>0.747</v>
      </c>
      <c r="Y242" s="5">
        <f t="shared" si="62"/>
        <v>0.83</v>
      </c>
      <c r="Z242" s="5">
        <f t="shared" si="62"/>
        <v>0.83</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t="s">
        <v>821</v>
      </c>
      <c r="J243" s="131" t="s">
        <v>405</v>
      </c>
      <c r="K243" s="368">
        <f t="shared" ref="K243:N243" si="73">K357/2</f>
        <v>100</v>
      </c>
      <c r="L243" s="368">
        <f t="shared" si="73"/>
        <v>150</v>
      </c>
      <c r="M243" s="368">
        <f t="shared" si="73"/>
        <v>150</v>
      </c>
      <c r="N243" s="368">
        <f t="shared" si="73"/>
        <v>200</v>
      </c>
      <c r="O243" s="368">
        <f t="shared" ref="O243" si="74">O357/2</f>
        <v>200</v>
      </c>
      <c r="P243" s="173">
        <v>0</v>
      </c>
      <c r="Q243" s="173">
        <v>0</v>
      </c>
      <c r="R243" s="173">
        <v>0</v>
      </c>
      <c r="S243" s="173">
        <v>0</v>
      </c>
      <c r="T243" s="112"/>
      <c r="U243" s="131" t="s">
        <v>403</v>
      </c>
      <c r="V243" s="5">
        <f t="shared" ref="V243:Z244" si="75">V357*0.6</f>
        <v>3.1350000000000002</v>
      </c>
      <c r="W243" s="5">
        <f t="shared" si="75"/>
        <v>7.2674999999999992</v>
      </c>
      <c r="X243" s="5">
        <f t="shared" si="75"/>
        <v>7.6950000000000003</v>
      </c>
      <c r="Y243" s="5">
        <f t="shared" si="75"/>
        <v>11.4</v>
      </c>
      <c r="Z243" s="5">
        <f t="shared" si="75"/>
        <v>11.4</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406</v>
      </c>
      <c r="K244" s="368">
        <f t="shared" ref="K244:N244" si="76">K358/2</f>
        <v>366.5</v>
      </c>
      <c r="L244" s="368">
        <f t="shared" si="76"/>
        <v>366.5</v>
      </c>
      <c r="M244" s="368">
        <f t="shared" si="76"/>
        <v>366.5</v>
      </c>
      <c r="N244" s="368">
        <f t="shared" si="76"/>
        <v>366.5</v>
      </c>
      <c r="O244" s="368">
        <f t="shared" ref="O244" si="77">O358/2</f>
        <v>366.5</v>
      </c>
      <c r="P244" s="173">
        <v>0</v>
      </c>
      <c r="Q244" s="173">
        <v>0</v>
      </c>
      <c r="R244" s="173">
        <v>0</v>
      </c>
      <c r="S244" s="173">
        <v>0</v>
      </c>
      <c r="T244" s="112"/>
      <c r="U244" s="131" t="s">
        <v>145</v>
      </c>
      <c r="V244" s="5">
        <f t="shared" si="75"/>
        <v>5.28</v>
      </c>
      <c r="W244" s="5">
        <f t="shared" si="75"/>
        <v>8.16</v>
      </c>
      <c r="X244" s="5">
        <f t="shared" si="75"/>
        <v>8.64</v>
      </c>
      <c r="Y244" s="5">
        <f t="shared" si="75"/>
        <v>9.6</v>
      </c>
      <c r="Z244" s="5">
        <f t="shared" si="75"/>
        <v>9.6</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407</v>
      </c>
      <c r="K245" s="368">
        <f t="shared" ref="K245:N245" si="78">K359/2</f>
        <v>535.5</v>
      </c>
      <c r="L245" s="368">
        <f t="shared" si="78"/>
        <v>535.5</v>
      </c>
      <c r="M245" s="368">
        <f t="shared" si="78"/>
        <v>535.5</v>
      </c>
      <c r="N245" s="368">
        <f t="shared" si="78"/>
        <v>535.5</v>
      </c>
      <c r="O245" s="368">
        <f t="shared" ref="O245" si="79">O359/2</f>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408</v>
      </c>
      <c r="K246" s="368">
        <f t="shared" ref="K246:N246" si="80">K360/2</f>
        <v>650</v>
      </c>
      <c r="L246" s="368">
        <f t="shared" si="80"/>
        <v>650</v>
      </c>
      <c r="M246" s="368">
        <f t="shared" si="80"/>
        <v>650</v>
      </c>
      <c r="N246" s="368">
        <f t="shared" si="80"/>
        <v>650</v>
      </c>
      <c r="O246" s="368">
        <f t="shared" ref="O246" si="81">O360/2</f>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409</v>
      </c>
      <c r="K247" s="368">
        <f t="shared" ref="K247:N247" si="82">K361/2</f>
        <v>750</v>
      </c>
      <c r="L247" s="368">
        <f t="shared" si="82"/>
        <v>750</v>
      </c>
      <c r="M247" s="368">
        <f t="shared" si="82"/>
        <v>750</v>
      </c>
      <c r="N247" s="368">
        <f t="shared" si="82"/>
        <v>750</v>
      </c>
      <c r="O247" s="368">
        <f t="shared" ref="O247" si="83">O361/2</f>
        <v>750</v>
      </c>
      <c r="P247" s="173">
        <v>0</v>
      </c>
      <c r="Q247" s="173">
        <v>0</v>
      </c>
      <c r="R247" s="173">
        <v>0</v>
      </c>
      <c r="S247" s="173">
        <v>0</v>
      </c>
      <c r="T247" s="112"/>
      <c r="U247" s="131" t="s">
        <v>148</v>
      </c>
      <c r="V247" s="5">
        <f t="shared" ref="V247:Z252" si="84">V361*0.83</f>
        <v>39.259</v>
      </c>
      <c r="W247" s="5">
        <f t="shared" si="84"/>
        <v>60.672999999999995</v>
      </c>
      <c r="X247" s="5">
        <f t="shared" si="84"/>
        <v>64.242000000000004</v>
      </c>
      <c r="Y247" s="5">
        <f t="shared" si="84"/>
        <v>49.965999999999994</v>
      </c>
      <c r="Z247" s="5">
        <f t="shared" si="84"/>
        <v>71.38</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410</v>
      </c>
      <c r="K248" s="368">
        <f t="shared" ref="K248:N248" si="85">K362*0.8</f>
        <v>80</v>
      </c>
      <c r="L248" s="368">
        <f t="shared" si="85"/>
        <v>80</v>
      </c>
      <c r="M248" s="368">
        <f t="shared" si="85"/>
        <v>80</v>
      </c>
      <c r="N248" s="368">
        <f t="shared" si="85"/>
        <v>80</v>
      </c>
      <c r="O248" s="368">
        <f t="shared" ref="O248" si="86">O362*0.8</f>
        <v>80</v>
      </c>
      <c r="P248" s="173">
        <v>0</v>
      </c>
      <c r="Q248" s="173">
        <v>0</v>
      </c>
      <c r="R248" s="173">
        <v>0</v>
      </c>
      <c r="S248" s="173">
        <v>0</v>
      </c>
      <c r="T248" s="112"/>
      <c r="U248" s="131" t="s">
        <v>149</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411</v>
      </c>
      <c r="K249" s="368">
        <f t="shared" ref="K249:N249" si="87">K363*0.8</f>
        <v>80</v>
      </c>
      <c r="L249" s="368">
        <f t="shared" si="87"/>
        <v>80</v>
      </c>
      <c r="M249" s="368">
        <f t="shared" si="87"/>
        <v>80</v>
      </c>
      <c r="N249" s="368">
        <f t="shared" si="87"/>
        <v>80</v>
      </c>
      <c r="O249" s="368">
        <f t="shared" ref="O249" si="88">O363*0.8</f>
        <v>80</v>
      </c>
      <c r="P249" s="173">
        <v>0</v>
      </c>
      <c r="Q249" s="173">
        <v>0</v>
      </c>
      <c r="R249" s="173">
        <v>0</v>
      </c>
      <c r="S249" s="173">
        <v>0</v>
      </c>
      <c r="T249" s="112"/>
      <c r="U249" s="131" t="s">
        <v>150</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412</v>
      </c>
      <c r="K250" s="368">
        <f t="shared" ref="K250:N250" si="89">K364*0.8</f>
        <v>80</v>
      </c>
      <c r="L250" s="368">
        <f t="shared" si="89"/>
        <v>80</v>
      </c>
      <c r="M250" s="368">
        <f t="shared" si="89"/>
        <v>80</v>
      </c>
      <c r="N250" s="368">
        <f t="shared" si="89"/>
        <v>80</v>
      </c>
      <c r="O250" s="368">
        <f t="shared" ref="O250" si="90">O364*0.8</f>
        <v>80</v>
      </c>
      <c r="P250" s="173">
        <v>0</v>
      </c>
      <c r="Q250" s="173">
        <v>0</v>
      </c>
      <c r="R250" s="173">
        <v>0</v>
      </c>
      <c r="S250" s="173">
        <v>0</v>
      </c>
      <c r="T250" s="112"/>
      <c r="U250" s="131" t="s">
        <v>151</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413</v>
      </c>
      <c r="K251" s="368">
        <f t="shared" ref="K251:N251" si="91">K365*0.8</f>
        <v>80</v>
      </c>
      <c r="L251" s="368">
        <f t="shared" si="91"/>
        <v>80</v>
      </c>
      <c r="M251" s="368">
        <f t="shared" si="91"/>
        <v>80</v>
      </c>
      <c r="N251" s="368">
        <f t="shared" si="91"/>
        <v>80</v>
      </c>
      <c r="O251" s="368">
        <f t="shared" ref="O251" si="92">O365*0.8</f>
        <v>80</v>
      </c>
      <c r="P251" s="173">
        <v>0</v>
      </c>
      <c r="Q251" s="173">
        <v>0</v>
      </c>
      <c r="R251" s="173">
        <v>0</v>
      </c>
      <c r="S251" s="173">
        <v>0</v>
      </c>
      <c r="T251" s="112"/>
      <c r="U251" s="131" t="s">
        <v>152</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c r="J252" s="131" t="s">
        <v>414</v>
      </c>
      <c r="K252" s="368">
        <f t="shared" ref="K252:N252" si="93">K366*0.8</f>
        <v>80</v>
      </c>
      <c r="L252" s="368">
        <f t="shared" si="93"/>
        <v>80</v>
      </c>
      <c r="M252" s="368">
        <f t="shared" si="93"/>
        <v>80</v>
      </c>
      <c r="N252" s="368">
        <f t="shared" si="93"/>
        <v>80</v>
      </c>
      <c r="O252" s="368">
        <f t="shared" ref="O252" si="94">O366*0.8</f>
        <v>80</v>
      </c>
      <c r="P252" s="173">
        <v>0</v>
      </c>
      <c r="Q252" s="173">
        <v>0</v>
      </c>
      <c r="R252" s="173">
        <v>0</v>
      </c>
      <c r="S252" s="173">
        <v>0</v>
      </c>
      <c r="T252" s="112"/>
      <c r="U252" s="131" t="s">
        <v>153</v>
      </c>
      <c r="V252" s="5">
        <f t="shared" si="84"/>
        <v>0.45650000000000002</v>
      </c>
      <c r="W252" s="5">
        <f t="shared" si="84"/>
        <v>0.7054999999999999</v>
      </c>
      <c r="X252" s="5">
        <f t="shared" si="84"/>
        <v>0.747</v>
      </c>
      <c r="Y252" s="5">
        <f t="shared" si="84"/>
        <v>0.83</v>
      </c>
      <c r="Z252" s="5">
        <f t="shared" si="84"/>
        <v>0.83</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t="s">
        <v>822</v>
      </c>
      <c r="J253" s="131" t="s">
        <v>405</v>
      </c>
      <c r="K253" s="368">
        <f t="shared" ref="K253:N253" si="95">K367/2</f>
        <v>100</v>
      </c>
      <c r="L253" s="368">
        <f t="shared" si="95"/>
        <v>150</v>
      </c>
      <c r="M253" s="368">
        <f t="shared" si="95"/>
        <v>150</v>
      </c>
      <c r="N253" s="368">
        <f t="shared" si="95"/>
        <v>200</v>
      </c>
      <c r="O253" s="368">
        <f t="shared" ref="O253" si="96">O367/2</f>
        <v>200</v>
      </c>
      <c r="P253" s="173">
        <v>0</v>
      </c>
      <c r="Q253" s="173">
        <v>0</v>
      </c>
      <c r="R253" s="173">
        <v>0</v>
      </c>
      <c r="S253" s="173">
        <v>0</v>
      </c>
      <c r="T253" s="112"/>
      <c r="U253" s="131" t="s">
        <v>403</v>
      </c>
      <c r="V253" s="5">
        <f t="shared" ref="V253:Z254" si="97">V367*0.6</f>
        <v>3.1350000000000002</v>
      </c>
      <c r="W253" s="5">
        <f t="shared" si="97"/>
        <v>7.2674999999999992</v>
      </c>
      <c r="X253" s="5">
        <f t="shared" si="97"/>
        <v>7.6950000000000003</v>
      </c>
      <c r="Y253" s="5">
        <f t="shared" si="97"/>
        <v>11.4</v>
      </c>
      <c r="Z253" s="5">
        <f t="shared" si="97"/>
        <v>11.4</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406</v>
      </c>
      <c r="K254" s="368">
        <f t="shared" ref="K254:N254" si="98">K368/2</f>
        <v>366.5</v>
      </c>
      <c r="L254" s="368">
        <f t="shared" si="98"/>
        <v>366.5</v>
      </c>
      <c r="M254" s="368">
        <f t="shared" si="98"/>
        <v>366.5</v>
      </c>
      <c r="N254" s="368">
        <f t="shared" si="98"/>
        <v>366.5</v>
      </c>
      <c r="O254" s="368">
        <f t="shared" ref="O254" si="99">O368/2</f>
        <v>366.5</v>
      </c>
      <c r="P254" s="173">
        <v>0</v>
      </c>
      <c r="Q254" s="173">
        <v>0</v>
      </c>
      <c r="R254" s="173">
        <v>0</v>
      </c>
      <c r="S254" s="173">
        <v>0</v>
      </c>
      <c r="T254" s="112"/>
      <c r="U254" s="131" t="s">
        <v>145</v>
      </c>
      <c r="V254" s="5">
        <f t="shared" si="97"/>
        <v>5.28</v>
      </c>
      <c r="W254" s="5">
        <f t="shared" si="97"/>
        <v>8.16</v>
      </c>
      <c r="X254" s="5">
        <f t="shared" si="97"/>
        <v>8.64</v>
      </c>
      <c r="Y254" s="5">
        <f t="shared" si="97"/>
        <v>9.6</v>
      </c>
      <c r="Z254" s="5">
        <f t="shared" si="97"/>
        <v>9.6</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407</v>
      </c>
      <c r="K255" s="368">
        <f t="shared" ref="K255:N255" si="100">K369/2</f>
        <v>535.5</v>
      </c>
      <c r="L255" s="368">
        <f t="shared" si="100"/>
        <v>535.5</v>
      </c>
      <c r="M255" s="368">
        <f t="shared" si="100"/>
        <v>535.5</v>
      </c>
      <c r="N255" s="368">
        <f t="shared" si="100"/>
        <v>535.5</v>
      </c>
      <c r="O255" s="368">
        <f t="shared" ref="O255" si="101">O369/2</f>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408</v>
      </c>
      <c r="K256" s="368">
        <f t="shared" ref="K256:N256" si="102">K370/2</f>
        <v>650</v>
      </c>
      <c r="L256" s="368">
        <f t="shared" si="102"/>
        <v>650</v>
      </c>
      <c r="M256" s="368">
        <f t="shared" si="102"/>
        <v>650</v>
      </c>
      <c r="N256" s="368">
        <f t="shared" si="102"/>
        <v>650</v>
      </c>
      <c r="O256" s="368">
        <f t="shared" ref="O256" si="103">O370/2</f>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409</v>
      </c>
      <c r="K257" s="368">
        <f t="shared" ref="K257:N257" si="104">K371/2</f>
        <v>750</v>
      </c>
      <c r="L257" s="368">
        <f t="shared" si="104"/>
        <v>750</v>
      </c>
      <c r="M257" s="368">
        <f t="shared" si="104"/>
        <v>750</v>
      </c>
      <c r="N257" s="368">
        <f t="shared" si="104"/>
        <v>750</v>
      </c>
      <c r="O257" s="368">
        <f t="shared" ref="O257" si="105">O371/2</f>
        <v>750</v>
      </c>
      <c r="P257" s="173">
        <v>0</v>
      </c>
      <c r="Q257" s="173">
        <v>0</v>
      </c>
      <c r="R257" s="173">
        <v>0</v>
      </c>
      <c r="S257" s="173">
        <v>0</v>
      </c>
      <c r="T257" s="112"/>
      <c r="U257" s="131" t="s">
        <v>148</v>
      </c>
      <c r="V257" s="5">
        <f t="shared" ref="V257:Z262" si="106">V371*0.83</f>
        <v>39.259</v>
      </c>
      <c r="W257" s="5">
        <f t="shared" si="106"/>
        <v>60.672999999999995</v>
      </c>
      <c r="X257" s="5">
        <f t="shared" si="106"/>
        <v>64.242000000000004</v>
      </c>
      <c r="Y257" s="5">
        <f t="shared" si="106"/>
        <v>49.965999999999994</v>
      </c>
      <c r="Z257" s="5">
        <f t="shared" si="106"/>
        <v>71.38</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410</v>
      </c>
      <c r="K258" s="368">
        <f t="shared" ref="K258:N258" si="107">K372*0.8</f>
        <v>80</v>
      </c>
      <c r="L258" s="368">
        <f t="shared" si="107"/>
        <v>80</v>
      </c>
      <c r="M258" s="368">
        <f t="shared" si="107"/>
        <v>80</v>
      </c>
      <c r="N258" s="368">
        <f t="shared" si="107"/>
        <v>80</v>
      </c>
      <c r="O258" s="368">
        <f t="shared" ref="O258" si="108">O372*0.8</f>
        <v>80</v>
      </c>
      <c r="P258" s="173">
        <v>0</v>
      </c>
      <c r="Q258" s="173">
        <v>0</v>
      </c>
      <c r="R258" s="173">
        <v>0</v>
      </c>
      <c r="S258" s="173">
        <v>0</v>
      </c>
      <c r="T258" s="112"/>
      <c r="U258" s="131" t="s">
        <v>149</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411</v>
      </c>
      <c r="K259" s="368">
        <f t="shared" ref="K259:N259" si="109">K373*0.8</f>
        <v>80</v>
      </c>
      <c r="L259" s="368">
        <f t="shared" si="109"/>
        <v>80</v>
      </c>
      <c r="M259" s="368">
        <f t="shared" si="109"/>
        <v>80</v>
      </c>
      <c r="N259" s="368">
        <f t="shared" si="109"/>
        <v>80</v>
      </c>
      <c r="O259" s="368">
        <f t="shared" ref="O259" si="110">O373*0.8</f>
        <v>80</v>
      </c>
      <c r="P259" s="173">
        <v>0</v>
      </c>
      <c r="Q259" s="173">
        <v>0</v>
      </c>
      <c r="R259" s="173">
        <v>0</v>
      </c>
      <c r="S259" s="173">
        <v>0</v>
      </c>
      <c r="T259" s="112"/>
      <c r="U259" s="131" t="s">
        <v>150</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412</v>
      </c>
      <c r="K260" s="368">
        <f t="shared" ref="K260:N260" si="111">K374*0.8</f>
        <v>80</v>
      </c>
      <c r="L260" s="368">
        <f t="shared" si="111"/>
        <v>80</v>
      </c>
      <c r="M260" s="368">
        <f t="shared" si="111"/>
        <v>80</v>
      </c>
      <c r="N260" s="368">
        <f t="shared" si="111"/>
        <v>80</v>
      </c>
      <c r="O260" s="368">
        <f t="shared" ref="O260" si="112">O374*0.8</f>
        <v>80</v>
      </c>
      <c r="P260" s="173">
        <v>0</v>
      </c>
      <c r="Q260" s="173">
        <v>0</v>
      </c>
      <c r="R260" s="173">
        <v>0</v>
      </c>
      <c r="S260" s="173">
        <v>0</v>
      </c>
      <c r="T260" s="112"/>
      <c r="U260" s="131" t="s">
        <v>151</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413</v>
      </c>
      <c r="K261" s="368">
        <f t="shared" ref="K261:N261" si="113">K375*0.8</f>
        <v>80</v>
      </c>
      <c r="L261" s="368">
        <f t="shared" si="113"/>
        <v>80</v>
      </c>
      <c r="M261" s="368">
        <f t="shared" si="113"/>
        <v>80</v>
      </c>
      <c r="N261" s="368">
        <f t="shared" si="113"/>
        <v>80</v>
      </c>
      <c r="O261" s="368">
        <f t="shared" ref="O261" si="114">O375*0.8</f>
        <v>80</v>
      </c>
      <c r="P261" s="173">
        <v>0</v>
      </c>
      <c r="Q261" s="173">
        <v>0</v>
      </c>
      <c r="R261" s="173">
        <v>0</v>
      </c>
      <c r="S261" s="173">
        <v>0</v>
      </c>
      <c r="T261" s="112"/>
      <c r="U261" s="131" t="s">
        <v>152</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c r="J262" s="131" t="s">
        <v>414</v>
      </c>
      <c r="K262" s="368">
        <f t="shared" ref="K262:N262" si="115">K376*0.8</f>
        <v>80</v>
      </c>
      <c r="L262" s="368">
        <f t="shared" si="115"/>
        <v>80</v>
      </c>
      <c r="M262" s="368">
        <f t="shared" si="115"/>
        <v>80</v>
      </c>
      <c r="N262" s="368">
        <f t="shared" si="115"/>
        <v>80</v>
      </c>
      <c r="O262" s="368">
        <f t="shared" ref="O262" si="116">O376*0.8</f>
        <v>80</v>
      </c>
      <c r="P262" s="173">
        <v>0</v>
      </c>
      <c r="Q262" s="173">
        <v>0</v>
      </c>
      <c r="R262" s="173">
        <v>0</v>
      </c>
      <c r="S262" s="173">
        <v>0</v>
      </c>
      <c r="T262" s="112"/>
      <c r="U262" s="131" t="s">
        <v>153</v>
      </c>
      <c r="V262" s="5">
        <f t="shared" si="106"/>
        <v>0.45650000000000002</v>
      </c>
      <c r="W262" s="5">
        <f t="shared" si="106"/>
        <v>0.7054999999999999</v>
      </c>
      <c r="X262" s="5">
        <f t="shared" si="106"/>
        <v>0.747</v>
      </c>
      <c r="Y262" s="5">
        <f t="shared" si="106"/>
        <v>0.83</v>
      </c>
      <c r="Z262" s="5">
        <f t="shared" si="106"/>
        <v>0.83</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t="s">
        <v>823</v>
      </c>
      <c r="J263" s="131" t="s">
        <v>405</v>
      </c>
      <c r="K263" s="368">
        <f t="shared" ref="K263:N263" si="117">K377/2</f>
        <v>100</v>
      </c>
      <c r="L263" s="368">
        <f t="shared" si="117"/>
        <v>150</v>
      </c>
      <c r="M263" s="368">
        <f t="shared" si="117"/>
        <v>150</v>
      </c>
      <c r="N263" s="368">
        <f t="shared" si="117"/>
        <v>200</v>
      </c>
      <c r="O263" s="368">
        <f t="shared" ref="O263" si="118">O377/2</f>
        <v>200</v>
      </c>
      <c r="P263" s="173">
        <v>0</v>
      </c>
      <c r="Q263" s="173">
        <v>0</v>
      </c>
      <c r="R263" s="173">
        <v>0</v>
      </c>
      <c r="S263" s="173">
        <v>0</v>
      </c>
      <c r="T263" s="112"/>
      <c r="U263" s="131" t="s">
        <v>403</v>
      </c>
      <c r="V263" s="5">
        <f t="shared" ref="V263:Z264" si="119">V377*0.6</f>
        <v>3.1350000000000002</v>
      </c>
      <c r="W263" s="5">
        <f t="shared" si="119"/>
        <v>7.2674999999999992</v>
      </c>
      <c r="X263" s="5">
        <f t="shared" si="119"/>
        <v>7.6950000000000003</v>
      </c>
      <c r="Y263" s="5">
        <f t="shared" si="119"/>
        <v>11.4</v>
      </c>
      <c r="Z263" s="5">
        <f t="shared" si="119"/>
        <v>11.4</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406</v>
      </c>
      <c r="K264" s="368">
        <f t="shared" ref="K264:N264" si="120">K378/2</f>
        <v>366.5</v>
      </c>
      <c r="L264" s="368">
        <f t="shared" si="120"/>
        <v>366.5</v>
      </c>
      <c r="M264" s="368">
        <f t="shared" si="120"/>
        <v>366.5</v>
      </c>
      <c r="N264" s="368">
        <f t="shared" si="120"/>
        <v>366.5</v>
      </c>
      <c r="O264" s="368">
        <f t="shared" ref="O264" si="121">O378/2</f>
        <v>366.5</v>
      </c>
      <c r="P264" s="173">
        <v>0</v>
      </c>
      <c r="Q264" s="173">
        <v>0</v>
      </c>
      <c r="R264" s="173">
        <v>0</v>
      </c>
      <c r="S264" s="173">
        <v>0</v>
      </c>
      <c r="T264" s="112"/>
      <c r="U264" s="131" t="s">
        <v>145</v>
      </c>
      <c r="V264" s="5">
        <f t="shared" si="119"/>
        <v>5.28</v>
      </c>
      <c r="W264" s="5">
        <f t="shared" si="119"/>
        <v>8.16</v>
      </c>
      <c r="X264" s="5">
        <f t="shared" si="119"/>
        <v>8.64</v>
      </c>
      <c r="Y264" s="5">
        <f t="shared" si="119"/>
        <v>9.6</v>
      </c>
      <c r="Z264" s="5">
        <f t="shared" si="119"/>
        <v>9.6</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407</v>
      </c>
      <c r="K265" s="368">
        <f t="shared" ref="K265:N265" si="122">K379/2</f>
        <v>535.5</v>
      </c>
      <c r="L265" s="368">
        <f t="shared" si="122"/>
        <v>535.5</v>
      </c>
      <c r="M265" s="368">
        <f t="shared" si="122"/>
        <v>535.5</v>
      </c>
      <c r="N265" s="368">
        <f t="shared" si="122"/>
        <v>535.5</v>
      </c>
      <c r="O265" s="368">
        <f t="shared" ref="O265" si="123">O379/2</f>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408</v>
      </c>
      <c r="K266" s="368">
        <f t="shared" ref="K266:N266" si="124">K380/2</f>
        <v>650</v>
      </c>
      <c r="L266" s="368">
        <f t="shared" si="124"/>
        <v>650</v>
      </c>
      <c r="M266" s="368">
        <f t="shared" si="124"/>
        <v>650</v>
      </c>
      <c r="N266" s="368">
        <f t="shared" si="124"/>
        <v>650</v>
      </c>
      <c r="O266" s="368">
        <f t="shared" ref="O266" si="125">O380/2</f>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409</v>
      </c>
      <c r="K267" s="368">
        <f t="shared" ref="K267:N267" si="126">K381/2</f>
        <v>750</v>
      </c>
      <c r="L267" s="368">
        <f t="shared" si="126"/>
        <v>750</v>
      </c>
      <c r="M267" s="368">
        <f t="shared" si="126"/>
        <v>750</v>
      </c>
      <c r="N267" s="368">
        <f t="shared" si="126"/>
        <v>750</v>
      </c>
      <c r="O267" s="368">
        <f t="shared" ref="O267" si="127">O381/2</f>
        <v>750</v>
      </c>
      <c r="P267" s="173">
        <v>0</v>
      </c>
      <c r="Q267" s="173">
        <v>0</v>
      </c>
      <c r="R267" s="173">
        <v>0</v>
      </c>
      <c r="S267" s="173">
        <v>0</v>
      </c>
      <c r="T267" s="112"/>
      <c r="U267" s="131" t="s">
        <v>148</v>
      </c>
      <c r="V267" s="5">
        <f t="shared" ref="V267:Z272" si="128">V381*0.83</f>
        <v>39.259</v>
      </c>
      <c r="W267" s="5">
        <f t="shared" si="128"/>
        <v>60.672999999999995</v>
      </c>
      <c r="X267" s="5">
        <f t="shared" si="128"/>
        <v>64.242000000000004</v>
      </c>
      <c r="Y267" s="5">
        <f t="shared" si="128"/>
        <v>49.965999999999994</v>
      </c>
      <c r="Z267" s="5">
        <f t="shared" si="128"/>
        <v>71.38</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410</v>
      </c>
      <c r="K268" s="368">
        <f t="shared" ref="K268:N268" si="129">K382*0.8</f>
        <v>80</v>
      </c>
      <c r="L268" s="368">
        <f t="shared" si="129"/>
        <v>80</v>
      </c>
      <c r="M268" s="368">
        <f t="shared" si="129"/>
        <v>80</v>
      </c>
      <c r="N268" s="368">
        <f t="shared" si="129"/>
        <v>80</v>
      </c>
      <c r="O268" s="368">
        <f t="shared" ref="O268" si="130">O382*0.8</f>
        <v>80</v>
      </c>
      <c r="P268" s="173">
        <v>0</v>
      </c>
      <c r="Q268" s="173">
        <v>0</v>
      </c>
      <c r="R268" s="173">
        <v>0</v>
      </c>
      <c r="S268" s="173">
        <v>0</v>
      </c>
      <c r="T268" s="112"/>
      <c r="U268" s="131" t="s">
        <v>149</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411</v>
      </c>
      <c r="K269" s="368">
        <f t="shared" ref="K269:N269" si="131">K383*0.8</f>
        <v>80</v>
      </c>
      <c r="L269" s="368">
        <f t="shared" si="131"/>
        <v>80</v>
      </c>
      <c r="M269" s="368">
        <f t="shared" si="131"/>
        <v>80</v>
      </c>
      <c r="N269" s="368">
        <f t="shared" si="131"/>
        <v>80</v>
      </c>
      <c r="O269" s="368">
        <f t="shared" ref="O269" si="132">O383*0.8</f>
        <v>80</v>
      </c>
      <c r="P269" s="173">
        <v>0</v>
      </c>
      <c r="Q269" s="173">
        <v>0</v>
      </c>
      <c r="R269" s="173">
        <v>0</v>
      </c>
      <c r="S269" s="173">
        <v>0</v>
      </c>
      <c r="T269" s="112"/>
      <c r="U269" s="131" t="s">
        <v>150</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412</v>
      </c>
      <c r="K270" s="368">
        <f t="shared" ref="K270:N270" si="133">K384*0.8</f>
        <v>80</v>
      </c>
      <c r="L270" s="368">
        <f t="shared" si="133"/>
        <v>80</v>
      </c>
      <c r="M270" s="368">
        <f t="shared" si="133"/>
        <v>80</v>
      </c>
      <c r="N270" s="368">
        <f t="shared" si="133"/>
        <v>80</v>
      </c>
      <c r="O270" s="368">
        <f t="shared" ref="O270" si="134">O384*0.8</f>
        <v>80</v>
      </c>
      <c r="P270" s="173">
        <v>0</v>
      </c>
      <c r="Q270" s="173">
        <v>0</v>
      </c>
      <c r="R270" s="173">
        <v>0</v>
      </c>
      <c r="S270" s="173">
        <v>0</v>
      </c>
      <c r="T270" s="112"/>
      <c r="U270" s="131" t="s">
        <v>151</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413</v>
      </c>
      <c r="K271" s="368">
        <f t="shared" ref="K271:N271" si="135">K385*0.8</f>
        <v>80</v>
      </c>
      <c r="L271" s="368">
        <f t="shared" si="135"/>
        <v>80</v>
      </c>
      <c r="M271" s="368">
        <f t="shared" si="135"/>
        <v>80</v>
      </c>
      <c r="N271" s="368">
        <f t="shared" si="135"/>
        <v>80</v>
      </c>
      <c r="O271" s="368">
        <f t="shared" ref="O271" si="136">O385*0.8</f>
        <v>80</v>
      </c>
      <c r="P271" s="173">
        <v>0</v>
      </c>
      <c r="Q271" s="173">
        <v>0</v>
      </c>
      <c r="R271" s="173">
        <v>0</v>
      </c>
      <c r="S271" s="173">
        <v>0</v>
      </c>
      <c r="T271" s="112"/>
      <c r="U271" s="131" t="s">
        <v>152</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c r="J272" s="131" t="s">
        <v>414</v>
      </c>
      <c r="K272" s="368">
        <f t="shared" ref="K272:N272" si="137">K386*0.8</f>
        <v>80</v>
      </c>
      <c r="L272" s="368">
        <f t="shared" si="137"/>
        <v>80</v>
      </c>
      <c r="M272" s="368">
        <f t="shared" si="137"/>
        <v>80</v>
      </c>
      <c r="N272" s="368">
        <f t="shared" si="137"/>
        <v>80</v>
      </c>
      <c r="O272" s="368">
        <f t="shared" ref="O272" si="138">O386*0.8</f>
        <v>80</v>
      </c>
      <c r="P272" s="173">
        <v>0</v>
      </c>
      <c r="Q272" s="173">
        <v>0</v>
      </c>
      <c r="R272" s="173">
        <v>0</v>
      </c>
      <c r="S272" s="173">
        <v>0</v>
      </c>
      <c r="T272" s="112"/>
      <c r="U272" s="131" t="s">
        <v>153</v>
      </c>
      <c r="V272" s="5">
        <f t="shared" si="128"/>
        <v>0.45650000000000002</v>
      </c>
      <c r="W272" s="5">
        <f t="shared" si="128"/>
        <v>0.7054999999999999</v>
      </c>
      <c r="X272" s="5">
        <f t="shared" si="128"/>
        <v>0.747</v>
      </c>
      <c r="Y272" s="5">
        <f t="shared" si="128"/>
        <v>0.83</v>
      </c>
      <c r="Z272" s="5">
        <f t="shared" si="128"/>
        <v>0.83</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t="s">
        <v>824</v>
      </c>
      <c r="J273" s="131" t="s">
        <v>405</v>
      </c>
      <c r="K273" s="368">
        <f t="shared" ref="K273:N273" si="139">K387/2</f>
        <v>100</v>
      </c>
      <c r="L273" s="368">
        <f t="shared" si="139"/>
        <v>150</v>
      </c>
      <c r="M273" s="368">
        <f t="shared" si="139"/>
        <v>150</v>
      </c>
      <c r="N273" s="368">
        <f t="shared" si="139"/>
        <v>200</v>
      </c>
      <c r="O273" s="368">
        <f t="shared" ref="O273" si="140">O387/2</f>
        <v>200</v>
      </c>
      <c r="P273" s="173">
        <v>0</v>
      </c>
      <c r="Q273" s="173">
        <v>0</v>
      </c>
      <c r="R273" s="173">
        <v>0</v>
      </c>
      <c r="S273" s="173">
        <v>0</v>
      </c>
      <c r="T273" s="112"/>
      <c r="U273" s="131" t="s">
        <v>403</v>
      </c>
      <c r="V273" s="5">
        <f t="shared" ref="V273:Z274" si="141">V387*0.6</f>
        <v>3.1350000000000002</v>
      </c>
      <c r="W273" s="5">
        <f t="shared" si="141"/>
        <v>7.2674999999999992</v>
      </c>
      <c r="X273" s="5">
        <f t="shared" si="141"/>
        <v>7.6950000000000003</v>
      </c>
      <c r="Y273" s="5">
        <f t="shared" si="141"/>
        <v>11.4</v>
      </c>
      <c r="Z273" s="5">
        <f t="shared" si="141"/>
        <v>11.4</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406</v>
      </c>
      <c r="K274" s="368">
        <f t="shared" ref="K274:N274" si="142">K388/2</f>
        <v>366.5</v>
      </c>
      <c r="L274" s="368">
        <f t="shared" si="142"/>
        <v>366.5</v>
      </c>
      <c r="M274" s="368">
        <f t="shared" si="142"/>
        <v>366.5</v>
      </c>
      <c r="N274" s="368">
        <f t="shared" si="142"/>
        <v>366.5</v>
      </c>
      <c r="O274" s="368">
        <f t="shared" ref="O274" si="143">O388/2</f>
        <v>366.5</v>
      </c>
      <c r="P274" s="173">
        <v>0</v>
      </c>
      <c r="Q274" s="173">
        <v>0</v>
      </c>
      <c r="R274" s="173">
        <v>0</v>
      </c>
      <c r="S274" s="173">
        <v>0</v>
      </c>
      <c r="T274" s="112"/>
      <c r="U274" s="131" t="s">
        <v>145</v>
      </c>
      <c r="V274" s="5">
        <f t="shared" si="141"/>
        <v>5.28</v>
      </c>
      <c r="W274" s="5">
        <f t="shared" si="141"/>
        <v>8.16</v>
      </c>
      <c r="X274" s="5">
        <f t="shared" si="141"/>
        <v>8.64</v>
      </c>
      <c r="Y274" s="5">
        <f t="shared" si="141"/>
        <v>9.6</v>
      </c>
      <c r="Z274" s="5">
        <f t="shared" si="141"/>
        <v>9.6</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407</v>
      </c>
      <c r="K275" s="368">
        <f t="shared" ref="K275:N275" si="144">K389/2</f>
        <v>535.5</v>
      </c>
      <c r="L275" s="368">
        <f t="shared" si="144"/>
        <v>535.5</v>
      </c>
      <c r="M275" s="368">
        <f t="shared" si="144"/>
        <v>535.5</v>
      </c>
      <c r="N275" s="368">
        <f t="shared" si="144"/>
        <v>535.5</v>
      </c>
      <c r="O275" s="368">
        <f t="shared" ref="O275" si="145">O389/2</f>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408</v>
      </c>
      <c r="K276" s="368">
        <f t="shared" ref="K276:N276" si="146">K390/2</f>
        <v>650</v>
      </c>
      <c r="L276" s="368">
        <f t="shared" si="146"/>
        <v>650</v>
      </c>
      <c r="M276" s="368">
        <f t="shared" si="146"/>
        <v>650</v>
      </c>
      <c r="N276" s="368">
        <f t="shared" si="146"/>
        <v>650</v>
      </c>
      <c r="O276" s="368">
        <f t="shared" ref="O276" si="147">O390/2</f>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409</v>
      </c>
      <c r="K277" s="368">
        <f t="shared" ref="K277:N277" si="148">K391/2</f>
        <v>750</v>
      </c>
      <c r="L277" s="368">
        <f t="shared" si="148"/>
        <v>750</v>
      </c>
      <c r="M277" s="368">
        <f t="shared" si="148"/>
        <v>750</v>
      </c>
      <c r="N277" s="368">
        <f t="shared" si="148"/>
        <v>750</v>
      </c>
      <c r="O277" s="368">
        <f t="shared" ref="O277" si="149">O391/2</f>
        <v>750</v>
      </c>
      <c r="P277" s="173">
        <v>0</v>
      </c>
      <c r="Q277" s="173">
        <v>0</v>
      </c>
      <c r="R277" s="173">
        <v>0</v>
      </c>
      <c r="S277" s="173">
        <v>0</v>
      </c>
      <c r="T277" s="112"/>
      <c r="U277" s="131" t="s">
        <v>148</v>
      </c>
      <c r="V277" s="5">
        <f t="shared" ref="V277:Z282" si="150">V391*0.83</f>
        <v>39.259</v>
      </c>
      <c r="W277" s="5">
        <f t="shared" si="150"/>
        <v>60.672999999999995</v>
      </c>
      <c r="X277" s="5">
        <f t="shared" si="150"/>
        <v>64.242000000000004</v>
      </c>
      <c r="Y277" s="5">
        <f t="shared" si="150"/>
        <v>49.965999999999994</v>
      </c>
      <c r="Z277" s="5">
        <f t="shared" si="150"/>
        <v>71.38</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410</v>
      </c>
      <c r="K278" s="368">
        <f t="shared" ref="K278:N278" si="151">K392*0.8</f>
        <v>80</v>
      </c>
      <c r="L278" s="368">
        <f t="shared" si="151"/>
        <v>80</v>
      </c>
      <c r="M278" s="368">
        <f t="shared" si="151"/>
        <v>80</v>
      </c>
      <c r="N278" s="368">
        <f t="shared" si="151"/>
        <v>80</v>
      </c>
      <c r="O278" s="368">
        <f t="shared" ref="O278" si="152">O392*0.8</f>
        <v>80</v>
      </c>
      <c r="P278" s="173">
        <v>0</v>
      </c>
      <c r="Q278" s="173">
        <v>0</v>
      </c>
      <c r="R278" s="173">
        <v>0</v>
      </c>
      <c r="S278" s="173">
        <v>0</v>
      </c>
      <c r="T278" s="112"/>
      <c r="U278" s="131" t="s">
        <v>149</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411</v>
      </c>
      <c r="K279" s="368">
        <f t="shared" ref="K279:N279" si="153">K393*0.8</f>
        <v>80</v>
      </c>
      <c r="L279" s="368">
        <f t="shared" si="153"/>
        <v>80</v>
      </c>
      <c r="M279" s="368">
        <f t="shared" si="153"/>
        <v>80</v>
      </c>
      <c r="N279" s="368">
        <f t="shared" si="153"/>
        <v>80</v>
      </c>
      <c r="O279" s="368">
        <f t="shared" ref="O279" si="154">O393*0.8</f>
        <v>80</v>
      </c>
      <c r="P279" s="173">
        <v>0</v>
      </c>
      <c r="Q279" s="173">
        <v>0</v>
      </c>
      <c r="R279" s="173">
        <v>0</v>
      </c>
      <c r="S279" s="173">
        <v>0</v>
      </c>
      <c r="T279" s="112"/>
      <c r="U279" s="131" t="s">
        <v>150</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412</v>
      </c>
      <c r="K280" s="368">
        <f t="shared" ref="K280:N280" si="155">K394*0.8</f>
        <v>80</v>
      </c>
      <c r="L280" s="368">
        <f t="shared" si="155"/>
        <v>80</v>
      </c>
      <c r="M280" s="368">
        <f t="shared" si="155"/>
        <v>80</v>
      </c>
      <c r="N280" s="368">
        <f t="shared" si="155"/>
        <v>80</v>
      </c>
      <c r="O280" s="368">
        <f t="shared" ref="O280" si="156">O394*0.8</f>
        <v>80</v>
      </c>
      <c r="P280" s="173">
        <v>0</v>
      </c>
      <c r="Q280" s="173">
        <v>0</v>
      </c>
      <c r="R280" s="173">
        <v>0</v>
      </c>
      <c r="S280" s="173">
        <v>0</v>
      </c>
      <c r="T280" s="112"/>
      <c r="U280" s="131" t="s">
        <v>151</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413</v>
      </c>
      <c r="K281" s="368">
        <f t="shared" ref="K281:N281" si="157">K395*0.8</f>
        <v>80</v>
      </c>
      <c r="L281" s="368">
        <f t="shared" si="157"/>
        <v>80</v>
      </c>
      <c r="M281" s="368">
        <f t="shared" si="157"/>
        <v>80</v>
      </c>
      <c r="N281" s="368">
        <f t="shared" si="157"/>
        <v>80</v>
      </c>
      <c r="O281" s="368">
        <f t="shared" ref="O281" si="158">O395*0.8</f>
        <v>80</v>
      </c>
      <c r="P281" s="173">
        <v>0</v>
      </c>
      <c r="Q281" s="173">
        <v>0</v>
      </c>
      <c r="R281" s="173">
        <v>0</v>
      </c>
      <c r="S281" s="173">
        <v>0</v>
      </c>
      <c r="T281" s="112"/>
      <c r="U281" s="131" t="s">
        <v>152</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c r="J282" s="131" t="s">
        <v>414</v>
      </c>
      <c r="K282" s="368">
        <f t="shared" ref="K282:N282" si="159">K396*0.8</f>
        <v>80</v>
      </c>
      <c r="L282" s="368">
        <f t="shared" si="159"/>
        <v>80</v>
      </c>
      <c r="M282" s="368">
        <f t="shared" si="159"/>
        <v>80</v>
      </c>
      <c r="N282" s="368">
        <f t="shared" si="159"/>
        <v>80</v>
      </c>
      <c r="O282" s="368">
        <f t="shared" ref="O282" si="160">O396*0.8</f>
        <v>80</v>
      </c>
      <c r="P282" s="173">
        <v>0</v>
      </c>
      <c r="Q282" s="173">
        <v>0</v>
      </c>
      <c r="R282" s="173">
        <v>0</v>
      </c>
      <c r="S282" s="173">
        <v>0</v>
      </c>
      <c r="T282" s="112"/>
      <c r="U282" s="131" t="s">
        <v>153</v>
      </c>
      <c r="V282" s="5">
        <f t="shared" si="150"/>
        <v>0.45650000000000002</v>
      </c>
      <c r="W282" s="5">
        <f t="shared" si="150"/>
        <v>0.7054999999999999</v>
      </c>
      <c r="X282" s="5">
        <f t="shared" si="150"/>
        <v>0.747</v>
      </c>
      <c r="Y282" s="5">
        <f t="shared" si="150"/>
        <v>0.83</v>
      </c>
      <c r="Z282" s="5">
        <f t="shared" si="150"/>
        <v>0.83</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t="s">
        <v>825</v>
      </c>
      <c r="J283" s="131" t="s">
        <v>405</v>
      </c>
      <c r="K283" s="368">
        <f t="shared" ref="K283:N283" si="161">K397/2</f>
        <v>100</v>
      </c>
      <c r="L283" s="368">
        <f t="shared" si="161"/>
        <v>150</v>
      </c>
      <c r="M283" s="368">
        <f t="shared" si="161"/>
        <v>150</v>
      </c>
      <c r="N283" s="368">
        <f t="shared" si="161"/>
        <v>200</v>
      </c>
      <c r="O283" s="368">
        <f t="shared" ref="O283" si="162">O397/2</f>
        <v>200</v>
      </c>
      <c r="P283" s="173">
        <v>0</v>
      </c>
      <c r="Q283" s="173">
        <v>0</v>
      </c>
      <c r="R283" s="173">
        <v>0</v>
      </c>
      <c r="S283" s="173">
        <v>0</v>
      </c>
      <c r="T283" s="112"/>
      <c r="U283" s="131" t="s">
        <v>403</v>
      </c>
      <c r="V283" s="5">
        <f t="shared" ref="V283:Z284" si="163">V397*0.6</f>
        <v>3.1350000000000002</v>
      </c>
      <c r="W283" s="5">
        <f t="shared" si="163"/>
        <v>7.2674999999999992</v>
      </c>
      <c r="X283" s="5">
        <f t="shared" si="163"/>
        <v>7.6950000000000003</v>
      </c>
      <c r="Y283" s="5">
        <f t="shared" si="163"/>
        <v>11.4</v>
      </c>
      <c r="Z283" s="5">
        <f t="shared" si="163"/>
        <v>11.4</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406</v>
      </c>
      <c r="K284" s="368">
        <f t="shared" ref="K284:N284" si="164">K398/2</f>
        <v>366.5</v>
      </c>
      <c r="L284" s="368">
        <f t="shared" si="164"/>
        <v>366.5</v>
      </c>
      <c r="M284" s="368">
        <f t="shared" si="164"/>
        <v>366.5</v>
      </c>
      <c r="N284" s="368">
        <f t="shared" si="164"/>
        <v>366.5</v>
      </c>
      <c r="O284" s="368">
        <f t="shared" ref="O284" si="165">O398/2</f>
        <v>366.5</v>
      </c>
      <c r="P284" s="173">
        <v>0</v>
      </c>
      <c r="Q284" s="173">
        <v>0</v>
      </c>
      <c r="R284" s="173">
        <v>0</v>
      </c>
      <c r="S284" s="173">
        <v>0</v>
      </c>
      <c r="T284" s="112"/>
      <c r="U284" s="131" t="s">
        <v>145</v>
      </c>
      <c r="V284" s="5">
        <f t="shared" si="163"/>
        <v>5.28</v>
      </c>
      <c r="W284" s="5">
        <f t="shared" si="163"/>
        <v>8.16</v>
      </c>
      <c r="X284" s="5">
        <f t="shared" si="163"/>
        <v>8.64</v>
      </c>
      <c r="Y284" s="5">
        <f t="shared" si="163"/>
        <v>9.6</v>
      </c>
      <c r="Z284" s="5">
        <f t="shared" si="163"/>
        <v>9.6</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407</v>
      </c>
      <c r="K285" s="368">
        <f t="shared" ref="K285:N285" si="166">K399/2</f>
        <v>535.5</v>
      </c>
      <c r="L285" s="368">
        <f t="shared" si="166"/>
        <v>535.5</v>
      </c>
      <c r="M285" s="368">
        <f t="shared" si="166"/>
        <v>535.5</v>
      </c>
      <c r="N285" s="368">
        <f t="shared" si="166"/>
        <v>535.5</v>
      </c>
      <c r="O285" s="368">
        <f t="shared" ref="O285" si="167">O399/2</f>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408</v>
      </c>
      <c r="K286" s="368">
        <f t="shared" ref="K286:N286" si="168">K400/2</f>
        <v>650</v>
      </c>
      <c r="L286" s="368">
        <f t="shared" si="168"/>
        <v>650</v>
      </c>
      <c r="M286" s="368">
        <f t="shared" si="168"/>
        <v>650</v>
      </c>
      <c r="N286" s="368">
        <f t="shared" si="168"/>
        <v>650</v>
      </c>
      <c r="O286" s="368">
        <f t="shared" ref="O286" si="169">O400/2</f>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409</v>
      </c>
      <c r="K287" s="368">
        <f t="shared" ref="K287:N287" si="170">K401/2</f>
        <v>750</v>
      </c>
      <c r="L287" s="368">
        <f t="shared" si="170"/>
        <v>750</v>
      </c>
      <c r="M287" s="368">
        <f t="shared" si="170"/>
        <v>750</v>
      </c>
      <c r="N287" s="368">
        <f t="shared" si="170"/>
        <v>750</v>
      </c>
      <c r="O287" s="368">
        <f t="shared" ref="O287" si="171">O401/2</f>
        <v>750</v>
      </c>
      <c r="P287" s="173">
        <v>0</v>
      </c>
      <c r="Q287" s="173">
        <v>0</v>
      </c>
      <c r="R287" s="173">
        <v>0</v>
      </c>
      <c r="S287" s="173">
        <v>0</v>
      </c>
      <c r="T287" s="112"/>
      <c r="U287" s="131" t="s">
        <v>148</v>
      </c>
      <c r="V287" s="5">
        <f t="shared" ref="V287:Z292" si="172">V401*0.83</f>
        <v>39.259</v>
      </c>
      <c r="W287" s="5">
        <f t="shared" si="172"/>
        <v>60.672999999999995</v>
      </c>
      <c r="X287" s="5">
        <f t="shared" si="172"/>
        <v>64.242000000000004</v>
      </c>
      <c r="Y287" s="5">
        <f t="shared" si="172"/>
        <v>49.965999999999994</v>
      </c>
      <c r="Z287" s="5">
        <f t="shared" si="172"/>
        <v>71.38</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410</v>
      </c>
      <c r="K288" s="368">
        <f t="shared" ref="K288:N288" si="173">K402*0.8</f>
        <v>80</v>
      </c>
      <c r="L288" s="368">
        <f t="shared" si="173"/>
        <v>80</v>
      </c>
      <c r="M288" s="368">
        <f t="shared" si="173"/>
        <v>80</v>
      </c>
      <c r="N288" s="368">
        <f t="shared" si="173"/>
        <v>80</v>
      </c>
      <c r="O288" s="368">
        <f t="shared" ref="O288" si="174">O402*0.8</f>
        <v>80</v>
      </c>
      <c r="P288" s="173">
        <v>0</v>
      </c>
      <c r="Q288" s="173">
        <v>0</v>
      </c>
      <c r="R288" s="173">
        <v>0</v>
      </c>
      <c r="S288" s="173">
        <v>0</v>
      </c>
      <c r="T288" s="112"/>
      <c r="U288" s="131" t="s">
        <v>149</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411</v>
      </c>
      <c r="K289" s="368">
        <f t="shared" ref="K289:N289" si="175">K403*0.8</f>
        <v>80</v>
      </c>
      <c r="L289" s="368">
        <f t="shared" si="175"/>
        <v>80</v>
      </c>
      <c r="M289" s="368">
        <f t="shared" si="175"/>
        <v>80</v>
      </c>
      <c r="N289" s="368">
        <f t="shared" si="175"/>
        <v>80</v>
      </c>
      <c r="O289" s="368">
        <f t="shared" ref="O289" si="176">O403*0.8</f>
        <v>80</v>
      </c>
      <c r="P289" s="173">
        <v>0</v>
      </c>
      <c r="Q289" s="173">
        <v>0</v>
      </c>
      <c r="R289" s="173">
        <v>0</v>
      </c>
      <c r="S289" s="173">
        <v>0</v>
      </c>
      <c r="T289" s="112"/>
      <c r="U289" s="131" t="s">
        <v>150</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412</v>
      </c>
      <c r="K290" s="368">
        <f t="shared" ref="K290:N290" si="177">K404*0.8</f>
        <v>80</v>
      </c>
      <c r="L290" s="368">
        <f t="shared" si="177"/>
        <v>80</v>
      </c>
      <c r="M290" s="368">
        <f t="shared" si="177"/>
        <v>80</v>
      </c>
      <c r="N290" s="368">
        <f t="shared" si="177"/>
        <v>80</v>
      </c>
      <c r="O290" s="368">
        <f t="shared" ref="O290" si="178">O404*0.8</f>
        <v>80</v>
      </c>
      <c r="P290" s="173">
        <v>0</v>
      </c>
      <c r="Q290" s="173">
        <v>0</v>
      </c>
      <c r="R290" s="173">
        <v>0</v>
      </c>
      <c r="S290" s="173">
        <v>0</v>
      </c>
      <c r="T290" s="112"/>
      <c r="U290" s="131" t="s">
        <v>151</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413</v>
      </c>
      <c r="K291" s="368">
        <f t="shared" ref="K291:N291" si="179">K405*0.8</f>
        <v>80</v>
      </c>
      <c r="L291" s="368">
        <f t="shared" si="179"/>
        <v>80</v>
      </c>
      <c r="M291" s="368">
        <f t="shared" si="179"/>
        <v>80</v>
      </c>
      <c r="N291" s="368">
        <f t="shared" si="179"/>
        <v>80</v>
      </c>
      <c r="O291" s="368">
        <f t="shared" ref="O291" si="180">O405*0.8</f>
        <v>80</v>
      </c>
      <c r="P291" s="173">
        <v>0</v>
      </c>
      <c r="Q291" s="173">
        <v>0</v>
      </c>
      <c r="R291" s="173">
        <v>0</v>
      </c>
      <c r="S291" s="173">
        <v>0</v>
      </c>
      <c r="T291" s="112"/>
      <c r="U291" s="131" t="s">
        <v>152</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c r="J292" s="131" t="s">
        <v>414</v>
      </c>
      <c r="K292" s="368">
        <f t="shared" ref="K292:N292" si="181">K406*0.8</f>
        <v>80</v>
      </c>
      <c r="L292" s="368">
        <f t="shared" si="181"/>
        <v>80</v>
      </c>
      <c r="M292" s="368">
        <f t="shared" si="181"/>
        <v>80</v>
      </c>
      <c r="N292" s="368">
        <f t="shared" si="181"/>
        <v>80</v>
      </c>
      <c r="O292" s="368">
        <f t="shared" ref="O292" si="182">O406*0.8</f>
        <v>80</v>
      </c>
      <c r="P292" s="173">
        <v>0</v>
      </c>
      <c r="Q292" s="173">
        <v>0</v>
      </c>
      <c r="R292" s="173">
        <v>0</v>
      </c>
      <c r="S292" s="173">
        <v>0</v>
      </c>
      <c r="T292" s="112"/>
      <c r="U292" s="131" t="s">
        <v>153</v>
      </c>
      <c r="V292" s="5">
        <f t="shared" si="172"/>
        <v>0.45650000000000002</v>
      </c>
      <c r="W292" s="5">
        <f t="shared" si="172"/>
        <v>0.7054999999999999</v>
      </c>
      <c r="X292" s="5">
        <f t="shared" si="172"/>
        <v>0.747</v>
      </c>
      <c r="Y292" s="5">
        <f t="shared" si="172"/>
        <v>0.83</v>
      </c>
      <c r="Z292" s="5">
        <f t="shared" si="172"/>
        <v>0.83</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t="s">
        <v>826</v>
      </c>
      <c r="J293" s="131" t="s">
        <v>405</v>
      </c>
      <c r="K293" s="368">
        <f t="shared" ref="K293:N293" si="183">K407/2</f>
        <v>100</v>
      </c>
      <c r="L293" s="368">
        <f t="shared" si="183"/>
        <v>150</v>
      </c>
      <c r="M293" s="368">
        <f t="shared" si="183"/>
        <v>150</v>
      </c>
      <c r="N293" s="368">
        <f t="shared" si="183"/>
        <v>200</v>
      </c>
      <c r="O293" s="368">
        <f t="shared" ref="O293" si="184">O407/2</f>
        <v>200</v>
      </c>
      <c r="P293" s="173">
        <v>0</v>
      </c>
      <c r="Q293" s="173">
        <v>0</v>
      </c>
      <c r="R293" s="173">
        <v>0</v>
      </c>
      <c r="S293" s="173">
        <v>0</v>
      </c>
      <c r="T293" s="112"/>
      <c r="U293" s="131" t="s">
        <v>403</v>
      </c>
      <c r="V293" s="5">
        <f t="shared" ref="V293:Z294" si="185">V407*0.6</f>
        <v>3.1350000000000002</v>
      </c>
      <c r="W293" s="5">
        <f t="shared" si="185"/>
        <v>7.2674999999999992</v>
      </c>
      <c r="X293" s="5">
        <f t="shared" si="185"/>
        <v>7.6950000000000003</v>
      </c>
      <c r="Y293" s="5">
        <f t="shared" si="185"/>
        <v>11.4</v>
      </c>
      <c r="Z293" s="5">
        <f t="shared" si="185"/>
        <v>11.4</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406</v>
      </c>
      <c r="K294" s="368">
        <f t="shared" ref="K294:N294" si="186">K408/2</f>
        <v>366.5</v>
      </c>
      <c r="L294" s="368">
        <f t="shared" si="186"/>
        <v>366.5</v>
      </c>
      <c r="M294" s="368">
        <f t="shared" si="186"/>
        <v>366.5</v>
      </c>
      <c r="N294" s="368">
        <f t="shared" si="186"/>
        <v>366.5</v>
      </c>
      <c r="O294" s="368">
        <f t="shared" ref="O294" si="187">O408/2</f>
        <v>366.5</v>
      </c>
      <c r="P294" s="173">
        <v>0</v>
      </c>
      <c r="Q294" s="173">
        <v>0</v>
      </c>
      <c r="R294" s="173">
        <v>0</v>
      </c>
      <c r="S294" s="173">
        <v>0</v>
      </c>
      <c r="T294" s="112"/>
      <c r="U294" s="131" t="s">
        <v>145</v>
      </c>
      <c r="V294" s="5">
        <f t="shared" si="185"/>
        <v>5.28</v>
      </c>
      <c r="W294" s="5">
        <f t="shared" si="185"/>
        <v>8.16</v>
      </c>
      <c r="X294" s="5">
        <f t="shared" si="185"/>
        <v>8.64</v>
      </c>
      <c r="Y294" s="5">
        <f t="shared" si="185"/>
        <v>9.6</v>
      </c>
      <c r="Z294" s="5">
        <f t="shared" si="185"/>
        <v>9.6</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407</v>
      </c>
      <c r="K295" s="368">
        <f t="shared" ref="K295:N295" si="188">K409/2</f>
        <v>535.5</v>
      </c>
      <c r="L295" s="368">
        <f t="shared" si="188"/>
        <v>535.5</v>
      </c>
      <c r="M295" s="368">
        <f t="shared" si="188"/>
        <v>535.5</v>
      </c>
      <c r="N295" s="368">
        <f t="shared" si="188"/>
        <v>535.5</v>
      </c>
      <c r="O295" s="368">
        <f t="shared" ref="O295" si="189">O409/2</f>
        <v>535.5</v>
      </c>
      <c r="P295" s="173">
        <v>0</v>
      </c>
      <c r="Q295" s="173">
        <v>0</v>
      </c>
      <c r="R295" s="173">
        <v>0</v>
      </c>
      <c r="S295" s="173">
        <v>0</v>
      </c>
      <c r="T295" s="112"/>
      <c r="U295" s="131" t="s">
        <v>146</v>
      </c>
      <c r="V295" s="5">
        <f>V409*0.7</f>
        <v>15.399999999999999</v>
      </c>
      <c r="W295" s="5">
        <f>W409*0.7</f>
        <v>19.599999999999998</v>
      </c>
      <c r="X295" s="5">
        <f>X409*0.7</f>
        <v>25.2</v>
      </c>
      <c r="Y295" s="5">
        <f>Y409*0.7</f>
        <v>28</v>
      </c>
      <c r="Z295" s="5">
        <f>Z409*0.7</f>
        <v>28</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408</v>
      </c>
      <c r="K296" s="368">
        <f t="shared" ref="K296:N296" si="190">K410/2</f>
        <v>650</v>
      </c>
      <c r="L296" s="368">
        <f t="shared" si="190"/>
        <v>650</v>
      </c>
      <c r="M296" s="368">
        <f t="shared" si="190"/>
        <v>650</v>
      </c>
      <c r="N296" s="368">
        <f t="shared" si="190"/>
        <v>650</v>
      </c>
      <c r="O296" s="368">
        <f t="shared" ref="O296" si="191">O410/2</f>
        <v>650</v>
      </c>
      <c r="P296" s="173">
        <v>0</v>
      </c>
      <c r="Q296" s="173">
        <v>0</v>
      </c>
      <c r="R296" s="173">
        <v>0</v>
      </c>
      <c r="S296" s="173">
        <v>0</v>
      </c>
      <c r="T296" s="112"/>
      <c r="U296" s="131" t="s">
        <v>147</v>
      </c>
      <c r="V296" s="5">
        <f>V410*0.75</f>
        <v>22.687500000000004</v>
      </c>
      <c r="W296" s="5">
        <f>W410*0.75</f>
        <v>35.0625</v>
      </c>
      <c r="X296" s="5">
        <f>X410*0.75</f>
        <v>37.125</v>
      </c>
      <c r="Y296" s="5">
        <f>Y410*0.75</f>
        <v>41.25</v>
      </c>
      <c r="Z296" s="5">
        <f>Z410*0.75</f>
        <v>41.25</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409</v>
      </c>
      <c r="K297" s="368">
        <f t="shared" ref="K297:N297" si="192">K411/2</f>
        <v>750</v>
      </c>
      <c r="L297" s="368">
        <f t="shared" si="192"/>
        <v>750</v>
      </c>
      <c r="M297" s="368">
        <f t="shared" si="192"/>
        <v>750</v>
      </c>
      <c r="N297" s="368">
        <f t="shared" si="192"/>
        <v>750</v>
      </c>
      <c r="O297" s="368">
        <f t="shared" ref="O297" si="193">O411/2</f>
        <v>750</v>
      </c>
      <c r="P297" s="173">
        <v>0</v>
      </c>
      <c r="Q297" s="173">
        <v>0</v>
      </c>
      <c r="R297" s="173">
        <v>0</v>
      </c>
      <c r="S297" s="173">
        <v>0</v>
      </c>
      <c r="T297" s="112"/>
      <c r="U297" s="131" t="s">
        <v>148</v>
      </c>
      <c r="V297" s="5">
        <f t="shared" ref="V297:Z302" si="194">V411*0.83</f>
        <v>39.259</v>
      </c>
      <c r="W297" s="5">
        <f t="shared" si="194"/>
        <v>60.672999999999995</v>
      </c>
      <c r="X297" s="5">
        <f t="shared" si="194"/>
        <v>64.242000000000004</v>
      </c>
      <c r="Y297" s="5">
        <f t="shared" si="194"/>
        <v>49.965999999999994</v>
      </c>
      <c r="Z297" s="5">
        <f t="shared" si="194"/>
        <v>71.38</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410</v>
      </c>
      <c r="K298" s="368">
        <f t="shared" ref="K298:N298" si="195">K412*0.8</f>
        <v>80</v>
      </c>
      <c r="L298" s="368">
        <f t="shared" si="195"/>
        <v>80</v>
      </c>
      <c r="M298" s="368">
        <f t="shared" si="195"/>
        <v>80</v>
      </c>
      <c r="N298" s="368">
        <f t="shared" si="195"/>
        <v>80</v>
      </c>
      <c r="O298" s="368">
        <f t="shared" ref="O298" si="196">O412*0.8</f>
        <v>80</v>
      </c>
      <c r="P298" s="173">
        <v>0</v>
      </c>
      <c r="Q298" s="173">
        <v>0</v>
      </c>
      <c r="R298" s="173">
        <v>0</v>
      </c>
      <c r="S298" s="173">
        <v>0</v>
      </c>
      <c r="T298" s="112"/>
      <c r="U298" s="131" t="s">
        <v>149</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411</v>
      </c>
      <c r="K299" s="368">
        <f t="shared" ref="K299:N299" si="197">K413*0.8</f>
        <v>80</v>
      </c>
      <c r="L299" s="368">
        <f t="shared" si="197"/>
        <v>80</v>
      </c>
      <c r="M299" s="368">
        <f t="shared" si="197"/>
        <v>80</v>
      </c>
      <c r="N299" s="368">
        <f t="shared" si="197"/>
        <v>80</v>
      </c>
      <c r="O299" s="368">
        <f t="shared" ref="O299" si="198">O413*0.8</f>
        <v>80</v>
      </c>
      <c r="P299" s="173">
        <v>0</v>
      </c>
      <c r="Q299" s="173">
        <v>0</v>
      </c>
      <c r="R299" s="173">
        <v>0</v>
      </c>
      <c r="S299" s="173">
        <v>0</v>
      </c>
      <c r="T299" s="112"/>
      <c r="U299" s="131" t="s">
        <v>150</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412</v>
      </c>
      <c r="K300" s="368">
        <f t="shared" ref="K300:N300" si="199">K414*0.8</f>
        <v>80</v>
      </c>
      <c r="L300" s="368">
        <f t="shared" si="199"/>
        <v>80</v>
      </c>
      <c r="M300" s="368">
        <f t="shared" si="199"/>
        <v>80</v>
      </c>
      <c r="N300" s="368">
        <f t="shared" si="199"/>
        <v>80</v>
      </c>
      <c r="O300" s="368">
        <f t="shared" ref="O300" si="200">O414*0.8</f>
        <v>80</v>
      </c>
      <c r="P300" s="173">
        <v>0</v>
      </c>
      <c r="Q300" s="173">
        <v>0</v>
      </c>
      <c r="R300" s="173">
        <v>0</v>
      </c>
      <c r="S300" s="173">
        <v>0</v>
      </c>
      <c r="T300" s="112"/>
      <c r="U300" s="131" t="s">
        <v>151</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3.15" hidden="1" customHeight="1" outlineLevel="2" x14ac:dyDescent="0.25">
      <c r="A301" s="134"/>
      <c r="B301" s="126"/>
      <c r="C301" s="108"/>
      <c r="D301" s="108"/>
      <c r="E301" s="108"/>
      <c r="F301" s="110"/>
      <c r="G301" s="112"/>
      <c r="H301" s="112"/>
      <c r="I301" s="131"/>
      <c r="J301" s="131" t="s">
        <v>413</v>
      </c>
      <c r="K301" s="368">
        <f t="shared" ref="K301:N301" si="201">K415*0.8</f>
        <v>80</v>
      </c>
      <c r="L301" s="368">
        <f t="shared" si="201"/>
        <v>80</v>
      </c>
      <c r="M301" s="368">
        <f t="shared" si="201"/>
        <v>80</v>
      </c>
      <c r="N301" s="368">
        <f t="shared" si="201"/>
        <v>80</v>
      </c>
      <c r="O301" s="368">
        <f t="shared" ref="O301" si="202">O415*0.8</f>
        <v>80</v>
      </c>
      <c r="P301" s="173">
        <v>0</v>
      </c>
      <c r="Q301" s="173">
        <v>0</v>
      </c>
      <c r="R301" s="173">
        <v>0</v>
      </c>
      <c r="S301" s="173">
        <v>0</v>
      </c>
      <c r="T301" s="112"/>
      <c r="U301" s="131" t="s">
        <v>152</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hidden="1" outlineLevel="2" x14ac:dyDescent="0.25">
      <c r="A302" s="134"/>
      <c r="B302" s="126"/>
      <c r="C302" s="108"/>
      <c r="D302" s="108"/>
      <c r="E302" s="108"/>
      <c r="F302" s="110"/>
      <c r="G302" s="112"/>
      <c r="H302" s="112"/>
      <c r="I302" s="131"/>
      <c r="J302" s="131" t="s">
        <v>414</v>
      </c>
      <c r="K302" s="368">
        <f t="shared" ref="K302:N302" si="203">K416*0.8</f>
        <v>80</v>
      </c>
      <c r="L302" s="368">
        <f t="shared" si="203"/>
        <v>80</v>
      </c>
      <c r="M302" s="368">
        <f t="shared" si="203"/>
        <v>80</v>
      </c>
      <c r="N302" s="368">
        <f t="shared" si="203"/>
        <v>80</v>
      </c>
      <c r="O302" s="368">
        <f t="shared" ref="O302" si="204">O416*0.8</f>
        <v>80</v>
      </c>
      <c r="P302" s="173">
        <v>0</v>
      </c>
      <c r="Q302" s="173">
        <v>0</v>
      </c>
      <c r="R302" s="173">
        <v>0</v>
      </c>
      <c r="S302" s="173">
        <v>0</v>
      </c>
      <c r="T302" s="112"/>
      <c r="U302" s="131" t="s">
        <v>153</v>
      </c>
      <c r="V302" s="5">
        <f t="shared" si="194"/>
        <v>0.45650000000000002</v>
      </c>
      <c r="W302" s="5">
        <f t="shared" si="194"/>
        <v>0.7054999999999999</v>
      </c>
      <c r="X302" s="5">
        <f t="shared" si="194"/>
        <v>0.747</v>
      </c>
      <c r="Y302" s="5">
        <f t="shared" si="194"/>
        <v>0.83</v>
      </c>
      <c r="Z302" s="5">
        <f t="shared" si="194"/>
        <v>0.83</v>
      </c>
      <c r="AA302" s="173">
        <v>0</v>
      </c>
      <c r="AB302" s="173">
        <v>0</v>
      </c>
      <c r="AC302" s="173">
        <v>0</v>
      </c>
      <c r="AD302" s="173">
        <v>0</v>
      </c>
      <c r="AE302" s="112"/>
      <c r="AF302" s="112"/>
      <c r="AG302" s="236"/>
      <c r="AH302" s="228"/>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15" outlineLevel="1" collapsed="1" x14ac:dyDescent="0.25">
      <c r="A303" s="134"/>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24" customHeight="1" x14ac:dyDescent="0.25">
      <c r="A304" s="134"/>
      <c r="B304" s="126"/>
      <c r="C304" s="120"/>
      <c r="D304" s="120"/>
      <c r="E304" s="120"/>
      <c r="F304" s="120"/>
      <c r="G304" s="121" t="str">
        <f>G195</f>
        <v>Pasture growth by FOO for Low FOO - annual pastures (P1a)</v>
      </c>
      <c r="H304" s="122"/>
      <c r="I304" s="122"/>
      <c r="J304" s="122"/>
      <c r="K304" s="122"/>
      <c r="L304" s="122"/>
      <c r="M304" s="122"/>
      <c r="N304" s="122"/>
      <c r="O304" s="257"/>
      <c r="P304" s="257"/>
      <c r="Q304" s="257"/>
      <c r="R304" s="692"/>
      <c r="S304" s="122"/>
      <c r="T304" s="122"/>
      <c r="U304" s="122"/>
      <c r="V304" s="122"/>
      <c r="W304" s="122"/>
      <c r="X304" s="122"/>
      <c r="Y304" s="122"/>
      <c r="Z304" s="257"/>
      <c r="AA304" s="257"/>
      <c r="AB304" s="257"/>
      <c r="AC304" s="692"/>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127"/>
      <c r="G305" s="127"/>
      <c r="H305" s="127"/>
      <c r="I305" s="127"/>
      <c r="J305" s="127"/>
      <c r="K305" s="127"/>
      <c r="L305" s="127"/>
      <c r="M305" s="127"/>
      <c r="N305" s="127"/>
      <c r="O305" s="228"/>
      <c r="P305" s="228"/>
      <c r="Q305" s="228"/>
      <c r="R305" s="689"/>
      <c r="S305" s="127"/>
      <c r="T305" s="127"/>
      <c r="U305" s="127"/>
      <c r="V305" s="127"/>
      <c r="W305" s="127"/>
      <c r="X305" s="127"/>
      <c r="Y305" s="127"/>
      <c r="Z305" s="228"/>
      <c r="AA305" s="228"/>
      <c r="AB305" s="228"/>
      <c r="AC305" s="689"/>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12.75" customHeight="1" outlineLevel="1" x14ac:dyDescent="0.25">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collapsed="1" thickBot="1" x14ac:dyDescent="0.3">
      <c r="A307" s="134"/>
      <c r="B307" s="75"/>
      <c r="C307" s="75"/>
      <c r="D307" s="75"/>
      <c r="E307" s="75"/>
      <c r="F307" s="75"/>
      <c r="G307" s="75"/>
      <c r="H307" s="75"/>
      <c r="I307" s="75"/>
      <c r="J307" s="75"/>
      <c r="K307" s="75"/>
      <c r="L307" s="75"/>
      <c r="M307" s="75"/>
      <c r="N307" s="75"/>
      <c r="O307" s="75"/>
      <c r="P307" s="227"/>
      <c r="Q307" s="227"/>
      <c r="R307" s="687"/>
      <c r="S307" s="227"/>
      <c r="T307" s="75"/>
      <c r="U307" s="75"/>
      <c r="V307" s="75"/>
      <c r="W307" s="75"/>
      <c r="X307" s="75"/>
      <c r="Y307" s="75"/>
      <c r="Z307" s="75"/>
      <c r="AA307" s="227"/>
      <c r="AB307" s="227"/>
      <c r="AC307" s="687"/>
      <c r="AD307" s="227"/>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5.0999999999999996" customHeight="1" outlineLevel="1" x14ac:dyDescent="0.25">
      <c r="A308" s="134"/>
      <c r="B308" s="126"/>
      <c r="C308" s="79" t="s">
        <v>0</v>
      </c>
      <c r="D308" s="79"/>
      <c r="E308" s="79"/>
      <c r="F308" s="79"/>
      <c r="G308" s="79"/>
      <c r="H308" s="79"/>
      <c r="I308" s="79"/>
      <c r="J308" s="79"/>
      <c r="K308" s="80"/>
      <c r="L308" s="80"/>
      <c r="M308" s="80"/>
      <c r="N308" s="80"/>
      <c r="O308" s="80"/>
      <c r="P308" s="230"/>
      <c r="Q308" s="230"/>
      <c r="R308" s="711"/>
      <c r="S308" s="230"/>
      <c r="T308" s="80"/>
      <c r="U308" s="80"/>
      <c r="V308" s="80"/>
      <c r="W308" s="80"/>
      <c r="X308" s="80"/>
      <c r="Y308" s="80"/>
      <c r="Z308" s="80"/>
      <c r="AA308" s="230"/>
      <c r="AB308" s="230"/>
      <c r="AC308" s="711"/>
      <c r="AD308" s="230"/>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collapsed="1" x14ac:dyDescent="0.25">
      <c r="A309" s="134"/>
      <c r="B309" s="126"/>
      <c r="C309" s="84"/>
      <c r="D309" s="84">
        <v>0</v>
      </c>
      <c r="E309" s="84" t="s">
        <v>1</v>
      </c>
      <c r="F309" s="85"/>
      <c r="G309" s="86" t="s">
        <v>340</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84"/>
      <c r="D310" s="91"/>
      <c r="E310" s="92"/>
      <c r="F310" s="93"/>
      <c r="G310" s="94" t="s">
        <v>179</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c r="D311" s="84"/>
      <c r="E311" s="92"/>
      <c r="F311" s="93"/>
      <c r="G311" s="98">
        <v>44159.2893364583</v>
      </c>
      <c r="H311" s="99">
        <v>44159.2893364583</v>
      </c>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106"/>
      <c r="H313" s="106"/>
      <c r="I313" s="106"/>
      <c r="J313" s="106"/>
      <c r="K313" s="171" t="s">
        <v>180</v>
      </c>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92"/>
      <c r="H314" s="92"/>
      <c r="I314" s="92"/>
      <c r="J314" s="92"/>
      <c r="K314" s="92"/>
      <c r="L314" s="106"/>
      <c r="M314" s="106"/>
      <c r="N314" s="106"/>
      <c r="O314" s="106"/>
      <c r="P314" s="739"/>
      <c r="Q314" s="739"/>
      <c r="R314" s="1160"/>
      <c r="S314" s="739"/>
      <c r="T314" s="106"/>
      <c r="U314" s="106"/>
      <c r="V314" s="106"/>
      <c r="W314" s="106"/>
      <c r="X314" s="106"/>
      <c r="Y314" s="106"/>
      <c r="Z314" s="106"/>
      <c r="AA314" s="739"/>
      <c r="AB314" s="739"/>
      <c r="AC314" s="1160"/>
      <c r="AD314" s="739"/>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92"/>
      <c r="D315" s="92"/>
      <c r="E315" s="92"/>
      <c r="F315" s="92"/>
      <c r="G315" s="107"/>
      <c r="H315" s="107"/>
      <c r="I315" s="243" t="s">
        <v>481</v>
      </c>
      <c r="J315" s="107"/>
      <c r="K315" s="130" t="s">
        <v>183</v>
      </c>
      <c r="L315" s="130"/>
      <c r="M315" s="107"/>
      <c r="N315" s="107"/>
      <c r="O315" s="107"/>
      <c r="P315" s="243"/>
      <c r="Q315" s="243"/>
      <c r="R315" s="724"/>
      <c r="S315" s="243"/>
      <c r="T315" s="107"/>
      <c r="U315" s="107"/>
      <c r="V315" s="130" t="s">
        <v>184</v>
      </c>
      <c r="W315" s="130"/>
      <c r="X315" s="107"/>
      <c r="Y315" s="107"/>
      <c r="Z315" s="107"/>
      <c r="AA315" s="243"/>
      <c r="AB315" s="243"/>
      <c r="AC315" s="724"/>
      <c r="AD315" s="243"/>
      <c r="AE315" s="130" t="s">
        <v>401</v>
      </c>
      <c r="AF315" s="130"/>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92"/>
      <c r="G316" s="107"/>
      <c r="H316" s="107"/>
      <c r="I316" s="243"/>
      <c r="J316" s="107"/>
      <c r="K316" s="107" t="s">
        <v>395</v>
      </c>
      <c r="L316" s="107" t="s">
        <v>396</v>
      </c>
      <c r="M316" s="107" t="s">
        <v>398</v>
      </c>
      <c r="N316" s="107" t="s">
        <v>399</v>
      </c>
      <c r="O316" s="107" t="s">
        <v>400</v>
      </c>
      <c r="P316" s="243" t="s">
        <v>402</v>
      </c>
      <c r="Q316" s="243" t="s">
        <v>916</v>
      </c>
      <c r="R316" s="724" t="s">
        <v>917</v>
      </c>
      <c r="S316" s="724" t="s">
        <v>1209</v>
      </c>
      <c r="T316" s="107"/>
      <c r="U316" s="107"/>
      <c r="V316" s="107" t="s">
        <v>395</v>
      </c>
      <c r="W316" s="107" t="s">
        <v>396</v>
      </c>
      <c r="X316" s="107" t="s">
        <v>398</v>
      </c>
      <c r="Y316" s="107" t="s">
        <v>399</v>
      </c>
      <c r="Z316" s="107" t="s">
        <v>400</v>
      </c>
      <c r="AA316" s="243" t="s">
        <v>402</v>
      </c>
      <c r="AB316" s="243" t="s">
        <v>916</v>
      </c>
      <c r="AC316" s="724" t="s">
        <v>917</v>
      </c>
      <c r="AD316" s="724" t="s">
        <v>1209</v>
      </c>
      <c r="AE316" s="107" t="s">
        <v>400</v>
      </c>
      <c r="AF316" s="107" t="s">
        <v>400</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t="s">
        <v>851</v>
      </c>
      <c r="J317" s="131" t="s">
        <v>403</v>
      </c>
      <c r="K317" s="370">
        <v>100</v>
      </c>
      <c r="L317" s="370">
        <v>100</v>
      </c>
      <c r="M317" s="370">
        <v>100</v>
      </c>
      <c r="N317" s="370">
        <v>100</v>
      </c>
      <c r="O317" s="370">
        <v>100</v>
      </c>
      <c r="P317" s="370">
        <v>100</v>
      </c>
      <c r="Q317" s="370">
        <v>100</v>
      </c>
      <c r="R317" s="370">
        <v>100</v>
      </c>
      <c r="S317" s="370">
        <v>100</v>
      </c>
      <c r="T317" s="964"/>
      <c r="U317" s="965" t="s">
        <v>403</v>
      </c>
      <c r="V317" s="369">
        <v>0</v>
      </c>
      <c r="W317" s="369">
        <v>0</v>
      </c>
      <c r="X317" s="369">
        <v>0</v>
      </c>
      <c r="Y317" s="369">
        <v>0</v>
      </c>
      <c r="Z317" s="369">
        <v>0</v>
      </c>
      <c r="AA317" s="369">
        <v>0</v>
      </c>
      <c r="AB317" s="369">
        <v>0</v>
      </c>
      <c r="AC317" s="369">
        <v>0</v>
      </c>
      <c r="AD317" s="369">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145</v>
      </c>
      <c r="K318" s="370">
        <v>5</v>
      </c>
      <c r="L318" s="370">
        <v>93</v>
      </c>
      <c r="M318" s="370">
        <v>411</v>
      </c>
      <c r="N318" s="370">
        <v>137</v>
      </c>
      <c r="O318" s="370">
        <v>315</v>
      </c>
      <c r="P318" s="370">
        <v>589</v>
      </c>
      <c r="Q318" s="370">
        <v>357</v>
      </c>
      <c r="R318" s="370">
        <v>356</v>
      </c>
      <c r="S318" s="370">
        <f>O318*T203</f>
        <v>283.5</v>
      </c>
      <c r="T318" s="964"/>
      <c r="U318" s="965" t="s">
        <v>145</v>
      </c>
      <c r="V318" s="369">
        <v>1.26</v>
      </c>
      <c r="W318" s="369">
        <v>8.99</v>
      </c>
      <c r="X318" s="369">
        <v>23.22</v>
      </c>
      <c r="Y318" s="369">
        <v>13.14</v>
      </c>
      <c r="Z318" s="369">
        <v>20.87</v>
      </c>
      <c r="AA318" s="369">
        <v>24.8</v>
      </c>
      <c r="AB318" s="369">
        <v>19.36</v>
      </c>
      <c r="AC318" s="369">
        <v>19.86</v>
      </c>
      <c r="AD318" s="369">
        <f>Z318</f>
        <v>20.87</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146</v>
      </c>
      <c r="K319" s="370">
        <v>37</v>
      </c>
      <c r="L319" s="370">
        <v>288</v>
      </c>
      <c r="M319" s="370">
        <v>873</v>
      </c>
      <c r="N319" s="370">
        <v>410</v>
      </c>
      <c r="O319" s="370">
        <v>739</v>
      </c>
      <c r="P319" s="370">
        <v>700</v>
      </c>
      <c r="Q319" s="370">
        <v>763</v>
      </c>
      <c r="R319" s="370">
        <v>762</v>
      </c>
      <c r="S319" s="370">
        <f t="shared" ref="S319:S321" si="205">O319*T204</f>
        <v>554.25</v>
      </c>
      <c r="T319" s="964"/>
      <c r="U319" s="965" t="s">
        <v>146</v>
      </c>
      <c r="V319" s="369">
        <v>5.79</v>
      </c>
      <c r="W319" s="369">
        <v>20.69</v>
      </c>
      <c r="X319" s="369">
        <v>34.79</v>
      </c>
      <c r="Y319" s="369">
        <v>25.42</v>
      </c>
      <c r="Z319" s="369">
        <v>33.75</v>
      </c>
      <c r="AA319" s="369">
        <v>30.71</v>
      </c>
      <c r="AB319" s="369">
        <v>30.77</v>
      </c>
      <c r="AC319" s="369">
        <v>31.27</v>
      </c>
      <c r="AD319" s="369">
        <f t="shared" ref="AD319:AD321" si="206">Z319</f>
        <v>33.75</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147</v>
      </c>
      <c r="K320" s="370">
        <v>261</v>
      </c>
      <c r="L320" s="370">
        <v>987</v>
      </c>
      <c r="M320" s="370">
        <v>1800</v>
      </c>
      <c r="N320" s="370">
        <v>1279</v>
      </c>
      <c r="O320" s="370">
        <v>1822</v>
      </c>
      <c r="P320" s="370">
        <v>2000</v>
      </c>
      <c r="Q320" s="370">
        <v>1680</v>
      </c>
      <c r="R320" s="370">
        <v>1680</v>
      </c>
      <c r="S320" s="370">
        <f t="shared" si="205"/>
        <v>1184.3</v>
      </c>
      <c r="T320" s="964"/>
      <c r="U320" s="965" t="s">
        <v>147</v>
      </c>
      <c r="V320" s="369">
        <v>46.42</v>
      </c>
      <c r="W320" s="369">
        <v>33.159999999999997</v>
      </c>
      <c r="X320" s="369">
        <v>47.31</v>
      </c>
      <c r="Y320" s="369">
        <v>38.979999999999997</v>
      </c>
      <c r="Z320" s="369">
        <v>47.39</v>
      </c>
      <c r="AA320" s="369">
        <v>48.01</v>
      </c>
      <c r="AB320" s="369">
        <v>43.64</v>
      </c>
      <c r="AC320" s="369">
        <v>43.89</v>
      </c>
      <c r="AD320" s="369">
        <f t="shared" si="206"/>
        <v>47.39</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148</v>
      </c>
      <c r="K321" s="370">
        <v>1021</v>
      </c>
      <c r="L321" s="370">
        <v>2037</v>
      </c>
      <c r="M321" s="370">
        <v>2900</v>
      </c>
      <c r="N321" s="370">
        <v>2464</v>
      </c>
      <c r="O321" s="370">
        <v>2864</v>
      </c>
      <c r="P321" s="370">
        <v>2650</v>
      </c>
      <c r="Q321" s="370">
        <v>2600</v>
      </c>
      <c r="R321" s="370">
        <v>2500</v>
      </c>
      <c r="S321" s="370">
        <f t="shared" si="205"/>
        <v>1575.2</v>
      </c>
      <c r="T321" s="964"/>
      <c r="U321" s="965" t="s">
        <v>148</v>
      </c>
      <c r="V321" s="369">
        <v>17.420000000000002</v>
      </c>
      <c r="W321" s="369">
        <v>28.91</v>
      </c>
      <c r="X321" s="369">
        <v>38.369999999999997</v>
      </c>
      <c r="Y321" s="369">
        <v>33.31</v>
      </c>
      <c r="Z321" s="369">
        <v>37.47</v>
      </c>
      <c r="AA321" s="369">
        <v>33.32</v>
      </c>
      <c r="AB321" s="369">
        <v>33.549999999999997</v>
      </c>
      <c r="AC321" s="369">
        <v>33.51</v>
      </c>
      <c r="AD321" s="369">
        <f t="shared" si="206"/>
        <v>37.47</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149</v>
      </c>
      <c r="K322" s="370">
        <v>100</v>
      </c>
      <c r="L322" s="370">
        <v>100</v>
      </c>
      <c r="M322" s="370">
        <v>100</v>
      </c>
      <c r="N322" s="370">
        <v>100</v>
      </c>
      <c r="O322" s="370">
        <v>100</v>
      </c>
      <c r="P322" s="370">
        <v>100</v>
      </c>
      <c r="Q322" s="370">
        <v>100</v>
      </c>
      <c r="R322" s="370">
        <v>100</v>
      </c>
      <c r="S322" s="370">
        <v>100</v>
      </c>
      <c r="T322" s="964"/>
      <c r="U322" s="965" t="s">
        <v>149</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150</v>
      </c>
      <c r="K323" s="370">
        <v>100</v>
      </c>
      <c r="L323" s="370">
        <v>100</v>
      </c>
      <c r="M323" s="370">
        <v>100</v>
      </c>
      <c r="N323" s="370">
        <v>100</v>
      </c>
      <c r="O323" s="370">
        <v>100</v>
      </c>
      <c r="P323" s="370">
        <v>100</v>
      </c>
      <c r="Q323" s="370">
        <v>100</v>
      </c>
      <c r="R323" s="370">
        <v>100</v>
      </c>
      <c r="S323" s="370">
        <v>100</v>
      </c>
      <c r="T323" s="964"/>
      <c r="U323" s="965" t="s">
        <v>150</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151</v>
      </c>
      <c r="K324" s="370">
        <v>100</v>
      </c>
      <c r="L324" s="370">
        <v>100</v>
      </c>
      <c r="M324" s="370">
        <v>100</v>
      </c>
      <c r="N324" s="370">
        <v>100</v>
      </c>
      <c r="O324" s="370">
        <v>100</v>
      </c>
      <c r="P324" s="370">
        <v>100</v>
      </c>
      <c r="Q324" s="370">
        <v>100</v>
      </c>
      <c r="R324" s="370">
        <v>100</v>
      </c>
      <c r="S324" s="370">
        <v>100</v>
      </c>
      <c r="T324" s="964"/>
      <c r="U324" s="965" t="s">
        <v>151</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152</v>
      </c>
      <c r="K325" s="370">
        <v>100</v>
      </c>
      <c r="L325" s="370">
        <v>100</v>
      </c>
      <c r="M325" s="370">
        <v>100</v>
      </c>
      <c r="N325" s="370">
        <v>100</v>
      </c>
      <c r="O325" s="370">
        <v>100</v>
      </c>
      <c r="P325" s="370">
        <v>100</v>
      </c>
      <c r="Q325" s="370">
        <v>100</v>
      </c>
      <c r="R325" s="370">
        <v>100</v>
      </c>
      <c r="S325" s="370">
        <v>100</v>
      </c>
      <c r="T325" s="964"/>
      <c r="U325" s="965" t="s">
        <v>152</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customHeight="1" outlineLevel="1" x14ac:dyDescent="0.25">
      <c r="A326" s="134"/>
      <c r="B326" s="126"/>
      <c r="C326" s="108"/>
      <c r="D326" s="108"/>
      <c r="E326" s="108"/>
      <c r="F326" s="110"/>
      <c r="G326" s="112"/>
      <c r="H326" s="112"/>
      <c r="I326" s="131"/>
      <c r="J326" s="131" t="s">
        <v>153</v>
      </c>
      <c r="K326" s="370">
        <v>100</v>
      </c>
      <c r="L326" s="370">
        <v>100</v>
      </c>
      <c r="M326" s="370">
        <v>100</v>
      </c>
      <c r="N326" s="370">
        <v>100</v>
      </c>
      <c r="O326" s="370">
        <v>100</v>
      </c>
      <c r="P326" s="370">
        <v>100</v>
      </c>
      <c r="Q326" s="370">
        <v>100</v>
      </c>
      <c r="R326" s="370">
        <v>100</v>
      </c>
      <c r="S326" s="370">
        <v>100</v>
      </c>
      <c r="T326" s="964"/>
      <c r="U326" s="965" t="s">
        <v>153</v>
      </c>
      <c r="V326" s="369">
        <v>1</v>
      </c>
      <c r="W326" s="369">
        <v>1</v>
      </c>
      <c r="X326" s="369">
        <v>1</v>
      </c>
      <c r="Y326" s="369">
        <v>1</v>
      </c>
      <c r="Z326" s="369">
        <v>1</v>
      </c>
      <c r="AA326" s="369">
        <v>1</v>
      </c>
      <c r="AB326" s="369">
        <v>1</v>
      </c>
      <c r="AC326" s="369">
        <v>1</v>
      </c>
      <c r="AD326" s="369">
        <v>1</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t="s">
        <v>418</v>
      </c>
      <c r="J327" s="131" t="s">
        <v>403</v>
      </c>
      <c r="K327" s="370">
        <v>200</v>
      </c>
      <c r="L327" s="370">
        <v>300</v>
      </c>
      <c r="M327" s="370">
        <v>300</v>
      </c>
      <c r="N327" s="368">
        <f t="shared" ref="N327:N348" si="207">$O327</f>
        <v>400</v>
      </c>
      <c r="O327" s="173">
        <v>400</v>
      </c>
      <c r="P327" s="173">
        <v>0</v>
      </c>
      <c r="Q327" s="173">
        <v>0</v>
      </c>
      <c r="R327" s="173">
        <v>0</v>
      </c>
      <c r="S327" s="173">
        <v>0</v>
      </c>
      <c r="T327" s="112"/>
      <c r="U327" s="131" t="s">
        <v>403</v>
      </c>
      <c r="V327" s="5">
        <f t="shared" ref="V327:V358" si="208">0.55*$Z327*(K327/$O327)</f>
        <v>5.2250000000000005</v>
      </c>
      <c r="W327" s="5">
        <f>0.85*$Z327*(L327/$O327)</f>
        <v>12.112499999999999</v>
      </c>
      <c r="X327" s="5">
        <f t="shared" ref="X327:X358" si="209">0.9*$Z327*(M327/$O327)</f>
        <v>12.825000000000001</v>
      </c>
      <c r="Y327" s="5">
        <f>$Z327*(N327/$O327)</f>
        <v>19</v>
      </c>
      <c r="Z327" s="174">
        <v>19</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210">$O328</f>
        <v>733</v>
      </c>
      <c r="L328" s="368">
        <f t="shared" si="210"/>
        <v>733</v>
      </c>
      <c r="M328" s="368">
        <f t="shared" si="210"/>
        <v>733</v>
      </c>
      <c r="N328" s="368">
        <f t="shared" si="207"/>
        <v>733</v>
      </c>
      <c r="O328" s="173">
        <v>733</v>
      </c>
      <c r="P328" s="173">
        <v>0</v>
      </c>
      <c r="Q328" s="173">
        <v>0</v>
      </c>
      <c r="R328" s="173">
        <v>0</v>
      </c>
      <c r="S328" s="173">
        <v>0</v>
      </c>
      <c r="T328" s="112"/>
      <c r="U328" s="131" t="s">
        <v>145</v>
      </c>
      <c r="V328" s="5">
        <f t="shared" si="208"/>
        <v>8.8000000000000007</v>
      </c>
      <c r="W328" s="5">
        <f>0.85*$Z328*(L328/$O328)</f>
        <v>13.6</v>
      </c>
      <c r="X328" s="5">
        <f t="shared" si="209"/>
        <v>14.4</v>
      </c>
      <c r="Y328" s="5">
        <f>$Z328*(N328/$O328)</f>
        <v>16</v>
      </c>
      <c r="Z328" s="174">
        <v>16</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146</v>
      </c>
      <c r="K329" s="368">
        <f t="shared" si="210"/>
        <v>1071</v>
      </c>
      <c r="L329" s="368">
        <f t="shared" si="210"/>
        <v>1071</v>
      </c>
      <c r="M329" s="368">
        <f t="shared" si="210"/>
        <v>1071</v>
      </c>
      <c r="N329" s="368">
        <f t="shared" si="207"/>
        <v>1071</v>
      </c>
      <c r="O329" s="173">
        <v>1071</v>
      </c>
      <c r="P329" s="173">
        <v>0</v>
      </c>
      <c r="Q329" s="173">
        <v>0</v>
      </c>
      <c r="R329" s="173">
        <v>0</v>
      </c>
      <c r="S329" s="173">
        <v>0</v>
      </c>
      <c r="T329" s="112"/>
      <c r="U329" s="131" t="s">
        <v>146</v>
      </c>
      <c r="V329" s="5">
        <f t="shared" si="208"/>
        <v>22</v>
      </c>
      <c r="W329" s="369">
        <f>0.7*$Z329*(L329/$O329)</f>
        <v>28</v>
      </c>
      <c r="X329" s="5">
        <f t="shared" si="209"/>
        <v>36</v>
      </c>
      <c r="Y329" s="5">
        <f>$Z329*(N329/$O329)</f>
        <v>40</v>
      </c>
      <c r="Z329" s="174">
        <v>40</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147</v>
      </c>
      <c r="K330" s="368">
        <f t="shared" si="210"/>
        <v>1300</v>
      </c>
      <c r="L330" s="368">
        <f t="shared" si="210"/>
        <v>1300</v>
      </c>
      <c r="M330" s="368">
        <f t="shared" si="210"/>
        <v>1300</v>
      </c>
      <c r="N330" s="368">
        <f t="shared" si="207"/>
        <v>1300</v>
      </c>
      <c r="O330" s="173">
        <v>1300</v>
      </c>
      <c r="P330" s="173">
        <v>0</v>
      </c>
      <c r="Q330" s="173">
        <v>0</v>
      </c>
      <c r="R330" s="173">
        <v>0</v>
      </c>
      <c r="S330" s="173">
        <v>0</v>
      </c>
      <c r="T330" s="112"/>
      <c r="U330" s="131" t="s">
        <v>147</v>
      </c>
      <c r="V330" s="5">
        <f t="shared" si="208"/>
        <v>30.250000000000004</v>
      </c>
      <c r="W330" s="5">
        <f t="shared" ref="W330:W338" si="211">0.85*$Z330*(L330/$O330)</f>
        <v>46.75</v>
      </c>
      <c r="X330" s="5">
        <f t="shared" si="209"/>
        <v>49.5</v>
      </c>
      <c r="Y330" s="5">
        <f>$Z330*(N330/$O330)</f>
        <v>55</v>
      </c>
      <c r="Z330" s="174">
        <v>55</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148</v>
      </c>
      <c r="K331" s="368">
        <f t="shared" si="210"/>
        <v>1500</v>
      </c>
      <c r="L331" s="368">
        <f t="shared" si="210"/>
        <v>1500</v>
      </c>
      <c r="M331" s="368">
        <f t="shared" si="210"/>
        <v>1500</v>
      </c>
      <c r="N331" s="368">
        <f t="shared" si="207"/>
        <v>1500</v>
      </c>
      <c r="O331" s="173">
        <v>1500</v>
      </c>
      <c r="P331" s="173">
        <v>0</v>
      </c>
      <c r="Q331" s="173">
        <v>0</v>
      </c>
      <c r="R331" s="173">
        <v>0</v>
      </c>
      <c r="S331" s="173">
        <v>0</v>
      </c>
      <c r="T331" s="112"/>
      <c r="U331" s="131" t="s">
        <v>148</v>
      </c>
      <c r="V331" s="5">
        <f t="shared" si="208"/>
        <v>47.300000000000004</v>
      </c>
      <c r="W331" s="5">
        <f t="shared" si="211"/>
        <v>73.099999999999994</v>
      </c>
      <c r="X331" s="5">
        <f t="shared" si="209"/>
        <v>77.400000000000006</v>
      </c>
      <c r="Y331" s="369">
        <f>0.7*$Z331*(N331/$O331)</f>
        <v>60.199999999999996</v>
      </c>
      <c r="Z331" s="174">
        <v>86</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149</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149</v>
      </c>
      <c r="V332" s="5">
        <f t="shared" si="208"/>
        <v>0.55000000000000004</v>
      </c>
      <c r="W332" s="5">
        <f t="shared" si="211"/>
        <v>0.85</v>
      </c>
      <c r="X332" s="5">
        <f t="shared" si="209"/>
        <v>0.9</v>
      </c>
      <c r="Y332" s="5">
        <f t="shared" ref="Y332:Y340" si="212">$Z332*(N332/$O332)</f>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150</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150</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151</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151</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152</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152</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c r="J336" s="131" t="s">
        <v>153</v>
      </c>
      <c r="K336" s="368">
        <f t="shared" si="210"/>
        <v>100</v>
      </c>
      <c r="L336" s="368">
        <f t="shared" si="210"/>
        <v>100</v>
      </c>
      <c r="M336" s="368">
        <f t="shared" si="210"/>
        <v>100</v>
      </c>
      <c r="N336" s="368">
        <f t="shared" si="207"/>
        <v>100</v>
      </c>
      <c r="O336" s="173">
        <v>100</v>
      </c>
      <c r="P336" s="173">
        <v>0</v>
      </c>
      <c r="Q336" s="173">
        <v>0</v>
      </c>
      <c r="R336" s="173">
        <v>0</v>
      </c>
      <c r="S336" s="173">
        <v>0</v>
      </c>
      <c r="T336" s="112"/>
      <c r="U336" s="131" t="s">
        <v>153</v>
      </c>
      <c r="V336" s="5">
        <f t="shared" si="208"/>
        <v>0.55000000000000004</v>
      </c>
      <c r="W336" s="5">
        <f t="shared" si="211"/>
        <v>0.85</v>
      </c>
      <c r="X336" s="5">
        <f t="shared" si="209"/>
        <v>0.9</v>
      </c>
      <c r="Y336" s="5">
        <f t="shared" si="212"/>
        <v>1</v>
      </c>
      <c r="Z336" s="174">
        <v>1</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t="s">
        <v>819</v>
      </c>
      <c r="J337" s="131" t="s">
        <v>403</v>
      </c>
      <c r="K337" s="370">
        <v>200</v>
      </c>
      <c r="L337" s="370">
        <v>300</v>
      </c>
      <c r="M337" s="370">
        <v>300</v>
      </c>
      <c r="N337" s="368">
        <f t="shared" si="207"/>
        <v>400</v>
      </c>
      <c r="O337" s="173">
        <v>400</v>
      </c>
      <c r="P337" s="173">
        <v>0</v>
      </c>
      <c r="Q337" s="173">
        <v>0</v>
      </c>
      <c r="R337" s="173">
        <v>0</v>
      </c>
      <c r="S337" s="173">
        <v>0</v>
      </c>
      <c r="T337" s="112"/>
      <c r="U337" s="131" t="s">
        <v>403</v>
      </c>
      <c r="V337" s="5">
        <f t="shared" si="208"/>
        <v>5.2250000000000005</v>
      </c>
      <c r="W337" s="5">
        <f t="shared" si="211"/>
        <v>12.112499999999999</v>
      </c>
      <c r="X337" s="5">
        <f t="shared" si="209"/>
        <v>12.825000000000001</v>
      </c>
      <c r="Y337" s="5">
        <f t="shared" si="212"/>
        <v>19</v>
      </c>
      <c r="Z337" s="174">
        <v>19</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213">$O338</f>
        <v>733</v>
      </c>
      <c r="L338" s="368">
        <f t="shared" si="213"/>
        <v>733</v>
      </c>
      <c r="M338" s="368">
        <f t="shared" si="213"/>
        <v>733</v>
      </c>
      <c r="N338" s="368">
        <f t="shared" si="207"/>
        <v>733</v>
      </c>
      <c r="O338" s="173">
        <v>733</v>
      </c>
      <c r="P338" s="173">
        <v>0</v>
      </c>
      <c r="Q338" s="173">
        <v>0</v>
      </c>
      <c r="R338" s="173">
        <v>0</v>
      </c>
      <c r="S338" s="173">
        <v>0</v>
      </c>
      <c r="T338" s="112"/>
      <c r="U338" s="131" t="s">
        <v>145</v>
      </c>
      <c r="V338" s="5">
        <f t="shared" si="208"/>
        <v>8.8000000000000007</v>
      </c>
      <c r="W338" s="5">
        <f t="shared" si="211"/>
        <v>13.6</v>
      </c>
      <c r="X338" s="5">
        <f t="shared" si="209"/>
        <v>14.4</v>
      </c>
      <c r="Y338" s="5">
        <f t="shared" si="212"/>
        <v>16</v>
      </c>
      <c r="Z338" s="174">
        <v>16</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146</v>
      </c>
      <c r="K339" s="368">
        <f t="shared" si="213"/>
        <v>1071</v>
      </c>
      <c r="L339" s="368">
        <f t="shared" si="213"/>
        <v>1071</v>
      </c>
      <c r="M339" s="368">
        <f t="shared" si="213"/>
        <v>1071</v>
      </c>
      <c r="N339" s="368">
        <f t="shared" si="207"/>
        <v>1071</v>
      </c>
      <c r="O339" s="173">
        <v>1071</v>
      </c>
      <c r="P339" s="173">
        <v>0</v>
      </c>
      <c r="Q339" s="173">
        <v>0</v>
      </c>
      <c r="R339" s="173">
        <v>0</v>
      </c>
      <c r="S339" s="173">
        <v>0</v>
      </c>
      <c r="T339" s="112"/>
      <c r="U339" s="131" t="s">
        <v>146</v>
      </c>
      <c r="V339" s="5">
        <f t="shared" si="208"/>
        <v>22</v>
      </c>
      <c r="W339" s="369">
        <f>0.7*$Z339*(L339/$O339)</f>
        <v>28</v>
      </c>
      <c r="X339" s="5">
        <f t="shared" si="209"/>
        <v>36</v>
      </c>
      <c r="Y339" s="5">
        <f t="shared" si="212"/>
        <v>40</v>
      </c>
      <c r="Z339" s="174">
        <v>40</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147</v>
      </c>
      <c r="K340" s="368">
        <f t="shared" si="213"/>
        <v>1300</v>
      </c>
      <c r="L340" s="368">
        <f t="shared" si="213"/>
        <v>1300</v>
      </c>
      <c r="M340" s="368">
        <f t="shared" si="213"/>
        <v>1300</v>
      </c>
      <c r="N340" s="368">
        <f t="shared" si="207"/>
        <v>1300</v>
      </c>
      <c r="O340" s="173">
        <v>1300</v>
      </c>
      <c r="P340" s="173">
        <v>0</v>
      </c>
      <c r="Q340" s="173">
        <v>0</v>
      </c>
      <c r="R340" s="173">
        <v>0</v>
      </c>
      <c r="S340" s="173">
        <v>0</v>
      </c>
      <c r="T340" s="112"/>
      <c r="U340" s="131" t="s">
        <v>147</v>
      </c>
      <c r="V340" s="5">
        <f t="shared" si="208"/>
        <v>30.250000000000004</v>
      </c>
      <c r="W340" s="5">
        <f t="shared" ref="W340:W348" si="214">0.85*$Z340*(L340/$O340)</f>
        <v>46.75</v>
      </c>
      <c r="X340" s="5">
        <f t="shared" si="209"/>
        <v>49.5</v>
      </c>
      <c r="Y340" s="5">
        <f t="shared" si="212"/>
        <v>55</v>
      </c>
      <c r="Z340" s="174">
        <v>55</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148</v>
      </c>
      <c r="K341" s="368">
        <f t="shared" si="213"/>
        <v>1500</v>
      </c>
      <c r="L341" s="368">
        <f t="shared" si="213"/>
        <v>1500</v>
      </c>
      <c r="M341" s="368">
        <f t="shared" si="213"/>
        <v>1500</v>
      </c>
      <c r="N341" s="368">
        <f t="shared" si="207"/>
        <v>1500</v>
      </c>
      <c r="O341" s="173">
        <v>1500</v>
      </c>
      <c r="P341" s="173">
        <v>0</v>
      </c>
      <c r="Q341" s="173">
        <v>0</v>
      </c>
      <c r="R341" s="173">
        <v>0</v>
      </c>
      <c r="S341" s="173">
        <v>0</v>
      </c>
      <c r="T341" s="112"/>
      <c r="U341" s="131" t="s">
        <v>148</v>
      </c>
      <c r="V341" s="5">
        <f t="shared" si="208"/>
        <v>47.300000000000004</v>
      </c>
      <c r="W341" s="5">
        <f t="shared" si="214"/>
        <v>73.099999999999994</v>
      </c>
      <c r="X341" s="5">
        <f t="shared" si="209"/>
        <v>77.400000000000006</v>
      </c>
      <c r="Y341" s="369">
        <f>0.7*$Z341*(N341/$O341)</f>
        <v>60.199999999999996</v>
      </c>
      <c r="Z341" s="174">
        <v>86</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149</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149</v>
      </c>
      <c r="V342" s="5">
        <f t="shared" si="208"/>
        <v>0.55000000000000004</v>
      </c>
      <c r="W342" s="5">
        <f t="shared" si="214"/>
        <v>0.85</v>
      </c>
      <c r="X342" s="5">
        <f t="shared" si="209"/>
        <v>0.9</v>
      </c>
      <c r="Y342" s="5">
        <f t="shared" ref="Y342:Y350" si="215">$Z342*(N342/$O342)</f>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150</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150</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151</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151</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152</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152</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c r="J346" s="131" t="s">
        <v>153</v>
      </c>
      <c r="K346" s="368">
        <f t="shared" si="213"/>
        <v>100</v>
      </c>
      <c r="L346" s="368">
        <f t="shared" si="213"/>
        <v>100</v>
      </c>
      <c r="M346" s="368">
        <f t="shared" si="213"/>
        <v>100</v>
      </c>
      <c r="N346" s="368">
        <f t="shared" si="207"/>
        <v>100</v>
      </c>
      <c r="O346" s="173">
        <v>100</v>
      </c>
      <c r="P346" s="173">
        <v>0</v>
      </c>
      <c r="Q346" s="173">
        <v>0</v>
      </c>
      <c r="R346" s="173">
        <v>0</v>
      </c>
      <c r="S346" s="173">
        <v>0</v>
      </c>
      <c r="T346" s="112"/>
      <c r="U346" s="131" t="s">
        <v>153</v>
      </c>
      <c r="V346" s="5">
        <f t="shared" si="208"/>
        <v>0.55000000000000004</v>
      </c>
      <c r="W346" s="5">
        <f t="shared" si="214"/>
        <v>0.85</v>
      </c>
      <c r="X346" s="5">
        <f t="shared" si="209"/>
        <v>0.9</v>
      </c>
      <c r="Y346" s="5">
        <f t="shared" si="215"/>
        <v>1</v>
      </c>
      <c r="Z346" s="174">
        <v>1</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t="s">
        <v>820</v>
      </c>
      <c r="J347" s="131" t="s">
        <v>403</v>
      </c>
      <c r="K347" s="370">
        <v>200</v>
      </c>
      <c r="L347" s="370">
        <v>300</v>
      </c>
      <c r="M347" s="370">
        <v>300</v>
      </c>
      <c r="N347" s="368">
        <f t="shared" si="207"/>
        <v>400</v>
      </c>
      <c r="O347" s="173">
        <v>400</v>
      </c>
      <c r="P347" s="173">
        <v>0</v>
      </c>
      <c r="Q347" s="173">
        <v>0</v>
      </c>
      <c r="R347" s="173">
        <v>0</v>
      </c>
      <c r="S347" s="173">
        <v>0</v>
      </c>
      <c r="T347" s="112"/>
      <c r="U347" s="131" t="s">
        <v>403</v>
      </c>
      <c r="V347" s="5">
        <f t="shared" si="208"/>
        <v>5.2250000000000005</v>
      </c>
      <c r="W347" s="5">
        <f t="shared" si="214"/>
        <v>12.112499999999999</v>
      </c>
      <c r="X347" s="5">
        <f t="shared" si="209"/>
        <v>12.825000000000001</v>
      </c>
      <c r="Y347" s="5">
        <f t="shared" si="215"/>
        <v>19</v>
      </c>
      <c r="Z347" s="174">
        <v>19</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216">$O348</f>
        <v>733</v>
      </c>
      <c r="L348" s="368">
        <f t="shared" si="216"/>
        <v>733</v>
      </c>
      <c r="M348" s="368">
        <f t="shared" si="216"/>
        <v>733</v>
      </c>
      <c r="N348" s="368">
        <f t="shared" si="207"/>
        <v>733</v>
      </c>
      <c r="O348" s="173">
        <v>733</v>
      </c>
      <c r="P348" s="173">
        <v>0</v>
      </c>
      <c r="Q348" s="173">
        <v>0</v>
      </c>
      <c r="R348" s="173">
        <v>0</v>
      </c>
      <c r="S348" s="173">
        <v>0</v>
      </c>
      <c r="T348" s="112"/>
      <c r="U348" s="131" t="s">
        <v>145</v>
      </c>
      <c r="V348" s="5">
        <f t="shared" si="208"/>
        <v>8.8000000000000007</v>
      </c>
      <c r="W348" s="5">
        <f t="shared" si="214"/>
        <v>13.6</v>
      </c>
      <c r="X348" s="5">
        <f t="shared" si="209"/>
        <v>14.4</v>
      </c>
      <c r="Y348" s="5">
        <f t="shared" si="215"/>
        <v>16</v>
      </c>
      <c r="Z348" s="174">
        <v>16</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146</v>
      </c>
      <c r="K349" s="368">
        <f t="shared" si="216"/>
        <v>1071</v>
      </c>
      <c r="L349" s="368">
        <f t="shared" si="216"/>
        <v>1071</v>
      </c>
      <c r="M349" s="368">
        <f t="shared" si="216"/>
        <v>1071</v>
      </c>
      <c r="N349" s="368">
        <f t="shared" ref="N349:N380" si="217">$O349</f>
        <v>1071</v>
      </c>
      <c r="O349" s="173">
        <v>1071</v>
      </c>
      <c r="P349" s="173">
        <v>0</v>
      </c>
      <c r="Q349" s="173">
        <v>0</v>
      </c>
      <c r="R349" s="173">
        <v>0</v>
      </c>
      <c r="S349" s="173">
        <v>0</v>
      </c>
      <c r="T349" s="112"/>
      <c r="U349" s="131" t="s">
        <v>146</v>
      </c>
      <c r="V349" s="5">
        <f t="shared" si="208"/>
        <v>22</v>
      </c>
      <c r="W349" s="369">
        <f>0.7*$Z349*(L349/$O349)</f>
        <v>28</v>
      </c>
      <c r="X349" s="5">
        <f t="shared" si="209"/>
        <v>36</v>
      </c>
      <c r="Y349" s="5">
        <f t="shared" si="215"/>
        <v>40</v>
      </c>
      <c r="Z349" s="174">
        <v>40</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147</v>
      </c>
      <c r="K350" s="368">
        <f t="shared" si="216"/>
        <v>1300</v>
      </c>
      <c r="L350" s="368">
        <f t="shared" si="216"/>
        <v>1300</v>
      </c>
      <c r="M350" s="368">
        <f t="shared" si="216"/>
        <v>1300</v>
      </c>
      <c r="N350" s="368">
        <f t="shared" si="217"/>
        <v>1300</v>
      </c>
      <c r="O350" s="173">
        <v>1300</v>
      </c>
      <c r="P350" s="173">
        <v>0</v>
      </c>
      <c r="Q350" s="173">
        <v>0</v>
      </c>
      <c r="R350" s="173">
        <v>0</v>
      </c>
      <c r="S350" s="173">
        <v>0</v>
      </c>
      <c r="T350" s="112"/>
      <c r="U350" s="131" t="s">
        <v>147</v>
      </c>
      <c r="V350" s="5">
        <f t="shared" si="208"/>
        <v>30.250000000000004</v>
      </c>
      <c r="W350" s="5">
        <f t="shared" ref="W350:W358" si="218">0.85*$Z350*(L350/$O350)</f>
        <v>46.75</v>
      </c>
      <c r="X350" s="5">
        <f t="shared" si="209"/>
        <v>49.5</v>
      </c>
      <c r="Y350" s="5">
        <f t="shared" si="215"/>
        <v>55</v>
      </c>
      <c r="Z350" s="174">
        <v>55</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148</v>
      </c>
      <c r="K351" s="368">
        <f t="shared" si="216"/>
        <v>1500</v>
      </c>
      <c r="L351" s="368">
        <f t="shared" si="216"/>
        <v>1500</v>
      </c>
      <c r="M351" s="368">
        <f t="shared" si="216"/>
        <v>1500</v>
      </c>
      <c r="N351" s="368">
        <f t="shared" si="217"/>
        <v>1500</v>
      </c>
      <c r="O351" s="173">
        <v>1500</v>
      </c>
      <c r="P351" s="173">
        <v>0</v>
      </c>
      <c r="Q351" s="173">
        <v>0</v>
      </c>
      <c r="R351" s="173">
        <v>0</v>
      </c>
      <c r="S351" s="173">
        <v>0</v>
      </c>
      <c r="T351" s="112"/>
      <c r="U351" s="131" t="s">
        <v>148</v>
      </c>
      <c r="V351" s="5">
        <f t="shared" si="208"/>
        <v>47.300000000000004</v>
      </c>
      <c r="W351" s="5">
        <f t="shared" si="218"/>
        <v>73.099999999999994</v>
      </c>
      <c r="X351" s="5">
        <f t="shared" si="209"/>
        <v>77.400000000000006</v>
      </c>
      <c r="Y351" s="369">
        <f>0.7*$Z351*(N351/$O351)</f>
        <v>60.199999999999996</v>
      </c>
      <c r="Z351" s="174">
        <v>86</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149</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149</v>
      </c>
      <c r="V352" s="5">
        <f t="shared" si="208"/>
        <v>0.55000000000000004</v>
      </c>
      <c r="W352" s="5">
        <f t="shared" si="218"/>
        <v>0.85</v>
      </c>
      <c r="X352" s="5">
        <f t="shared" si="209"/>
        <v>0.9</v>
      </c>
      <c r="Y352" s="5">
        <f t="shared" ref="Y352:Y360" si="219">$Z352*(N352/$O352)</f>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150</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150</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151</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151</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152</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152</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c r="J356" s="131" t="s">
        <v>153</v>
      </c>
      <c r="K356" s="368">
        <f t="shared" si="216"/>
        <v>100</v>
      </c>
      <c r="L356" s="368">
        <f t="shared" si="216"/>
        <v>100</v>
      </c>
      <c r="M356" s="368">
        <f t="shared" si="216"/>
        <v>100</v>
      </c>
      <c r="N356" s="368">
        <f t="shared" si="217"/>
        <v>100</v>
      </c>
      <c r="O356" s="173">
        <v>100</v>
      </c>
      <c r="P356" s="173">
        <v>0</v>
      </c>
      <c r="Q356" s="173">
        <v>0</v>
      </c>
      <c r="R356" s="173">
        <v>0</v>
      </c>
      <c r="S356" s="173">
        <v>0</v>
      </c>
      <c r="T356" s="112"/>
      <c r="U356" s="131" t="s">
        <v>153</v>
      </c>
      <c r="V356" s="5">
        <f t="shared" si="208"/>
        <v>0.55000000000000004</v>
      </c>
      <c r="W356" s="5">
        <f t="shared" si="218"/>
        <v>0.85</v>
      </c>
      <c r="X356" s="5">
        <f t="shared" si="209"/>
        <v>0.9</v>
      </c>
      <c r="Y356" s="5">
        <f t="shared" si="219"/>
        <v>1</v>
      </c>
      <c r="Z356" s="174">
        <v>1</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t="s">
        <v>821</v>
      </c>
      <c r="J357" s="131" t="s">
        <v>403</v>
      </c>
      <c r="K357" s="370">
        <v>200</v>
      </c>
      <c r="L357" s="370">
        <v>300</v>
      </c>
      <c r="M357" s="370">
        <v>300</v>
      </c>
      <c r="N357" s="368">
        <f t="shared" si="217"/>
        <v>400</v>
      </c>
      <c r="O357" s="173">
        <v>400</v>
      </c>
      <c r="P357" s="173">
        <v>0</v>
      </c>
      <c r="Q357" s="173">
        <v>0</v>
      </c>
      <c r="R357" s="173">
        <v>0</v>
      </c>
      <c r="S357" s="173">
        <v>0</v>
      </c>
      <c r="T357" s="112"/>
      <c r="U357" s="131" t="s">
        <v>403</v>
      </c>
      <c r="V357" s="5">
        <f t="shared" si="208"/>
        <v>5.2250000000000005</v>
      </c>
      <c r="W357" s="5">
        <f t="shared" si="218"/>
        <v>12.112499999999999</v>
      </c>
      <c r="X357" s="5">
        <f t="shared" si="209"/>
        <v>12.825000000000001</v>
      </c>
      <c r="Y357" s="5">
        <f t="shared" si="219"/>
        <v>19</v>
      </c>
      <c r="Z357" s="174">
        <v>19</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220">$O358</f>
        <v>733</v>
      </c>
      <c r="L358" s="368">
        <f t="shared" si="220"/>
        <v>733</v>
      </c>
      <c r="M358" s="368">
        <f t="shared" si="220"/>
        <v>733</v>
      </c>
      <c r="N358" s="368">
        <f t="shared" si="217"/>
        <v>733</v>
      </c>
      <c r="O358" s="173">
        <v>733</v>
      </c>
      <c r="P358" s="173">
        <v>0</v>
      </c>
      <c r="Q358" s="173">
        <v>0</v>
      </c>
      <c r="R358" s="173">
        <v>0</v>
      </c>
      <c r="S358" s="173">
        <v>0</v>
      </c>
      <c r="T358" s="112"/>
      <c r="U358" s="131" t="s">
        <v>145</v>
      </c>
      <c r="V358" s="5">
        <f t="shared" si="208"/>
        <v>8.8000000000000007</v>
      </c>
      <c r="W358" s="5">
        <f t="shared" si="218"/>
        <v>13.6</v>
      </c>
      <c r="X358" s="5">
        <f t="shared" si="209"/>
        <v>14.4</v>
      </c>
      <c r="Y358" s="5">
        <f t="shared" si="219"/>
        <v>16</v>
      </c>
      <c r="Z358" s="174">
        <v>16</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146</v>
      </c>
      <c r="K359" s="368">
        <f t="shared" si="220"/>
        <v>1071</v>
      </c>
      <c r="L359" s="368">
        <f t="shared" si="220"/>
        <v>1071</v>
      </c>
      <c r="M359" s="368">
        <f t="shared" si="220"/>
        <v>1071</v>
      </c>
      <c r="N359" s="368">
        <f t="shared" si="217"/>
        <v>1071</v>
      </c>
      <c r="O359" s="173">
        <v>1071</v>
      </c>
      <c r="P359" s="173">
        <v>0</v>
      </c>
      <c r="Q359" s="173">
        <v>0</v>
      </c>
      <c r="R359" s="173">
        <v>0</v>
      </c>
      <c r="S359" s="173">
        <v>0</v>
      </c>
      <c r="T359" s="112"/>
      <c r="U359" s="131" t="s">
        <v>146</v>
      </c>
      <c r="V359" s="5">
        <f t="shared" ref="V359:V390" si="221">0.55*$Z359*(K359/$O359)</f>
        <v>22</v>
      </c>
      <c r="W359" s="369">
        <f>0.7*$Z359*(L359/$O359)</f>
        <v>28</v>
      </c>
      <c r="X359" s="5">
        <f t="shared" ref="X359:X390" si="222">0.9*$Z359*(M359/$O359)</f>
        <v>36</v>
      </c>
      <c r="Y359" s="5">
        <f t="shared" si="219"/>
        <v>40</v>
      </c>
      <c r="Z359" s="174">
        <v>40</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147</v>
      </c>
      <c r="K360" s="368">
        <f t="shared" si="220"/>
        <v>1300</v>
      </c>
      <c r="L360" s="368">
        <f t="shared" si="220"/>
        <v>1300</v>
      </c>
      <c r="M360" s="368">
        <f t="shared" si="220"/>
        <v>1300</v>
      </c>
      <c r="N360" s="368">
        <f t="shared" si="217"/>
        <v>1300</v>
      </c>
      <c r="O360" s="173">
        <v>1300</v>
      </c>
      <c r="P360" s="173">
        <v>0</v>
      </c>
      <c r="Q360" s="173">
        <v>0</v>
      </c>
      <c r="R360" s="173">
        <v>0</v>
      </c>
      <c r="S360" s="173">
        <v>0</v>
      </c>
      <c r="T360" s="112"/>
      <c r="U360" s="131" t="s">
        <v>147</v>
      </c>
      <c r="V360" s="5">
        <f t="shared" si="221"/>
        <v>30.250000000000004</v>
      </c>
      <c r="W360" s="5">
        <f t="shared" ref="W360:W368" si="223">0.85*$Z360*(L360/$O360)</f>
        <v>46.75</v>
      </c>
      <c r="X360" s="5">
        <f t="shared" si="222"/>
        <v>49.5</v>
      </c>
      <c r="Y360" s="5">
        <f t="shared" si="219"/>
        <v>55</v>
      </c>
      <c r="Z360" s="174">
        <v>55</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148</v>
      </c>
      <c r="K361" s="368">
        <f t="shared" si="220"/>
        <v>1500</v>
      </c>
      <c r="L361" s="368">
        <f t="shared" si="220"/>
        <v>1500</v>
      </c>
      <c r="M361" s="368">
        <f t="shared" si="220"/>
        <v>1500</v>
      </c>
      <c r="N361" s="368">
        <f t="shared" si="217"/>
        <v>1500</v>
      </c>
      <c r="O361" s="173">
        <v>1500</v>
      </c>
      <c r="P361" s="173">
        <v>0</v>
      </c>
      <c r="Q361" s="173">
        <v>0</v>
      </c>
      <c r="R361" s="173">
        <v>0</v>
      </c>
      <c r="S361" s="173">
        <v>0</v>
      </c>
      <c r="T361" s="112"/>
      <c r="U361" s="131" t="s">
        <v>148</v>
      </c>
      <c r="V361" s="5">
        <f t="shared" si="221"/>
        <v>47.300000000000004</v>
      </c>
      <c r="W361" s="5">
        <f t="shared" si="223"/>
        <v>73.099999999999994</v>
      </c>
      <c r="X361" s="5">
        <f t="shared" si="222"/>
        <v>77.400000000000006</v>
      </c>
      <c r="Y361" s="369">
        <f>0.7*$Z361*(N361/$O361)</f>
        <v>60.199999999999996</v>
      </c>
      <c r="Z361" s="174">
        <v>86</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149</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149</v>
      </c>
      <c r="V362" s="5">
        <f t="shared" si="221"/>
        <v>0.55000000000000004</v>
      </c>
      <c r="W362" s="5">
        <f t="shared" si="223"/>
        <v>0.85</v>
      </c>
      <c r="X362" s="5">
        <f t="shared" si="222"/>
        <v>0.9</v>
      </c>
      <c r="Y362" s="5">
        <f t="shared" ref="Y362:Y370" si="224">$Z362*(N362/$O362)</f>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150</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150</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151</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151</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152</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152</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c r="J366" s="131" t="s">
        <v>153</v>
      </c>
      <c r="K366" s="368">
        <f t="shared" si="220"/>
        <v>100</v>
      </c>
      <c r="L366" s="368">
        <f t="shared" si="220"/>
        <v>100</v>
      </c>
      <c r="M366" s="368">
        <f t="shared" si="220"/>
        <v>100</v>
      </c>
      <c r="N366" s="368">
        <f t="shared" si="217"/>
        <v>100</v>
      </c>
      <c r="O366" s="173">
        <v>100</v>
      </c>
      <c r="P366" s="173">
        <v>0</v>
      </c>
      <c r="Q366" s="173">
        <v>0</v>
      </c>
      <c r="R366" s="173">
        <v>0</v>
      </c>
      <c r="S366" s="173">
        <v>0</v>
      </c>
      <c r="T366" s="112"/>
      <c r="U366" s="131" t="s">
        <v>153</v>
      </c>
      <c r="V366" s="5">
        <f t="shared" si="221"/>
        <v>0.55000000000000004</v>
      </c>
      <c r="W366" s="5">
        <f t="shared" si="223"/>
        <v>0.85</v>
      </c>
      <c r="X366" s="5">
        <f t="shared" si="222"/>
        <v>0.9</v>
      </c>
      <c r="Y366" s="5">
        <f t="shared" si="224"/>
        <v>1</v>
      </c>
      <c r="Z366" s="174">
        <v>1</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t="s">
        <v>822</v>
      </c>
      <c r="J367" s="131" t="s">
        <v>403</v>
      </c>
      <c r="K367" s="370">
        <v>200</v>
      </c>
      <c r="L367" s="370">
        <v>300</v>
      </c>
      <c r="M367" s="370">
        <v>300</v>
      </c>
      <c r="N367" s="368">
        <f t="shared" si="217"/>
        <v>400</v>
      </c>
      <c r="O367" s="173">
        <v>400</v>
      </c>
      <c r="P367" s="173">
        <v>0</v>
      </c>
      <c r="Q367" s="173">
        <v>0</v>
      </c>
      <c r="R367" s="173">
        <v>0</v>
      </c>
      <c r="S367" s="173">
        <v>0</v>
      </c>
      <c r="T367" s="112"/>
      <c r="U367" s="131" t="s">
        <v>403</v>
      </c>
      <c r="V367" s="5">
        <f t="shared" si="221"/>
        <v>5.2250000000000005</v>
      </c>
      <c r="W367" s="5">
        <f t="shared" si="223"/>
        <v>12.112499999999999</v>
      </c>
      <c r="X367" s="5">
        <f t="shared" si="222"/>
        <v>12.825000000000001</v>
      </c>
      <c r="Y367" s="5">
        <f t="shared" si="224"/>
        <v>19</v>
      </c>
      <c r="Z367" s="174">
        <v>19</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225">$O368</f>
        <v>733</v>
      </c>
      <c r="L368" s="368">
        <f t="shared" si="225"/>
        <v>733</v>
      </c>
      <c r="M368" s="368">
        <f t="shared" si="225"/>
        <v>733</v>
      </c>
      <c r="N368" s="368">
        <f t="shared" si="217"/>
        <v>733</v>
      </c>
      <c r="O368" s="173">
        <v>733</v>
      </c>
      <c r="P368" s="173">
        <v>0</v>
      </c>
      <c r="Q368" s="173">
        <v>0</v>
      </c>
      <c r="R368" s="173">
        <v>0</v>
      </c>
      <c r="S368" s="173">
        <v>0</v>
      </c>
      <c r="T368" s="112"/>
      <c r="U368" s="131" t="s">
        <v>145</v>
      </c>
      <c r="V368" s="5">
        <f t="shared" si="221"/>
        <v>8.8000000000000007</v>
      </c>
      <c r="W368" s="5">
        <f t="shared" si="223"/>
        <v>13.6</v>
      </c>
      <c r="X368" s="5">
        <f t="shared" si="222"/>
        <v>14.4</v>
      </c>
      <c r="Y368" s="5">
        <f t="shared" si="224"/>
        <v>16</v>
      </c>
      <c r="Z368" s="174">
        <v>16</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146</v>
      </c>
      <c r="K369" s="368">
        <f t="shared" si="225"/>
        <v>1071</v>
      </c>
      <c r="L369" s="368">
        <f t="shared" si="225"/>
        <v>1071</v>
      </c>
      <c r="M369" s="368">
        <f t="shared" si="225"/>
        <v>1071</v>
      </c>
      <c r="N369" s="368">
        <f t="shared" si="217"/>
        <v>1071</v>
      </c>
      <c r="O369" s="173">
        <v>1071</v>
      </c>
      <c r="P369" s="173">
        <v>0</v>
      </c>
      <c r="Q369" s="173">
        <v>0</v>
      </c>
      <c r="R369" s="173">
        <v>0</v>
      </c>
      <c r="S369" s="173">
        <v>0</v>
      </c>
      <c r="T369" s="112"/>
      <c r="U369" s="131" t="s">
        <v>146</v>
      </c>
      <c r="V369" s="5">
        <f t="shared" si="221"/>
        <v>22</v>
      </c>
      <c r="W369" s="369">
        <f>0.7*$Z369*(L369/$O369)</f>
        <v>28</v>
      </c>
      <c r="X369" s="5">
        <f t="shared" si="222"/>
        <v>36</v>
      </c>
      <c r="Y369" s="5">
        <f t="shared" si="224"/>
        <v>40</v>
      </c>
      <c r="Z369" s="174">
        <v>40</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147</v>
      </c>
      <c r="K370" s="368">
        <f t="shared" si="225"/>
        <v>1300</v>
      </c>
      <c r="L370" s="368">
        <f t="shared" si="225"/>
        <v>1300</v>
      </c>
      <c r="M370" s="368">
        <f t="shared" si="225"/>
        <v>1300</v>
      </c>
      <c r="N370" s="368">
        <f t="shared" si="217"/>
        <v>1300</v>
      </c>
      <c r="O370" s="173">
        <v>1300</v>
      </c>
      <c r="P370" s="173">
        <v>0</v>
      </c>
      <c r="Q370" s="173">
        <v>0</v>
      </c>
      <c r="R370" s="173">
        <v>0</v>
      </c>
      <c r="S370" s="173">
        <v>0</v>
      </c>
      <c r="T370" s="112"/>
      <c r="U370" s="131" t="s">
        <v>147</v>
      </c>
      <c r="V370" s="5">
        <f t="shared" si="221"/>
        <v>30.250000000000004</v>
      </c>
      <c r="W370" s="5">
        <f t="shared" ref="W370:W378" si="226">0.85*$Z370*(L370/$O370)</f>
        <v>46.75</v>
      </c>
      <c r="X370" s="5">
        <f t="shared" si="222"/>
        <v>49.5</v>
      </c>
      <c r="Y370" s="5">
        <f t="shared" si="224"/>
        <v>55</v>
      </c>
      <c r="Z370" s="174">
        <v>55</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148</v>
      </c>
      <c r="K371" s="368">
        <f t="shared" si="225"/>
        <v>1500</v>
      </c>
      <c r="L371" s="368">
        <f t="shared" si="225"/>
        <v>1500</v>
      </c>
      <c r="M371" s="368">
        <f t="shared" si="225"/>
        <v>1500</v>
      </c>
      <c r="N371" s="368">
        <f t="shared" si="217"/>
        <v>1500</v>
      </c>
      <c r="O371" s="173">
        <v>1500</v>
      </c>
      <c r="P371" s="173">
        <v>0</v>
      </c>
      <c r="Q371" s="173">
        <v>0</v>
      </c>
      <c r="R371" s="173">
        <v>0</v>
      </c>
      <c r="S371" s="173">
        <v>0</v>
      </c>
      <c r="T371" s="112"/>
      <c r="U371" s="131" t="s">
        <v>148</v>
      </c>
      <c r="V371" s="5">
        <f t="shared" si="221"/>
        <v>47.300000000000004</v>
      </c>
      <c r="W371" s="5">
        <f t="shared" si="226"/>
        <v>73.099999999999994</v>
      </c>
      <c r="X371" s="5">
        <f t="shared" si="222"/>
        <v>77.400000000000006</v>
      </c>
      <c r="Y371" s="369">
        <f>0.7*$Z371*(N371/$O371)</f>
        <v>60.199999999999996</v>
      </c>
      <c r="Z371" s="174">
        <v>86</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149</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149</v>
      </c>
      <c r="V372" s="5">
        <f t="shared" si="221"/>
        <v>0.55000000000000004</v>
      </c>
      <c r="W372" s="5">
        <f t="shared" si="226"/>
        <v>0.85</v>
      </c>
      <c r="X372" s="5">
        <f t="shared" si="222"/>
        <v>0.9</v>
      </c>
      <c r="Y372" s="5">
        <f t="shared" ref="Y372:Y380" si="227">$Z372*(N372/$O372)</f>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150</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150</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151</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151</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152</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152</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c r="J376" s="131" t="s">
        <v>153</v>
      </c>
      <c r="K376" s="368">
        <f t="shared" si="225"/>
        <v>100</v>
      </c>
      <c r="L376" s="368">
        <f t="shared" si="225"/>
        <v>100</v>
      </c>
      <c r="M376" s="368">
        <f t="shared" si="225"/>
        <v>100</v>
      </c>
      <c r="N376" s="368">
        <f t="shared" si="217"/>
        <v>100</v>
      </c>
      <c r="O376" s="173">
        <v>100</v>
      </c>
      <c r="P376" s="173">
        <v>0</v>
      </c>
      <c r="Q376" s="173">
        <v>0</v>
      </c>
      <c r="R376" s="173">
        <v>0</v>
      </c>
      <c r="S376" s="173">
        <v>0</v>
      </c>
      <c r="T376" s="112"/>
      <c r="U376" s="131" t="s">
        <v>153</v>
      </c>
      <c r="V376" s="5">
        <f t="shared" si="221"/>
        <v>0.55000000000000004</v>
      </c>
      <c r="W376" s="5">
        <f t="shared" si="226"/>
        <v>0.85</v>
      </c>
      <c r="X376" s="5">
        <f t="shared" si="222"/>
        <v>0.9</v>
      </c>
      <c r="Y376" s="5">
        <f t="shared" si="227"/>
        <v>1</v>
      </c>
      <c r="Z376" s="174">
        <v>1</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t="s">
        <v>823</v>
      </c>
      <c r="J377" s="131" t="s">
        <v>403</v>
      </c>
      <c r="K377" s="370">
        <v>200</v>
      </c>
      <c r="L377" s="370">
        <v>300</v>
      </c>
      <c r="M377" s="370">
        <v>300</v>
      </c>
      <c r="N377" s="368">
        <f t="shared" si="217"/>
        <v>400</v>
      </c>
      <c r="O377" s="173">
        <v>400</v>
      </c>
      <c r="P377" s="173">
        <v>0</v>
      </c>
      <c r="Q377" s="173">
        <v>0</v>
      </c>
      <c r="R377" s="173">
        <v>0</v>
      </c>
      <c r="S377" s="173">
        <v>0</v>
      </c>
      <c r="T377" s="112"/>
      <c r="U377" s="131" t="s">
        <v>403</v>
      </c>
      <c r="V377" s="5">
        <f t="shared" si="221"/>
        <v>5.2250000000000005</v>
      </c>
      <c r="W377" s="5">
        <f t="shared" si="226"/>
        <v>12.112499999999999</v>
      </c>
      <c r="X377" s="5">
        <f t="shared" si="222"/>
        <v>12.825000000000001</v>
      </c>
      <c r="Y377" s="5">
        <f t="shared" si="227"/>
        <v>19</v>
      </c>
      <c r="Z377" s="174">
        <v>19</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145</v>
      </c>
      <c r="K378" s="368">
        <f t="shared" ref="K378:M386" si="228">$O378</f>
        <v>733</v>
      </c>
      <c r="L378" s="368">
        <f t="shared" si="228"/>
        <v>733</v>
      </c>
      <c r="M378" s="368">
        <f t="shared" si="228"/>
        <v>733</v>
      </c>
      <c r="N378" s="368">
        <f t="shared" si="217"/>
        <v>733</v>
      </c>
      <c r="O378" s="173">
        <v>733</v>
      </c>
      <c r="P378" s="173">
        <v>0</v>
      </c>
      <c r="Q378" s="173">
        <v>0</v>
      </c>
      <c r="R378" s="173">
        <v>0</v>
      </c>
      <c r="S378" s="173">
        <v>0</v>
      </c>
      <c r="T378" s="112"/>
      <c r="U378" s="131" t="s">
        <v>145</v>
      </c>
      <c r="V378" s="5">
        <f t="shared" si="221"/>
        <v>8.8000000000000007</v>
      </c>
      <c r="W378" s="5">
        <f t="shared" si="226"/>
        <v>13.6</v>
      </c>
      <c r="X378" s="5">
        <f t="shared" si="222"/>
        <v>14.4</v>
      </c>
      <c r="Y378" s="5">
        <f t="shared" si="227"/>
        <v>16</v>
      </c>
      <c r="Z378" s="174">
        <v>16</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146</v>
      </c>
      <c r="K379" s="368">
        <f t="shared" si="228"/>
        <v>1071</v>
      </c>
      <c r="L379" s="368">
        <f t="shared" si="228"/>
        <v>1071</v>
      </c>
      <c r="M379" s="368">
        <f t="shared" si="228"/>
        <v>1071</v>
      </c>
      <c r="N379" s="368">
        <f t="shared" si="217"/>
        <v>1071</v>
      </c>
      <c r="O379" s="173">
        <v>1071</v>
      </c>
      <c r="P379" s="173">
        <v>0</v>
      </c>
      <c r="Q379" s="173">
        <v>0</v>
      </c>
      <c r="R379" s="173">
        <v>0</v>
      </c>
      <c r="S379" s="173">
        <v>0</v>
      </c>
      <c r="T379" s="112"/>
      <c r="U379" s="131" t="s">
        <v>146</v>
      </c>
      <c r="V379" s="5">
        <f t="shared" si="221"/>
        <v>22</v>
      </c>
      <c r="W379" s="369">
        <f>0.7*$Z379*(L379/$O379)</f>
        <v>28</v>
      </c>
      <c r="X379" s="5">
        <f t="shared" si="222"/>
        <v>36</v>
      </c>
      <c r="Y379" s="5">
        <f t="shared" si="227"/>
        <v>40</v>
      </c>
      <c r="Z379" s="174">
        <v>40</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147</v>
      </c>
      <c r="K380" s="368">
        <f t="shared" si="228"/>
        <v>1300</v>
      </c>
      <c r="L380" s="368">
        <f t="shared" si="228"/>
        <v>1300</v>
      </c>
      <c r="M380" s="368">
        <f t="shared" si="228"/>
        <v>1300</v>
      </c>
      <c r="N380" s="368">
        <f t="shared" si="217"/>
        <v>1300</v>
      </c>
      <c r="O380" s="173">
        <v>1300</v>
      </c>
      <c r="P380" s="173">
        <v>0</v>
      </c>
      <c r="Q380" s="173">
        <v>0</v>
      </c>
      <c r="R380" s="173">
        <v>0</v>
      </c>
      <c r="S380" s="173">
        <v>0</v>
      </c>
      <c r="T380" s="112"/>
      <c r="U380" s="131" t="s">
        <v>147</v>
      </c>
      <c r="V380" s="5">
        <f t="shared" si="221"/>
        <v>30.250000000000004</v>
      </c>
      <c r="W380" s="5">
        <f t="shared" ref="W380:W388" si="229">0.85*$Z380*(L380/$O380)</f>
        <v>46.75</v>
      </c>
      <c r="X380" s="5">
        <f t="shared" si="222"/>
        <v>49.5</v>
      </c>
      <c r="Y380" s="5">
        <f t="shared" si="227"/>
        <v>55</v>
      </c>
      <c r="Z380" s="174">
        <v>55</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148</v>
      </c>
      <c r="K381" s="368">
        <f t="shared" si="228"/>
        <v>1500</v>
      </c>
      <c r="L381" s="368">
        <f t="shared" si="228"/>
        <v>1500</v>
      </c>
      <c r="M381" s="368">
        <f t="shared" si="228"/>
        <v>1500</v>
      </c>
      <c r="N381" s="368">
        <f t="shared" ref="N381:N416" si="230">$O381</f>
        <v>1500</v>
      </c>
      <c r="O381" s="173">
        <v>1500</v>
      </c>
      <c r="P381" s="173">
        <v>0</v>
      </c>
      <c r="Q381" s="173">
        <v>0</v>
      </c>
      <c r="R381" s="173">
        <v>0</v>
      </c>
      <c r="S381" s="173">
        <v>0</v>
      </c>
      <c r="T381" s="112"/>
      <c r="U381" s="131" t="s">
        <v>148</v>
      </c>
      <c r="V381" s="5">
        <f t="shared" si="221"/>
        <v>47.300000000000004</v>
      </c>
      <c r="W381" s="5">
        <f t="shared" si="229"/>
        <v>73.099999999999994</v>
      </c>
      <c r="X381" s="5">
        <f t="shared" si="222"/>
        <v>77.400000000000006</v>
      </c>
      <c r="Y381" s="369">
        <f>0.7*$Z381*(N381/$O381)</f>
        <v>60.199999999999996</v>
      </c>
      <c r="Z381" s="174">
        <v>86</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149</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149</v>
      </c>
      <c r="V382" s="5">
        <f t="shared" si="221"/>
        <v>0.55000000000000004</v>
      </c>
      <c r="W382" s="5">
        <f t="shared" si="229"/>
        <v>0.85</v>
      </c>
      <c r="X382" s="5">
        <f t="shared" si="222"/>
        <v>0.9</v>
      </c>
      <c r="Y382" s="5">
        <f t="shared" ref="Y382:Y390" si="231">$Z382*(N382/$O382)</f>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150</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150</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151</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151</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152</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152</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c r="J386" s="131" t="s">
        <v>153</v>
      </c>
      <c r="K386" s="368">
        <f t="shared" si="228"/>
        <v>100</v>
      </c>
      <c r="L386" s="368">
        <f t="shared" si="228"/>
        <v>100</v>
      </c>
      <c r="M386" s="368">
        <f t="shared" si="228"/>
        <v>100</v>
      </c>
      <c r="N386" s="368">
        <f t="shared" si="230"/>
        <v>100</v>
      </c>
      <c r="O386" s="173">
        <v>100</v>
      </c>
      <c r="P386" s="173">
        <v>0</v>
      </c>
      <c r="Q386" s="173">
        <v>0</v>
      </c>
      <c r="R386" s="173">
        <v>0</v>
      </c>
      <c r="S386" s="173">
        <v>0</v>
      </c>
      <c r="T386" s="112"/>
      <c r="U386" s="131" t="s">
        <v>153</v>
      </c>
      <c r="V386" s="5">
        <f t="shared" si="221"/>
        <v>0.55000000000000004</v>
      </c>
      <c r="W386" s="5">
        <f t="shared" si="229"/>
        <v>0.85</v>
      </c>
      <c r="X386" s="5">
        <f t="shared" si="222"/>
        <v>0.9</v>
      </c>
      <c r="Y386" s="5">
        <f t="shared" si="231"/>
        <v>1</v>
      </c>
      <c r="Z386" s="174">
        <v>1</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t="s">
        <v>824</v>
      </c>
      <c r="J387" s="131" t="s">
        <v>403</v>
      </c>
      <c r="K387" s="370">
        <v>200</v>
      </c>
      <c r="L387" s="370">
        <v>300</v>
      </c>
      <c r="M387" s="370">
        <v>300</v>
      </c>
      <c r="N387" s="368">
        <f t="shared" si="230"/>
        <v>400</v>
      </c>
      <c r="O387" s="173">
        <v>400</v>
      </c>
      <c r="P387" s="173">
        <v>0</v>
      </c>
      <c r="Q387" s="173">
        <v>0</v>
      </c>
      <c r="R387" s="173">
        <v>0</v>
      </c>
      <c r="S387" s="173">
        <v>0</v>
      </c>
      <c r="T387" s="112"/>
      <c r="U387" s="131" t="s">
        <v>403</v>
      </c>
      <c r="V387" s="5">
        <f t="shared" si="221"/>
        <v>5.2250000000000005</v>
      </c>
      <c r="W387" s="5">
        <f t="shared" si="229"/>
        <v>12.112499999999999</v>
      </c>
      <c r="X387" s="5">
        <f t="shared" si="222"/>
        <v>12.825000000000001</v>
      </c>
      <c r="Y387" s="5">
        <f t="shared" si="231"/>
        <v>19</v>
      </c>
      <c r="Z387" s="174">
        <v>19</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145</v>
      </c>
      <c r="K388" s="368">
        <f t="shared" ref="K388:M396" si="232">$O388</f>
        <v>733</v>
      </c>
      <c r="L388" s="368">
        <f t="shared" si="232"/>
        <v>733</v>
      </c>
      <c r="M388" s="368">
        <f t="shared" si="232"/>
        <v>733</v>
      </c>
      <c r="N388" s="368">
        <f t="shared" si="230"/>
        <v>733</v>
      </c>
      <c r="O388" s="173">
        <v>733</v>
      </c>
      <c r="P388" s="173">
        <v>0</v>
      </c>
      <c r="Q388" s="173">
        <v>0</v>
      </c>
      <c r="R388" s="173">
        <v>0</v>
      </c>
      <c r="S388" s="173">
        <v>0</v>
      </c>
      <c r="T388" s="112"/>
      <c r="U388" s="131" t="s">
        <v>145</v>
      </c>
      <c r="V388" s="5">
        <f t="shared" si="221"/>
        <v>8.8000000000000007</v>
      </c>
      <c r="W388" s="5">
        <f t="shared" si="229"/>
        <v>13.6</v>
      </c>
      <c r="X388" s="5">
        <f t="shared" si="222"/>
        <v>14.4</v>
      </c>
      <c r="Y388" s="5">
        <f t="shared" si="231"/>
        <v>16</v>
      </c>
      <c r="Z388" s="174">
        <v>16</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146</v>
      </c>
      <c r="K389" s="368">
        <f t="shared" si="232"/>
        <v>1071</v>
      </c>
      <c r="L389" s="368">
        <f t="shared" si="232"/>
        <v>1071</v>
      </c>
      <c r="M389" s="368">
        <f t="shared" si="232"/>
        <v>1071</v>
      </c>
      <c r="N389" s="368">
        <f t="shared" si="230"/>
        <v>1071</v>
      </c>
      <c r="O389" s="173">
        <v>1071</v>
      </c>
      <c r="P389" s="173">
        <v>0</v>
      </c>
      <c r="Q389" s="173">
        <v>0</v>
      </c>
      <c r="R389" s="173">
        <v>0</v>
      </c>
      <c r="S389" s="173">
        <v>0</v>
      </c>
      <c r="T389" s="112"/>
      <c r="U389" s="131" t="s">
        <v>146</v>
      </c>
      <c r="V389" s="5">
        <f t="shared" si="221"/>
        <v>22</v>
      </c>
      <c r="W389" s="369">
        <f>0.7*$Z389*(L389/$O389)</f>
        <v>28</v>
      </c>
      <c r="X389" s="5">
        <f t="shared" si="222"/>
        <v>36</v>
      </c>
      <c r="Y389" s="5">
        <f t="shared" si="231"/>
        <v>40</v>
      </c>
      <c r="Z389" s="174">
        <v>40</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147</v>
      </c>
      <c r="K390" s="368">
        <f t="shared" si="232"/>
        <v>1300</v>
      </c>
      <c r="L390" s="368">
        <f t="shared" si="232"/>
        <v>1300</v>
      </c>
      <c r="M390" s="368">
        <f t="shared" si="232"/>
        <v>1300</v>
      </c>
      <c r="N390" s="368">
        <f t="shared" si="230"/>
        <v>1300</v>
      </c>
      <c r="O390" s="173">
        <v>1300</v>
      </c>
      <c r="P390" s="173">
        <v>0</v>
      </c>
      <c r="Q390" s="173">
        <v>0</v>
      </c>
      <c r="R390" s="173">
        <v>0</v>
      </c>
      <c r="S390" s="173">
        <v>0</v>
      </c>
      <c r="T390" s="112"/>
      <c r="U390" s="131" t="s">
        <v>147</v>
      </c>
      <c r="V390" s="5">
        <f t="shared" si="221"/>
        <v>30.250000000000004</v>
      </c>
      <c r="W390" s="5">
        <f t="shared" ref="W390:W398" si="233">0.85*$Z390*(L390/$O390)</f>
        <v>46.75</v>
      </c>
      <c r="X390" s="5">
        <f t="shared" si="222"/>
        <v>49.5</v>
      </c>
      <c r="Y390" s="5">
        <f t="shared" si="231"/>
        <v>55</v>
      </c>
      <c r="Z390" s="174">
        <v>55</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148</v>
      </c>
      <c r="K391" s="368">
        <f t="shared" si="232"/>
        <v>1500</v>
      </c>
      <c r="L391" s="368">
        <f t="shared" si="232"/>
        <v>1500</v>
      </c>
      <c r="M391" s="368">
        <f t="shared" si="232"/>
        <v>1500</v>
      </c>
      <c r="N391" s="368">
        <f t="shared" si="230"/>
        <v>1500</v>
      </c>
      <c r="O391" s="173">
        <v>1500</v>
      </c>
      <c r="P391" s="173">
        <v>0</v>
      </c>
      <c r="Q391" s="173">
        <v>0</v>
      </c>
      <c r="R391" s="173">
        <v>0</v>
      </c>
      <c r="S391" s="173">
        <v>0</v>
      </c>
      <c r="T391" s="112"/>
      <c r="U391" s="131" t="s">
        <v>148</v>
      </c>
      <c r="V391" s="5">
        <f t="shared" ref="V391:V416" si="234">0.55*$Z391*(K391/$O391)</f>
        <v>47.300000000000004</v>
      </c>
      <c r="W391" s="5">
        <f t="shared" si="233"/>
        <v>73.099999999999994</v>
      </c>
      <c r="X391" s="5">
        <f t="shared" ref="X391:X416" si="235">0.9*$Z391*(M391/$O391)</f>
        <v>77.400000000000006</v>
      </c>
      <c r="Y391" s="369">
        <f>0.7*$Z391*(N391/$O391)</f>
        <v>60.199999999999996</v>
      </c>
      <c r="Z391" s="174">
        <v>86</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149</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149</v>
      </c>
      <c r="V392" s="5">
        <f t="shared" si="234"/>
        <v>0.55000000000000004</v>
      </c>
      <c r="W392" s="5">
        <f t="shared" si="233"/>
        <v>0.85</v>
      </c>
      <c r="X392" s="5">
        <f t="shared" si="235"/>
        <v>0.9</v>
      </c>
      <c r="Y392" s="5">
        <f t="shared" ref="Y392:Y400" si="236">$Z392*(N392/$O392)</f>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150</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150</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151</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151</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152</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152</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c r="J396" s="131" t="s">
        <v>153</v>
      </c>
      <c r="K396" s="368">
        <f t="shared" si="232"/>
        <v>100</v>
      </c>
      <c r="L396" s="368">
        <f t="shared" si="232"/>
        <v>100</v>
      </c>
      <c r="M396" s="368">
        <f t="shared" si="232"/>
        <v>100</v>
      </c>
      <c r="N396" s="368">
        <f t="shared" si="230"/>
        <v>100</v>
      </c>
      <c r="O396" s="173">
        <v>100</v>
      </c>
      <c r="P396" s="173">
        <v>0</v>
      </c>
      <c r="Q396" s="173">
        <v>0</v>
      </c>
      <c r="R396" s="173">
        <v>0</v>
      </c>
      <c r="S396" s="173">
        <v>0</v>
      </c>
      <c r="T396" s="112"/>
      <c r="U396" s="131" t="s">
        <v>153</v>
      </c>
      <c r="V396" s="5">
        <f t="shared" si="234"/>
        <v>0.55000000000000004</v>
      </c>
      <c r="W396" s="5">
        <f t="shared" si="233"/>
        <v>0.85</v>
      </c>
      <c r="X396" s="5">
        <f t="shared" si="235"/>
        <v>0.9</v>
      </c>
      <c r="Y396" s="5">
        <f t="shared" si="236"/>
        <v>1</v>
      </c>
      <c r="Z396" s="174">
        <v>1</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t="s">
        <v>825</v>
      </c>
      <c r="J397" s="131" t="s">
        <v>403</v>
      </c>
      <c r="K397" s="370">
        <v>200</v>
      </c>
      <c r="L397" s="370">
        <v>300</v>
      </c>
      <c r="M397" s="370">
        <v>300</v>
      </c>
      <c r="N397" s="368">
        <f t="shared" si="230"/>
        <v>400</v>
      </c>
      <c r="O397" s="173">
        <v>400</v>
      </c>
      <c r="P397" s="173">
        <v>0</v>
      </c>
      <c r="Q397" s="173">
        <v>0</v>
      </c>
      <c r="R397" s="173">
        <v>0</v>
      </c>
      <c r="S397" s="173">
        <v>0</v>
      </c>
      <c r="T397" s="112"/>
      <c r="U397" s="131" t="s">
        <v>403</v>
      </c>
      <c r="V397" s="5">
        <f t="shared" si="234"/>
        <v>5.2250000000000005</v>
      </c>
      <c r="W397" s="5">
        <f t="shared" si="233"/>
        <v>12.112499999999999</v>
      </c>
      <c r="X397" s="5">
        <f t="shared" si="235"/>
        <v>12.825000000000001</v>
      </c>
      <c r="Y397" s="5">
        <f t="shared" si="236"/>
        <v>19</v>
      </c>
      <c r="Z397" s="174">
        <v>19</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145</v>
      </c>
      <c r="K398" s="368">
        <f t="shared" ref="K398:M406" si="237">$O398</f>
        <v>733</v>
      </c>
      <c r="L398" s="368">
        <f t="shared" si="237"/>
        <v>733</v>
      </c>
      <c r="M398" s="368">
        <f t="shared" si="237"/>
        <v>733</v>
      </c>
      <c r="N398" s="368">
        <f t="shared" si="230"/>
        <v>733</v>
      </c>
      <c r="O398" s="173">
        <v>733</v>
      </c>
      <c r="P398" s="173">
        <v>0</v>
      </c>
      <c r="Q398" s="173">
        <v>0</v>
      </c>
      <c r="R398" s="173">
        <v>0</v>
      </c>
      <c r="S398" s="173">
        <v>0</v>
      </c>
      <c r="T398" s="112"/>
      <c r="U398" s="131" t="s">
        <v>145</v>
      </c>
      <c r="V398" s="5">
        <f t="shared" si="234"/>
        <v>8.8000000000000007</v>
      </c>
      <c r="W398" s="5">
        <f t="shared" si="233"/>
        <v>13.6</v>
      </c>
      <c r="X398" s="5">
        <f t="shared" si="235"/>
        <v>14.4</v>
      </c>
      <c r="Y398" s="5">
        <f t="shared" si="236"/>
        <v>16</v>
      </c>
      <c r="Z398" s="174">
        <v>16</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146</v>
      </c>
      <c r="K399" s="368">
        <f t="shared" si="237"/>
        <v>1071</v>
      </c>
      <c r="L399" s="368">
        <f t="shared" si="237"/>
        <v>1071</v>
      </c>
      <c r="M399" s="368">
        <f t="shared" si="237"/>
        <v>1071</v>
      </c>
      <c r="N399" s="368">
        <f t="shared" si="230"/>
        <v>1071</v>
      </c>
      <c r="O399" s="173">
        <v>1071</v>
      </c>
      <c r="P399" s="173">
        <v>0</v>
      </c>
      <c r="Q399" s="173">
        <v>0</v>
      </c>
      <c r="R399" s="173">
        <v>0</v>
      </c>
      <c r="S399" s="173">
        <v>0</v>
      </c>
      <c r="T399" s="112"/>
      <c r="U399" s="131" t="s">
        <v>146</v>
      </c>
      <c r="V399" s="5">
        <f t="shared" si="234"/>
        <v>22</v>
      </c>
      <c r="W399" s="369">
        <f>0.7*$Z399*(L399/$O399)</f>
        <v>28</v>
      </c>
      <c r="X399" s="5">
        <f t="shared" si="235"/>
        <v>36</v>
      </c>
      <c r="Y399" s="5">
        <f t="shared" si="236"/>
        <v>40</v>
      </c>
      <c r="Z399" s="174">
        <v>40</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147</v>
      </c>
      <c r="K400" s="368">
        <f t="shared" si="237"/>
        <v>1300</v>
      </c>
      <c r="L400" s="368">
        <f t="shared" si="237"/>
        <v>1300</v>
      </c>
      <c r="M400" s="368">
        <f t="shared" si="237"/>
        <v>1300</v>
      </c>
      <c r="N400" s="368">
        <f t="shared" si="230"/>
        <v>1300</v>
      </c>
      <c r="O400" s="173">
        <v>1300</v>
      </c>
      <c r="P400" s="173">
        <v>0</v>
      </c>
      <c r="Q400" s="173">
        <v>0</v>
      </c>
      <c r="R400" s="173">
        <v>0</v>
      </c>
      <c r="S400" s="173">
        <v>0</v>
      </c>
      <c r="T400" s="112"/>
      <c r="U400" s="131" t="s">
        <v>147</v>
      </c>
      <c r="V400" s="5">
        <f t="shared" si="234"/>
        <v>30.250000000000004</v>
      </c>
      <c r="W400" s="5">
        <f t="shared" ref="W400:W408" si="238">0.85*$Z400*(L400/$O400)</f>
        <v>46.75</v>
      </c>
      <c r="X400" s="5">
        <f t="shared" si="235"/>
        <v>49.5</v>
      </c>
      <c r="Y400" s="5">
        <f t="shared" si="236"/>
        <v>55</v>
      </c>
      <c r="Z400" s="174">
        <v>55</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148</v>
      </c>
      <c r="K401" s="368">
        <f t="shared" si="237"/>
        <v>1500</v>
      </c>
      <c r="L401" s="368">
        <f t="shared" si="237"/>
        <v>1500</v>
      </c>
      <c r="M401" s="368">
        <f t="shared" si="237"/>
        <v>1500</v>
      </c>
      <c r="N401" s="368">
        <f t="shared" si="230"/>
        <v>1500</v>
      </c>
      <c r="O401" s="173">
        <v>1500</v>
      </c>
      <c r="P401" s="173">
        <v>0</v>
      </c>
      <c r="Q401" s="173">
        <v>0</v>
      </c>
      <c r="R401" s="173">
        <v>0</v>
      </c>
      <c r="S401" s="173">
        <v>0</v>
      </c>
      <c r="T401" s="112"/>
      <c r="U401" s="131" t="s">
        <v>148</v>
      </c>
      <c r="V401" s="5">
        <f t="shared" si="234"/>
        <v>47.300000000000004</v>
      </c>
      <c r="W401" s="5">
        <f t="shared" si="238"/>
        <v>73.099999999999994</v>
      </c>
      <c r="X401" s="5">
        <f t="shared" si="235"/>
        <v>77.400000000000006</v>
      </c>
      <c r="Y401" s="369">
        <f>0.7*$Z401*(N401/$O401)</f>
        <v>60.199999999999996</v>
      </c>
      <c r="Z401" s="174">
        <v>86</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149</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149</v>
      </c>
      <c r="V402" s="5">
        <f t="shared" si="234"/>
        <v>0.55000000000000004</v>
      </c>
      <c r="W402" s="5">
        <f t="shared" si="238"/>
        <v>0.85</v>
      </c>
      <c r="X402" s="5">
        <f t="shared" si="235"/>
        <v>0.9</v>
      </c>
      <c r="Y402" s="5">
        <f t="shared" ref="Y402:Y410" si="239">$Z402*(N402/$O402)</f>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150</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150</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151</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151</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152</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152</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c r="J406" s="131" t="s">
        <v>153</v>
      </c>
      <c r="K406" s="368">
        <f t="shared" si="237"/>
        <v>100</v>
      </c>
      <c r="L406" s="368">
        <f t="shared" si="237"/>
        <v>100</v>
      </c>
      <c r="M406" s="368">
        <f t="shared" si="237"/>
        <v>100</v>
      </c>
      <c r="N406" s="368">
        <f t="shared" si="230"/>
        <v>100</v>
      </c>
      <c r="O406" s="173">
        <v>100</v>
      </c>
      <c r="P406" s="173">
        <v>0</v>
      </c>
      <c r="Q406" s="173">
        <v>0</v>
      </c>
      <c r="R406" s="173">
        <v>0</v>
      </c>
      <c r="S406" s="173">
        <v>0</v>
      </c>
      <c r="T406" s="112"/>
      <c r="U406" s="131" t="s">
        <v>153</v>
      </c>
      <c r="V406" s="5">
        <f t="shared" si="234"/>
        <v>0.55000000000000004</v>
      </c>
      <c r="W406" s="5">
        <f t="shared" si="238"/>
        <v>0.85</v>
      </c>
      <c r="X406" s="5">
        <f t="shared" si="235"/>
        <v>0.9</v>
      </c>
      <c r="Y406" s="5">
        <f t="shared" si="239"/>
        <v>1</v>
      </c>
      <c r="Z406" s="174">
        <v>1</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t="s">
        <v>826</v>
      </c>
      <c r="J407" s="131" t="s">
        <v>403</v>
      </c>
      <c r="K407" s="370">
        <v>200</v>
      </c>
      <c r="L407" s="370">
        <v>300</v>
      </c>
      <c r="M407" s="370">
        <v>300</v>
      </c>
      <c r="N407" s="368">
        <f t="shared" si="230"/>
        <v>400</v>
      </c>
      <c r="O407" s="173">
        <v>400</v>
      </c>
      <c r="P407" s="173">
        <v>0</v>
      </c>
      <c r="Q407" s="173">
        <v>0</v>
      </c>
      <c r="R407" s="173">
        <v>0</v>
      </c>
      <c r="S407" s="173">
        <v>0</v>
      </c>
      <c r="T407" s="112"/>
      <c r="U407" s="131" t="s">
        <v>403</v>
      </c>
      <c r="V407" s="5">
        <f t="shared" si="234"/>
        <v>5.2250000000000005</v>
      </c>
      <c r="W407" s="5">
        <f t="shared" si="238"/>
        <v>12.112499999999999</v>
      </c>
      <c r="X407" s="5">
        <f t="shared" si="235"/>
        <v>12.825000000000001</v>
      </c>
      <c r="Y407" s="5">
        <f t="shared" si="239"/>
        <v>19</v>
      </c>
      <c r="Z407" s="174">
        <v>19</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145</v>
      </c>
      <c r="K408" s="368">
        <f t="shared" ref="K408:M416" si="240">$O408</f>
        <v>733</v>
      </c>
      <c r="L408" s="368">
        <f t="shared" si="240"/>
        <v>733</v>
      </c>
      <c r="M408" s="368">
        <f t="shared" si="240"/>
        <v>733</v>
      </c>
      <c r="N408" s="368">
        <f t="shared" si="230"/>
        <v>733</v>
      </c>
      <c r="O408" s="173">
        <v>733</v>
      </c>
      <c r="P408" s="173">
        <v>0</v>
      </c>
      <c r="Q408" s="173">
        <v>0</v>
      </c>
      <c r="R408" s="173">
        <v>0</v>
      </c>
      <c r="S408" s="173">
        <v>0</v>
      </c>
      <c r="T408" s="112"/>
      <c r="U408" s="131" t="s">
        <v>145</v>
      </c>
      <c r="V408" s="5">
        <f t="shared" si="234"/>
        <v>8.8000000000000007</v>
      </c>
      <c r="W408" s="5">
        <f t="shared" si="238"/>
        <v>13.6</v>
      </c>
      <c r="X408" s="5">
        <f t="shared" si="235"/>
        <v>14.4</v>
      </c>
      <c r="Y408" s="5">
        <f t="shared" si="239"/>
        <v>16</v>
      </c>
      <c r="Z408" s="174">
        <v>16</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146</v>
      </c>
      <c r="K409" s="368">
        <f t="shared" si="240"/>
        <v>1071</v>
      </c>
      <c r="L409" s="368">
        <f t="shared" si="240"/>
        <v>1071</v>
      </c>
      <c r="M409" s="368">
        <f t="shared" si="240"/>
        <v>1071</v>
      </c>
      <c r="N409" s="368">
        <f t="shared" si="230"/>
        <v>1071</v>
      </c>
      <c r="O409" s="173">
        <v>1071</v>
      </c>
      <c r="P409" s="173">
        <v>0</v>
      </c>
      <c r="Q409" s="173">
        <v>0</v>
      </c>
      <c r="R409" s="173">
        <v>0</v>
      </c>
      <c r="S409" s="173">
        <v>0</v>
      </c>
      <c r="T409" s="112"/>
      <c r="U409" s="131" t="s">
        <v>146</v>
      </c>
      <c r="V409" s="5">
        <f t="shared" si="234"/>
        <v>22</v>
      </c>
      <c r="W409" s="369">
        <f>0.7*$Z409*(L409/$O409)</f>
        <v>28</v>
      </c>
      <c r="X409" s="5">
        <f t="shared" si="235"/>
        <v>36</v>
      </c>
      <c r="Y409" s="5">
        <f t="shared" si="239"/>
        <v>40</v>
      </c>
      <c r="Z409" s="174">
        <v>40</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147</v>
      </c>
      <c r="K410" s="368">
        <f t="shared" si="240"/>
        <v>1300</v>
      </c>
      <c r="L410" s="368">
        <f t="shared" si="240"/>
        <v>1300</v>
      </c>
      <c r="M410" s="368">
        <f t="shared" si="240"/>
        <v>1300</v>
      </c>
      <c r="N410" s="368">
        <f t="shared" si="230"/>
        <v>1300</v>
      </c>
      <c r="O410" s="173">
        <v>1300</v>
      </c>
      <c r="P410" s="173">
        <v>0</v>
      </c>
      <c r="Q410" s="173">
        <v>0</v>
      </c>
      <c r="R410" s="173">
        <v>0</v>
      </c>
      <c r="S410" s="173">
        <v>0</v>
      </c>
      <c r="T410" s="112"/>
      <c r="U410" s="131" t="s">
        <v>147</v>
      </c>
      <c r="V410" s="5">
        <f t="shared" si="234"/>
        <v>30.250000000000004</v>
      </c>
      <c r="W410" s="5">
        <f t="shared" ref="W410:W416" si="241">0.85*$Z410*(L410/$O410)</f>
        <v>46.75</v>
      </c>
      <c r="X410" s="5">
        <f t="shared" si="235"/>
        <v>49.5</v>
      </c>
      <c r="Y410" s="5">
        <f t="shared" si="239"/>
        <v>55</v>
      </c>
      <c r="Z410" s="174">
        <v>55</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148</v>
      </c>
      <c r="K411" s="368">
        <f t="shared" si="240"/>
        <v>1500</v>
      </c>
      <c r="L411" s="368">
        <f t="shared" si="240"/>
        <v>1500</v>
      </c>
      <c r="M411" s="368">
        <f t="shared" si="240"/>
        <v>1500</v>
      </c>
      <c r="N411" s="368">
        <f t="shared" si="230"/>
        <v>1500</v>
      </c>
      <c r="O411" s="173">
        <v>1500</v>
      </c>
      <c r="P411" s="173">
        <v>0</v>
      </c>
      <c r="Q411" s="173">
        <v>0</v>
      </c>
      <c r="R411" s="173">
        <v>0</v>
      </c>
      <c r="S411" s="173">
        <v>0</v>
      </c>
      <c r="T411" s="112"/>
      <c r="U411" s="131" t="s">
        <v>148</v>
      </c>
      <c r="V411" s="5">
        <f t="shared" si="234"/>
        <v>47.300000000000004</v>
      </c>
      <c r="W411" s="5">
        <f t="shared" si="241"/>
        <v>73.099999999999994</v>
      </c>
      <c r="X411" s="5">
        <f t="shared" si="235"/>
        <v>77.400000000000006</v>
      </c>
      <c r="Y411" s="369">
        <f>0.7*$Z411*(N411/$O411)</f>
        <v>60.199999999999996</v>
      </c>
      <c r="Z411" s="174">
        <v>86</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149</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149</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150</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150</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151</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151</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152</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152</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3.15" hidden="1" customHeight="1" outlineLevel="2" x14ac:dyDescent="0.25">
      <c r="A416" s="134"/>
      <c r="B416" s="126"/>
      <c r="C416" s="108"/>
      <c r="D416" s="108"/>
      <c r="E416" s="108"/>
      <c r="F416" s="110"/>
      <c r="G416" s="112"/>
      <c r="H416" s="112"/>
      <c r="I416" s="131"/>
      <c r="J416" s="131" t="s">
        <v>153</v>
      </c>
      <c r="K416" s="368">
        <f t="shared" si="240"/>
        <v>100</v>
      </c>
      <c r="L416" s="368">
        <f t="shared" si="240"/>
        <v>100</v>
      </c>
      <c r="M416" s="368">
        <f t="shared" si="240"/>
        <v>100</v>
      </c>
      <c r="N416" s="368">
        <f t="shared" si="230"/>
        <v>100</v>
      </c>
      <c r="O416" s="173">
        <v>100</v>
      </c>
      <c r="P416" s="173">
        <v>0</v>
      </c>
      <c r="Q416" s="173">
        <v>0</v>
      </c>
      <c r="R416" s="173">
        <v>0</v>
      </c>
      <c r="S416" s="173">
        <v>0</v>
      </c>
      <c r="T416" s="112"/>
      <c r="U416" s="131" t="s">
        <v>153</v>
      </c>
      <c r="V416" s="5">
        <f t="shared" si="234"/>
        <v>0.55000000000000004</v>
      </c>
      <c r="W416" s="5">
        <f t="shared" si="241"/>
        <v>0.85</v>
      </c>
      <c r="X416" s="5">
        <f t="shared" si="235"/>
        <v>0.9</v>
      </c>
      <c r="Y416" s="5">
        <f>$Z416*(N416/$O416)</f>
        <v>1</v>
      </c>
      <c r="Z416" s="174">
        <v>1</v>
      </c>
      <c r="AA416" s="174">
        <v>0</v>
      </c>
      <c r="AB416" s="174">
        <v>0</v>
      </c>
      <c r="AC416" s="174">
        <v>0</v>
      </c>
      <c r="AD416" s="174">
        <v>0</v>
      </c>
      <c r="AE416" s="112"/>
      <c r="AF416" s="112"/>
      <c r="AG416" s="236"/>
      <c r="AH416" s="228"/>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15" outlineLevel="1" collapsed="1" x14ac:dyDescent="0.25">
      <c r="A417" s="134"/>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24" customHeight="1" x14ac:dyDescent="0.25">
      <c r="A418" s="134"/>
      <c r="B418" s="126"/>
      <c r="C418" s="120"/>
      <c r="D418" s="120"/>
      <c r="E418" s="120"/>
      <c r="F418" s="120"/>
      <c r="G418" s="121" t="str">
        <f>G309</f>
        <v>Pasture growth by FOO for Medium FOO - annual pastures (P1a)</v>
      </c>
      <c r="H418" s="122"/>
      <c r="I418" s="122"/>
      <c r="J418" s="122"/>
      <c r="K418" s="122"/>
      <c r="L418" s="122"/>
      <c r="M418" s="122"/>
      <c r="N418" s="122"/>
      <c r="O418" s="122"/>
      <c r="P418" s="257"/>
      <c r="Q418" s="257"/>
      <c r="R418" s="692"/>
      <c r="S418" s="257"/>
      <c r="T418" s="122"/>
      <c r="U418" s="122"/>
      <c r="V418" s="122"/>
      <c r="W418" s="122"/>
      <c r="X418" s="122"/>
      <c r="Y418" s="122"/>
      <c r="Z418" s="122"/>
      <c r="AA418" s="257"/>
      <c r="AB418" s="257"/>
      <c r="AC418" s="692"/>
      <c r="AD418" s="257"/>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127"/>
      <c r="G419" s="127"/>
      <c r="H419" s="127"/>
      <c r="I419" s="127"/>
      <c r="J419" s="127"/>
      <c r="K419" s="127"/>
      <c r="L419" s="127"/>
      <c r="M419" s="127"/>
      <c r="N419" s="127"/>
      <c r="O419" s="127"/>
      <c r="P419" s="228"/>
      <c r="Q419" s="228"/>
      <c r="R419" s="689"/>
      <c r="S419" s="228"/>
      <c r="T419" s="127"/>
      <c r="U419" s="127"/>
      <c r="V419" s="127"/>
      <c r="W419" s="127"/>
      <c r="X419" s="127"/>
      <c r="Y419" s="127"/>
      <c r="Z419" s="127"/>
      <c r="AA419" s="228"/>
      <c r="AB419" s="228"/>
      <c r="AC419" s="689"/>
      <c r="AD419" s="228"/>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6" customFormat="1" ht="12.75" customHeight="1" outlineLevel="1" x14ac:dyDescent="0.25">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collapsed="1" thickBot="1" x14ac:dyDescent="0.3">
      <c r="A421" s="134"/>
      <c r="B421" s="75"/>
      <c r="C421" s="75"/>
      <c r="D421" s="75"/>
      <c r="E421" s="75"/>
      <c r="F421" s="75"/>
      <c r="G421" s="75"/>
      <c r="H421" s="75"/>
      <c r="I421" s="75"/>
      <c r="J421" s="75"/>
      <c r="K421" s="75"/>
      <c r="L421" s="75"/>
      <c r="M421" s="75"/>
      <c r="N421" s="75"/>
      <c r="O421" s="75"/>
      <c r="P421" s="75"/>
      <c r="Q421" s="75"/>
      <c r="R421" s="75"/>
      <c r="S421" s="75"/>
      <c r="T421" s="75"/>
      <c r="U421" s="227"/>
      <c r="V421" s="227"/>
      <c r="W421" s="227"/>
      <c r="X421" s="227"/>
      <c r="Y421" s="227"/>
      <c r="Z421" s="75"/>
      <c r="AA421" s="227"/>
      <c r="AB421" s="227"/>
      <c r="AC421" s="227"/>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5.0999999999999996" customHeight="1" outlineLevel="1" x14ac:dyDescent="0.25">
      <c r="A422" s="134"/>
      <c r="B422" s="126"/>
      <c r="C422" s="79" t="s">
        <v>0</v>
      </c>
      <c r="D422" s="79"/>
      <c r="E422" s="79"/>
      <c r="F422" s="79"/>
      <c r="G422" s="79"/>
      <c r="H422" s="79"/>
      <c r="I422" s="79"/>
      <c r="J422" s="79"/>
      <c r="K422" s="80"/>
      <c r="L422" s="80"/>
      <c r="M422" s="80"/>
      <c r="N422" s="80"/>
      <c r="O422" s="80"/>
      <c r="P422" s="80"/>
      <c r="Q422" s="80"/>
      <c r="R422" s="80"/>
      <c r="S422" s="80"/>
      <c r="T422" s="80"/>
      <c r="U422" s="230"/>
      <c r="V422" s="230"/>
      <c r="W422" s="230"/>
      <c r="X422" s="230"/>
      <c r="Y422" s="230"/>
      <c r="Z422" s="80"/>
      <c r="AA422" s="230"/>
      <c r="AB422" s="230"/>
      <c r="AC422" s="230"/>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collapsed="1" x14ac:dyDescent="0.25">
      <c r="A423" s="134"/>
      <c r="B423" s="126"/>
      <c r="C423" s="84"/>
      <c r="D423" s="84">
        <v>0</v>
      </c>
      <c r="E423" s="84" t="s">
        <v>1</v>
      </c>
      <c r="F423" s="85"/>
      <c r="G423" s="86" t="s">
        <v>185</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84"/>
      <c r="D424" s="91"/>
      <c r="E424" s="92"/>
      <c r="F424" s="93"/>
      <c r="G424" s="94" t="s">
        <v>186</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c r="D425" s="84"/>
      <c r="E425" s="92"/>
      <c r="F425" s="93"/>
      <c r="G425" s="98">
        <v>38000.710787037038</v>
      </c>
      <c r="H425" s="99">
        <v>38000.710787037038</v>
      </c>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106"/>
      <c r="H427" s="106"/>
      <c r="I427" s="106"/>
      <c r="J427" s="106"/>
      <c r="K427" s="106"/>
      <c r="L427" s="106"/>
      <c r="M427" s="724" t="s">
        <v>187</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92"/>
      <c r="H428" s="92"/>
      <c r="I428" s="92"/>
      <c r="J428" s="92"/>
      <c r="K428" s="92"/>
      <c r="L428" s="106"/>
      <c r="M428" s="724" t="s">
        <v>189</v>
      </c>
      <c r="N428" s="1171"/>
      <c r="O428" s="1171"/>
      <c r="P428" s="1171"/>
      <c r="Q428" s="1171"/>
      <c r="R428" s="1171"/>
      <c r="S428" s="1171"/>
      <c r="T428" s="1171"/>
      <c r="U428" s="1171"/>
      <c r="V428" s="1171"/>
      <c r="W428" s="662"/>
      <c r="X428" s="662"/>
      <c r="Y428" s="662"/>
      <c r="Z428" s="106"/>
      <c r="AA428" s="745"/>
      <c r="AB428" s="745"/>
      <c r="AC428" s="745"/>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92"/>
      <c r="D429" s="92"/>
      <c r="E429" s="92"/>
      <c r="F429" s="92"/>
      <c r="G429" s="107"/>
      <c r="H429" s="107"/>
      <c r="I429" s="107"/>
      <c r="J429" s="107"/>
      <c r="K429" s="107" t="s">
        <v>188</v>
      </c>
      <c r="L429" s="107"/>
      <c r="M429" s="724" t="s">
        <v>863</v>
      </c>
      <c r="N429" s="724"/>
      <c r="O429" s="724"/>
      <c r="P429" s="724"/>
      <c r="Q429" s="724"/>
      <c r="R429" s="724"/>
      <c r="S429" s="724"/>
      <c r="T429" s="724"/>
      <c r="U429" s="724"/>
      <c r="V429" s="724"/>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13.15" customHeight="1" outlineLevel="1" x14ac:dyDescent="0.25">
      <c r="A430" s="134"/>
      <c r="B430" s="126"/>
      <c r="C430" s="108"/>
      <c r="D430" s="108"/>
      <c r="E430" s="108"/>
      <c r="F430" s="92"/>
      <c r="G430" s="107"/>
      <c r="H430" s="107"/>
      <c r="I430" s="107"/>
      <c r="J430" s="107"/>
      <c r="K430" s="107" t="s">
        <v>190</v>
      </c>
      <c r="L430" s="107"/>
      <c r="M430" s="724" t="str">
        <f>J141</f>
        <v>typ</v>
      </c>
      <c r="N430" s="724" t="str">
        <f t="shared" ref="N430:V430" si="242">K141</f>
        <v>z0</v>
      </c>
      <c r="O430" s="724" t="str">
        <f t="shared" si="242"/>
        <v>z1</v>
      </c>
      <c r="P430" s="724" t="str">
        <f t="shared" si="242"/>
        <v>z2</v>
      </c>
      <c r="Q430" s="724" t="str">
        <f t="shared" si="242"/>
        <v>z3</v>
      </c>
      <c r="R430" s="724" t="str">
        <f t="shared" si="242"/>
        <v>z4</v>
      </c>
      <c r="S430" s="724" t="str">
        <f t="shared" si="242"/>
        <v>z5</v>
      </c>
      <c r="T430" s="724" t="str">
        <f t="shared" si="242"/>
        <v>z6</v>
      </c>
      <c r="U430" s="724" t="str">
        <f t="shared" si="242"/>
        <v>z7</v>
      </c>
      <c r="V430" s="724" t="str">
        <f t="shared" si="242"/>
        <v>z8</v>
      </c>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91" t="s">
        <v>123</v>
      </c>
      <c r="D431" s="108"/>
      <c r="E431" s="108"/>
      <c r="F431" s="92"/>
      <c r="G431" s="107"/>
      <c r="H431" s="107"/>
      <c r="I431" s="107"/>
      <c r="J431" s="109" t="s">
        <v>124</v>
      </c>
      <c r="K431" s="107"/>
      <c r="L431" s="107"/>
      <c r="M431" s="107"/>
      <c r="N431" s="107"/>
      <c r="O431" s="243"/>
      <c r="P431" s="107"/>
      <c r="Q431" s="107"/>
      <c r="R431" s="107"/>
      <c r="S431" s="107"/>
      <c r="T431" s="107"/>
      <c r="U431" s="243"/>
      <c r="V431" s="243"/>
      <c r="W431" s="243"/>
      <c r="X431" s="243"/>
      <c r="Y431" s="243"/>
      <c r="Z431" s="107"/>
      <c r="AA431" s="746"/>
      <c r="AB431" s="746"/>
      <c r="AC431" s="746"/>
      <c r="AD431" s="18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5.0999999999999996" customHeight="1" outlineLevel="1" x14ac:dyDescent="0.25">
      <c r="A432" s="134"/>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403</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145</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146</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147</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148</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149</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150</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151</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152</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t="s">
        <v>153</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c r="I443" s="131"/>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230</v>
      </c>
      <c r="I444" s="131"/>
      <c r="J444" s="118"/>
      <c r="K444" s="118"/>
      <c r="L444" s="118"/>
      <c r="M444" s="118"/>
      <c r="N444" s="118"/>
      <c r="O444" s="342">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191</v>
      </c>
      <c r="I445" s="131"/>
      <c r="J445" s="118"/>
      <c r="K445" s="118"/>
      <c r="L445" s="118"/>
      <c r="M445" s="118"/>
      <c r="N445" s="118"/>
      <c r="O445" s="342">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231</v>
      </c>
      <c r="I446" s="131"/>
      <c r="J446" s="118"/>
      <c r="K446" s="118"/>
      <c r="L446" s="118"/>
      <c r="M446" s="118"/>
      <c r="N446" s="118"/>
      <c r="O446" s="342">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232</v>
      </c>
      <c r="I447" s="131"/>
      <c r="J447" s="118"/>
      <c r="K447" s="118"/>
      <c r="L447" s="118"/>
      <c r="M447" s="118"/>
      <c r="N447" s="118"/>
      <c r="O447" s="342">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8"/>
      <c r="H448" s="118" t="s">
        <v>192</v>
      </c>
      <c r="I448" s="131"/>
      <c r="J448" s="118"/>
      <c r="K448" s="118"/>
      <c r="L448" s="118"/>
      <c r="M448" s="118"/>
      <c r="N448" s="118"/>
      <c r="O448" s="175"/>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5.0999999999999996" customHeight="1" outlineLevel="1" x14ac:dyDescent="0.25">
      <c r="A449" s="134"/>
      <c r="B449" s="126"/>
      <c r="C449" s="91" t="s">
        <v>127</v>
      </c>
      <c r="D449" s="108"/>
      <c r="E449" s="108"/>
      <c r="F449" s="117"/>
      <c r="G449" s="118"/>
      <c r="H449" s="118"/>
      <c r="I449" s="133"/>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24" customHeight="1" x14ac:dyDescent="0.25">
      <c r="A450" s="134"/>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1"/>
      <c r="V450" s="291"/>
      <c r="W450" s="291"/>
      <c r="X450" s="291"/>
      <c r="Y450" s="291"/>
      <c r="Z450" s="123"/>
      <c r="AA450" s="291"/>
      <c r="AB450" s="291"/>
      <c r="AC450" s="291"/>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127"/>
      <c r="G451" s="127"/>
      <c r="H451" s="127"/>
      <c r="I451" s="127"/>
      <c r="J451" s="127"/>
      <c r="K451" s="127"/>
      <c r="L451" s="127"/>
      <c r="M451" s="127"/>
      <c r="N451" s="127"/>
      <c r="O451" s="127"/>
      <c r="P451" s="127"/>
      <c r="Q451" s="127"/>
      <c r="R451" s="127"/>
      <c r="S451" s="127"/>
      <c r="T451" s="127"/>
      <c r="U451" s="228"/>
      <c r="V451" s="228"/>
      <c r="W451" s="228"/>
      <c r="X451" s="228"/>
      <c r="Y451" s="228"/>
      <c r="Z451" s="127"/>
      <c r="AA451" s="228"/>
      <c r="AB451" s="228"/>
      <c r="AC451" s="228"/>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2.75" customHeight="1" outlineLevel="1" x14ac:dyDescent="0.25">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collapsed="1" thickBot="1" x14ac:dyDescent="0.3">
      <c r="A453" s="134"/>
      <c r="B453" s="75"/>
      <c r="C453" s="75"/>
      <c r="D453" s="75"/>
      <c r="E453" s="75"/>
      <c r="F453" s="75"/>
      <c r="G453" s="75"/>
      <c r="H453" s="75"/>
      <c r="I453" s="75"/>
      <c r="J453" s="75"/>
      <c r="K453" s="75"/>
      <c r="L453" s="75"/>
      <c r="M453" s="75"/>
      <c r="N453" s="75"/>
      <c r="O453" s="75"/>
      <c r="P453" s="75"/>
      <c r="Q453" s="75"/>
      <c r="R453" s="75"/>
      <c r="S453" s="75"/>
      <c r="T453" s="75"/>
      <c r="U453" s="75"/>
      <c r="V453" s="75"/>
      <c r="W453" s="227"/>
      <c r="X453" s="227"/>
      <c r="Y453" s="227"/>
      <c r="Z453" s="227"/>
      <c r="AA453" s="227"/>
      <c r="AB453" s="227"/>
      <c r="AC453" s="227"/>
      <c r="AD453" s="227"/>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5.0999999999999996" customHeight="1" outlineLevel="1" x14ac:dyDescent="0.25">
      <c r="A454" s="134"/>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collapsed="1" x14ac:dyDescent="0.25">
      <c r="A455" s="134"/>
      <c r="B455" s="126"/>
      <c r="C455" s="84"/>
      <c r="D455" s="84">
        <v>0</v>
      </c>
      <c r="E455" s="84" t="s">
        <v>1</v>
      </c>
      <c r="F455" s="85"/>
      <c r="G455" s="86" t="s">
        <v>193</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84"/>
      <c r="D456" s="91"/>
      <c r="E456" s="92"/>
      <c r="F456" s="93"/>
      <c r="G456" s="94" t="s">
        <v>194</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106"/>
      <c r="H459" s="106"/>
      <c r="I459" s="106"/>
      <c r="J459" s="106"/>
      <c r="K459" s="106"/>
      <c r="L459" s="106"/>
      <c r="M459" s="106"/>
      <c r="N459" s="646"/>
      <c r="O459" s="106"/>
      <c r="P459" s="106"/>
      <c r="Q459" s="106"/>
      <c r="R459" s="106"/>
      <c r="S459" s="106"/>
      <c r="T459" s="106"/>
      <c r="U459" s="106"/>
      <c r="V459" s="106"/>
      <c r="W459" s="662"/>
      <c r="X459" s="662"/>
      <c r="Y459" s="662"/>
      <c r="Z459" s="662"/>
      <c r="AA459" s="745"/>
      <c r="AB459" s="745"/>
      <c r="AC459" s="745"/>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92"/>
      <c r="H460" s="92"/>
      <c r="I460" s="699"/>
      <c r="J460" s="807" t="s">
        <v>1224</v>
      </c>
      <c r="K460" s="807"/>
      <c r="L460" s="725"/>
      <c r="M460" s="725"/>
      <c r="N460" s="725"/>
      <c r="O460" s="807"/>
      <c r="P460" s="725"/>
      <c r="Q460" s="725"/>
      <c r="R460" s="725"/>
      <c r="T460" s="106"/>
      <c r="U460" s="313" t="s">
        <v>836</v>
      </c>
      <c r="V460" s="107"/>
      <c r="W460" s="107"/>
      <c r="X460" s="646"/>
      <c r="Y460" s="646"/>
      <c r="Z460" s="646"/>
      <c r="AA460" s="646"/>
      <c r="AB460" s="106"/>
      <c r="AC460" s="106"/>
      <c r="AD460" s="662"/>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92"/>
      <c r="D461" s="92"/>
      <c r="E461" s="92"/>
      <c r="F461" s="92"/>
      <c r="G461" s="107"/>
      <c r="H461" s="107"/>
      <c r="I461" s="724"/>
      <c r="J461" s="724"/>
      <c r="K461" s="724"/>
      <c r="L461" s="725"/>
      <c r="M461" s="725"/>
      <c r="N461" s="725"/>
      <c r="O461" s="807"/>
      <c r="P461" s="725"/>
      <c r="Q461" s="725"/>
      <c r="R461" s="725"/>
      <c r="T461" s="107"/>
      <c r="U461" s="243"/>
      <c r="V461" s="107"/>
      <c r="W461" s="243"/>
      <c r="X461" s="243"/>
      <c r="Y461" s="243"/>
      <c r="Z461" s="243"/>
      <c r="AA461" s="243"/>
      <c r="AB461" s="107"/>
      <c r="AC461" s="187"/>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13.15" customHeight="1" outlineLevel="1" x14ac:dyDescent="0.25">
      <c r="A462" s="134"/>
      <c r="B462" s="126"/>
      <c r="C462" s="108"/>
      <c r="D462" s="108"/>
      <c r="E462" s="108"/>
      <c r="F462" s="92"/>
      <c r="G462" s="107"/>
      <c r="H462" s="107" t="s">
        <v>167</v>
      </c>
      <c r="I462" s="724" t="str">
        <f>J141</f>
        <v>typ</v>
      </c>
      <c r="J462" s="724" t="str">
        <f t="shared" ref="J462:R462" si="243">K141</f>
        <v>z0</v>
      </c>
      <c r="K462" s="724" t="str">
        <f t="shared" si="243"/>
        <v>z1</v>
      </c>
      <c r="L462" s="724" t="str">
        <f t="shared" si="243"/>
        <v>z2</v>
      </c>
      <c r="M462" s="724" t="str">
        <f t="shared" si="243"/>
        <v>z3</v>
      </c>
      <c r="N462" s="724" t="str">
        <f t="shared" si="243"/>
        <v>z4</v>
      </c>
      <c r="O462" s="724" t="str">
        <f t="shared" si="243"/>
        <v>z5</v>
      </c>
      <c r="P462" s="724" t="str">
        <f t="shared" si="243"/>
        <v>z6</v>
      </c>
      <c r="Q462" s="724" t="str">
        <f t="shared" si="243"/>
        <v>z7</v>
      </c>
      <c r="R462" s="724" t="str">
        <f t="shared" si="243"/>
        <v>z8</v>
      </c>
      <c r="T462" s="243" t="str">
        <f t="shared" ref="T462:AC462" si="244">J141</f>
        <v>typ</v>
      </c>
      <c r="U462" s="243" t="str">
        <f t="shared" si="244"/>
        <v>z0</v>
      </c>
      <c r="V462" s="243" t="str">
        <f t="shared" si="244"/>
        <v>z1</v>
      </c>
      <c r="W462" s="243" t="str">
        <f t="shared" si="244"/>
        <v>z2</v>
      </c>
      <c r="X462" s="243" t="str">
        <f t="shared" si="244"/>
        <v>z3</v>
      </c>
      <c r="Y462" s="243" t="str">
        <f t="shared" si="244"/>
        <v>z4</v>
      </c>
      <c r="Z462" s="243" t="str">
        <f t="shared" si="244"/>
        <v>z5</v>
      </c>
      <c r="AA462" s="243" t="str">
        <f t="shared" si="244"/>
        <v>z6</v>
      </c>
      <c r="AB462" s="243" t="str">
        <f t="shared" si="244"/>
        <v>z7</v>
      </c>
      <c r="AC462" s="243" t="str">
        <f t="shared" si="244"/>
        <v>z8</v>
      </c>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91" t="s">
        <v>123</v>
      </c>
      <c r="D463" s="108"/>
      <c r="E463" s="108"/>
      <c r="F463" s="92"/>
      <c r="G463" s="107"/>
      <c r="H463" s="107"/>
      <c r="I463" s="724"/>
      <c r="J463" s="724"/>
      <c r="K463" s="724"/>
      <c r="L463" s="724"/>
      <c r="M463" s="724"/>
      <c r="N463" s="724"/>
      <c r="O463" s="724"/>
      <c r="P463" s="724"/>
      <c r="Q463" s="724"/>
      <c r="R463" s="724"/>
      <c r="T463" s="107"/>
      <c r="U463" s="107"/>
      <c r="V463" s="243"/>
      <c r="W463" s="243"/>
      <c r="X463" s="243"/>
      <c r="Y463" s="243"/>
      <c r="Z463" s="243"/>
      <c r="AA463" s="107"/>
      <c r="AB463" s="243"/>
      <c r="AC463" s="187"/>
      <c r="AD463" s="663"/>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5.0999999999999996" customHeight="1" outlineLevel="1" x14ac:dyDescent="0.25">
      <c r="A464" s="134"/>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405</v>
      </c>
      <c r="I465" s="966">
        <f t="shared" ref="I465:R465" si="245">1-(0.99)^(1/30.5)</f>
        <v>3.2946492282004414E-4</v>
      </c>
      <c r="J465" s="966">
        <f t="shared" si="245"/>
        <v>3.2946492282004414E-4</v>
      </c>
      <c r="K465" s="966">
        <f>1-(0.99)^(1/30.5)</f>
        <v>3.2946492282004414E-4</v>
      </c>
      <c r="L465" s="966">
        <f t="shared" si="245"/>
        <v>3.2946492282004414E-4</v>
      </c>
      <c r="M465" s="966">
        <f t="shared" si="245"/>
        <v>3.2946492282004414E-4</v>
      </c>
      <c r="N465" s="966">
        <f t="shared" si="245"/>
        <v>3.2946492282004414E-4</v>
      </c>
      <c r="O465" s="966">
        <f t="shared" si="245"/>
        <v>3.2946492282004414E-4</v>
      </c>
      <c r="P465" s="966">
        <f t="shared" si="245"/>
        <v>3.2946492282004414E-4</v>
      </c>
      <c r="Q465" s="966">
        <f t="shared" si="245"/>
        <v>3.2946492282004414E-4</v>
      </c>
      <c r="R465" s="966">
        <f t="shared" si="245"/>
        <v>3.2946492282004414E-4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406</v>
      </c>
      <c r="I466" s="966">
        <f t="shared" ref="I466:R467" si="246">1-(0.97)^(1/30.5)</f>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407</v>
      </c>
      <c r="I467" s="966">
        <f t="shared" si="246"/>
        <v>9.9816404300479E-4</v>
      </c>
      <c r="J467" s="966">
        <f t="shared" si="246"/>
        <v>9.9816404300479E-4</v>
      </c>
      <c r="K467" s="966">
        <f>1-(0.97)^(1/30.5)</f>
        <v>9.9816404300479E-4</v>
      </c>
      <c r="L467" s="966">
        <f t="shared" si="246"/>
        <v>9.9816404300479E-4</v>
      </c>
      <c r="M467" s="966">
        <f t="shared" si="246"/>
        <v>9.9816404300479E-4</v>
      </c>
      <c r="N467" s="966">
        <f t="shared" si="246"/>
        <v>9.9816404300479E-4</v>
      </c>
      <c r="O467" s="966">
        <f t="shared" si="246"/>
        <v>9.9816404300479E-4</v>
      </c>
      <c r="P467" s="966">
        <f t="shared" si="246"/>
        <v>9.9816404300479E-4</v>
      </c>
      <c r="Q467" s="966">
        <f t="shared" si="246"/>
        <v>9.9816404300479E-4</v>
      </c>
      <c r="R467" s="966">
        <f t="shared" si="246"/>
        <v>9.9816404300479E-4</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408</v>
      </c>
      <c r="I468" s="966">
        <f t="shared" ref="I468:R468" si="247">1-(0.9)^(1/30.5)</f>
        <v>3.4484834121156771E-3</v>
      </c>
      <c r="J468" s="966">
        <f t="shared" si="247"/>
        <v>3.4484834121156771E-3</v>
      </c>
      <c r="K468" s="966">
        <f>1-(0.9)^(1/30.5)</f>
        <v>3.4484834121156771E-3</v>
      </c>
      <c r="L468" s="966">
        <f t="shared" si="247"/>
        <v>3.4484834121156771E-3</v>
      </c>
      <c r="M468" s="966">
        <f t="shared" si="247"/>
        <v>3.4484834121156771E-3</v>
      </c>
      <c r="N468" s="966">
        <f t="shared" si="247"/>
        <v>3.4484834121156771E-3</v>
      </c>
      <c r="O468" s="966">
        <f t="shared" si="247"/>
        <v>3.4484834121156771E-3</v>
      </c>
      <c r="P468" s="966">
        <f t="shared" si="247"/>
        <v>3.4484834121156771E-3</v>
      </c>
      <c r="Q468" s="966">
        <f t="shared" si="247"/>
        <v>3.4484834121156771E-3</v>
      </c>
      <c r="R468" s="966">
        <f t="shared" si="247"/>
        <v>3.4484834121156771E-3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409</v>
      </c>
      <c r="I469" s="177">
        <v>4.0000000000000001E-3</v>
      </c>
      <c r="J469" s="177">
        <v>4.0000000000000001E-3</v>
      </c>
      <c r="K469" s="177">
        <v>4.0000000000000001E-3</v>
      </c>
      <c r="L469" s="177">
        <v>4.0000000000000001E-3</v>
      </c>
      <c r="M469" s="177">
        <v>4.0000000000000001E-3</v>
      </c>
      <c r="N469" s="177">
        <v>4.0000000000000001E-3</v>
      </c>
      <c r="O469" s="177">
        <v>4.0000000000000001E-3</v>
      </c>
      <c r="P469" s="177">
        <v>4.0000000000000001E-3</v>
      </c>
      <c r="Q469" s="177">
        <v>4.0000000000000001E-3</v>
      </c>
      <c r="R469" s="177">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410</v>
      </c>
      <c r="I470" s="177">
        <v>7.4999999999999997E-3</v>
      </c>
      <c r="J470" s="177">
        <v>7.4999999999999997E-3</v>
      </c>
      <c r="K470" s="177">
        <v>7.4999999999999997E-3</v>
      </c>
      <c r="L470" s="177">
        <v>7.4999999999999997E-3</v>
      </c>
      <c r="M470" s="177">
        <v>7.4999999999999997E-3</v>
      </c>
      <c r="N470" s="177">
        <v>7.4999999999999997E-3</v>
      </c>
      <c r="O470" s="177">
        <v>7.4999999999999997E-3</v>
      </c>
      <c r="P470" s="177">
        <v>7.4999999999999997E-3</v>
      </c>
      <c r="Q470" s="177">
        <v>7.4999999999999997E-3</v>
      </c>
      <c r="R470" s="177">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411</v>
      </c>
      <c r="I471" s="177">
        <v>4.0000000000000001E-3</v>
      </c>
      <c r="J471" s="177">
        <v>4.0000000000000001E-3</v>
      </c>
      <c r="K471" s="177">
        <v>4.0000000000000001E-3</v>
      </c>
      <c r="L471" s="177">
        <v>4.0000000000000001E-3</v>
      </c>
      <c r="M471" s="177">
        <v>4.0000000000000001E-3</v>
      </c>
      <c r="N471" s="177">
        <v>4.0000000000000001E-3</v>
      </c>
      <c r="O471" s="177">
        <v>4.0000000000000001E-3</v>
      </c>
      <c r="P471" s="177">
        <v>4.0000000000000001E-3</v>
      </c>
      <c r="Q471" s="177">
        <v>4.0000000000000001E-3</v>
      </c>
      <c r="R471" s="177">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412</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2"/>
      <c r="H473" s="131" t="s">
        <v>413</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13.15" customHeight="1" outlineLevel="1" x14ac:dyDescent="0.25">
      <c r="A474" s="134"/>
      <c r="B474" s="126"/>
      <c r="C474" s="108"/>
      <c r="D474" s="108"/>
      <c r="E474" s="108"/>
      <c r="F474" s="110"/>
      <c r="G474" s="118"/>
      <c r="H474" s="131" t="s">
        <v>414</v>
      </c>
      <c r="I474" s="177">
        <v>2E-3</v>
      </c>
      <c r="J474" s="177">
        <v>2E-3</v>
      </c>
      <c r="K474" s="177">
        <v>2E-3</v>
      </c>
      <c r="L474" s="177">
        <v>2E-3</v>
      </c>
      <c r="M474" s="177">
        <v>2E-3</v>
      </c>
      <c r="N474" s="177">
        <v>2E-3</v>
      </c>
      <c r="O474" s="177">
        <v>2E-3</v>
      </c>
      <c r="P474" s="177">
        <v>2E-3</v>
      </c>
      <c r="Q474" s="177">
        <v>2E-3</v>
      </c>
      <c r="R474" s="177">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5.0999999999999996" customHeight="1" outlineLevel="1" x14ac:dyDescent="0.25">
      <c r="A475" s="134"/>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24" customHeight="1" x14ac:dyDescent="0.25">
      <c r="A476" s="134"/>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78" t="s">
        <v>195</v>
      </c>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28"/>
      <c r="X477" s="228"/>
      <c r="Y477" s="228"/>
      <c r="Z477" s="228"/>
      <c r="AA477" s="228"/>
      <c r="AB477" s="228"/>
      <c r="AC477" s="228"/>
      <c r="AD477" s="228"/>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6" customFormat="1" ht="12.75" customHeight="1" outlineLevel="1" x14ac:dyDescent="0.25">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collapsed="1" thickBot="1" x14ac:dyDescent="0.3">
      <c r="A479" s="134"/>
      <c r="B479" s="75"/>
      <c r="C479" s="75"/>
      <c r="D479" s="75"/>
      <c r="E479" s="75"/>
      <c r="F479" s="75"/>
      <c r="G479" s="75"/>
      <c r="H479" s="75"/>
      <c r="I479" s="75"/>
      <c r="J479" s="75"/>
      <c r="K479" s="75"/>
      <c r="L479" s="75"/>
      <c r="M479" s="75"/>
      <c r="N479" s="75"/>
      <c r="O479" s="227"/>
      <c r="P479" s="227"/>
      <c r="Q479" s="227"/>
      <c r="R479" s="75"/>
      <c r="S479" s="75"/>
      <c r="T479" s="75"/>
      <c r="U479" s="75"/>
      <c r="V479" s="75"/>
      <c r="W479" s="75"/>
      <c r="X479" s="75"/>
      <c r="Y479" s="75"/>
      <c r="Z479" s="75"/>
      <c r="AA479" s="227"/>
      <c r="AB479" s="227"/>
      <c r="AC479" s="227"/>
      <c r="AD479" s="227"/>
      <c r="AE479" s="227"/>
      <c r="AF479" s="227"/>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6" customFormat="1" ht="5.0999999999999996" customHeight="1" outlineLevel="1" x14ac:dyDescent="0.25">
      <c r="A480" s="134"/>
      <c r="B480" s="126"/>
      <c r="C480" s="79" t="s">
        <v>0</v>
      </c>
      <c r="D480" s="79"/>
      <c r="E480" s="79"/>
      <c r="F480" s="79"/>
      <c r="G480" s="79"/>
      <c r="H480" s="79"/>
      <c r="I480" s="79"/>
      <c r="J480" s="79"/>
      <c r="K480" s="80"/>
      <c r="L480" s="80"/>
      <c r="M480" s="80"/>
      <c r="N480" s="80"/>
      <c r="O480" s="230"/>
      <c r="P480" s="230"/>
      <c r="Q480" s="230"/>
      <c r="R480" s="80"/>
      <c r="S480" s="80"/>
      <c r="T480" s="80"/>
      <c r="U480" s="80"/>
      <c r="V480" s="80"/>
      <c r="W480" s="80"/>
      <c r="X480" s="80"/>
      <c r="Y480" s="80"/>
      <c r="Z480" s="80"/>
      <c r="AA480" s="230"/>
      <c r="AB480" s="230"/>
      <c r="AC480" s="230"/>
      <c r="AD480" s="230"/>
      <c r="AE480" s="82"/>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collapsed="1" x14ac:dyDescent="0.25">
      <c r="A481" s="134"/>
      <c r="B481" s="126"/>
      <c r="C481" s="84"/>
      <c r="D481" s="84">
        <v>0</v>
      </c>
      <c r="E481" s="84" t="s">
        <v>1</v>
      </c>
      <c r="F481" s="85"/>
      <c r="G481" s="86" t="s">
        <v>196</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84"/>
      <c r="D482" s="91"/>
      <c r="E482" s="92"/>
      <c r="F482" s="93"/>
      <c r="G482" s="94" t="s">
        <v>860</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106"/>
      <c r="H485" s="106"/>
      <c r="I485" s="106"/>
      <c r="J485" s="106"/>
      <c r="K485" s="106"/>
      <c r="L485" s="106"/>
      <c r="M485" s="106"/>
      <c r="N485" s="106"/>
      <c r="O485" s="739"/>
      <c r="P485" s="739"/>
      <c r="Q485" s="739"/>
      <c r="R485" s="106"/>
      <c r="S485" s="646"/>
      <c r="T485" s="106" t="s">
        <v>198</v>
      </c>
      <c r="U485" s="106"/>
      <c r="V485" s="106" t="s">
        <v>197</v>
      </c>
      <c r="W485" s="106"/>
      <c r="X485" s="106"/>
      <c r="Y485" s="106"/>
      <c r="Z485" s="783"/>
      <c r="AA485" s="745"/>
      <c r="AB485" s="745"/>
      <c r="AC485" s="662"/>
      <c r="AD485" s="662"/>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92"/>
      <c r="H486" s="92"/>
      <c r="I486" s="92"/>
      <c r="J486" s="92" t="s">
        <v>859</v>
      </c>
      <c r="K486" s="92"/>
      <c r="L486" s="106"/>
      <c r="M486" s="106"/>
      <c r="N486" s="106"/>
      <c r="O486" s="739"/>
      <c r="P486" s="739"/>
      <c r="Q486" s="739"/>
      <c r="R486" s="106"/>
      <c r="S486" s="646"/>
      <c r="T486" s="107" t="s">
        <v>199</v>
      </c>
      <c r="U486" s="106"/>
      <c r="V486" s="106" t="s">
        <v>862</v>
      </c>
      <c r="W486" s="106"/>
      <c r="X486" s="107" t="s">
        <v>200</v>
      </c>
      <c r="Y486" s="107"/>
      <c r="Z486" s="784"/>
      <c r="AA486" s="746"/>
      <c r="AB486" s="746"/>
      <c r="AC486" s="765" t="s">
        <v>922</v>
      </c>
      <c r="AD486" s="765"/>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92"/>
      <c r="D487" s="92"/>
      <c r="E487" s="92"/>
      <c r="F487" s="92"/>
      <c r="G487" s="790"/>
      <c r="H487" s="790" t="s">
        <v>839</v>
      </c>
      <c r="I487" s="791" t="s">
        <v>167</v>
      </c>
      <c r="J487" s="791" t="s">
        <v>404</v>
      </c>
      <c r="K487" s="791" t="s">
        <v>59</v>
      </c>
      <c r="L487" s="791" t="s">
        <v>60</v>
      </c>
      <c r="M487" s="791" t="s">
        <v>61</v>
      </c>
      <c r="N487" s="791" t="s">
        <v>62</v>
      </c>
      <c r="O487" s="791" t="s">
        <v>913</v>
      </c>
      <c r="P487" s="791" t="s">
        <v>914</v>
      </c>
      <c r="Q487" s="791" t="s">
        <v>915</v>
      </c>
      <c r="R487" s="791" t="s">
        <v>1208</v>
      </c>
      <c r="S487" s="790"/>
      <c r="T487" s="790" t="s">
        <v>201</v>
      </c>
      <c r="U487" s="790"/>
      <c r="V487" s="790" t="s">
        <v>861</v>
      </c>
      <c r="W487" s="790"/>
      <c r="X487" s="790"/>
      <c r="Y487" s="790"/>
      <c r="Z487" s="790"/>
      <c r="AA487" s="790"/>
      <c r="AB487" s="790"/>
      <c r="AC487" s="790" t="s">
        <v>839</v>
      </c>
      <c r="AD487" s="790" t="s">
        <v>923</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t="s">
        <v>851</v>
      </c>
      <c r="I488" s="133" t="s">
        <v>405</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v>0</v>
      </c>
      <c r="AD488" s="118">
        <v>0</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0.23</v>
      </c>
      <c r="Y489" s="118"/>
      <c r="Z489" s="118"/>
      <c r="AA489" s="118"/>
      <c r="AB489" s="118"/>
      <c r="AC489" s="118">
        <f>AC488</f>
        <v>0</v>
      </c>
      <c r="AD489" s="118">
        <f>AD488+1</f>
        <v>1</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-0.09</v>
      </c>
      <c r="U490" s="118"/>
      <c r="V490" s="792">
        <v>0</v>
      </c>
      <c r="W490" s="118"/>
      <c r="X490" s="792">
        <v>0.21</v>
      </c>
      <c r="Y490" s="118"/>
      <c r="Z490" s="118"/>
      <c r="AA490" s="118"/>
      <c r="AB490" s="118"/>
      <c r="AC490" s="118">
        <f t="shared" ref="AC490:AC497" si="248">AC489</f>
        <v>0</v>
      </c>
      <c r="AD490" s="118">
        <f t="shared" ref="AD490:AD497" si="249">AD489+1</f>
        <v>2</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408</v>
      </c>
      <c r="J491" s="792">
        <v>0.8</v>
      </c>
      <c r="K491" s="792">
        <v>0.8</v>
      </c>
      <c r="L491" s="792">
        <v>0.8</v>
      </c>
      <c r="M491" s="792">
        <v>0.8</v>
      </c>
      <c r="N491" s="792">
        <v>0.8</v>
      </c>
      <c r="O491" s="792">
        <v>0.8</v>
      </c>
      <c r="P491" s="792">
        <v>0.8</v>
      </c>
      <c r="Q491" s="792">
        <v>0.8</v>
      </c>
      <c r="R491" s="792">
        <v>0.8</v>
      </c>
      <c r="S491" s="793"/>
      <c r="T491" s="792">
        <v>-0.08</v>
      </c>
      <c r="U491" s="118"/>
      <c r="V491" s="792">
        <v>0.05</v>
      </c>
      <c r="W491" s="118"/>
      <c r="X491" s="792">
        <v>0.19</v>
      </c>
      <c r="Y491" s="118"/>
      <c r="Z491" s="118"/>
      <c r="AA491" s="118"/>
      <c r="AB491" s="118"/>
      <c r="AC491" s="118">
        <f t="shared" si="248"/>
        <v>0</v>
      </c>
      <c r="AD491" s="118">
        <f t="shared" si="249"/>
        <v>3</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409</v>
      </c>
      <c r="J492" s="792">
        <v>0.78</v>
      </c>
      <c r="K492" s="792">
        <v>0.78</v>
      </c>
      <c r="L492" s="792">
        <v>0.78</v>
      </c>
      <c r="M492" s="792">
        <v>0.78</v>
      </c>
      <c r="N492" s="792">
        <v>0.78</v>
      </c>
      <c r="O492" s="792">
        <v>0.78</v>
      </c>
      <c r="P492" s="792">
        <v>0.78</v>
      </c>
      <c r="Q492" s="792">
        <v>0.78</v>
      </c>
      <c r="R492" s="792">
        <v>0.78</v>
      </c>
      <c r="S492" s="793"/>
      <c r="T492" s="792">
        <v>-0.06</v>
      </c>
      <c r="U492" s="118"/>
      <c r="V492" s="792">
        <v>0.1</v>
      </c>
      <c r="W492" s="118"/>
      <c r="X492" s="792">
        <v>0.17</v>
      </c>
      <c r="Y492" s="118"/>
      <c r="Z492" s="118"/>
      <c r="AA492" s="118"/>
      <c r="AB492" s="118"/>
      <c r="AC492" s="118">
        <f t="shared" si="248"/>
        <v>0</v>
      </c>
      <c r="AD492" s="118">
        <f t="shared" si="249"/>
        <v>4</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410</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v>
      </c>
      <c r="U493" s="118"/>
      <c r="V493" s="792">
        <v>0</v>
      </c>
      <c r="W493" s="118"/>
      <c r="X493" s="792">
        <v>0.15</v>
      </c>
      <c r="Y493" s="118"/>
      <c r="Z493" s="118"/>
      <c r="AA493" s="118"/>
      <c r="AB493" s="118"/>
      <c r="AC493" s="118">
        <f t="shared" si="248"/>
        <v>0</v>
      </c>
      <c r="AD493" s="118">
        <f t="shared" si="249"/>
        <v>5</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v>
      </c>
      <c r="U494" s="118"/>
      <c r="V494" s="792">
        <v>0</v>
      </c>
      <c r="W494" s="118"/>
      <c r="X494" s="792">
        <v>0.13</v>
      </c>
      <c r="Y494" s="118"/>
      <c r="Z494" s="118"/>
      <c r="AA494" s="118"/>
      <c r="AB494" s="118"/>
      <c r="AC494" s="118">
        <f t="shared" si="248"/>
        <v>0</v>
      </c>
      <c r="AD494" s="118">
        <f t="shared" si="249"/>
        <v>6</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412</v>
      </c>
      <c r="J495" s="792">
        <v>0.7</v>
      </c>
      <c r="K495" s="792">
        <v>0.7</v>
      </c>
      <c r="L495" s="792">
        <v>0.7</v>
      </c>
      <c r="M495" s="792">
        <v>0.7</v>
      </c>
      <c r="N495" s="792">
        <v>0.7</v>
      </c>
      <c r="O495" s="792">
        <v>0.7</v>
      </c>
      <c r="P495" s="792">
        <v>0.7</v>
      </c>
      <c r="Q495" s="792">
        <v>0.7</v>
      </c>
      <c r="R495" s="792">
        <v>0.7</v>
      </c>
      <c r="S495" s="793"/>
      <c r="T495" s="792">
        <v>-0.1</v>
      </c>
      <c r="U495" s="118"/>
      <c r="V495" s="792">
        <v>0</v>
      </c>
      <c r="W495" s="118"/>
      <c r="X495" s="792">
        <v>0.13</v>
      </c>
      <c r="Y495" s="118"/>
      <c r="Z495" s="118"/>
      <c r="AA495" s="118"/>
      <c r="AB495" s="118"/>
      <c r="AC495" s="118">
        <f t="shared" si="248"/>
        <v>0</v>
      </c>
      <c r="AD495" s="118">
        <f t="shared" si="249"/>
        <v>7</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413</v>
      </c>
      <c r="J496" s="792">
        <v>0.68</v>
      </c>
      <c r="K496" s="792">
        <v>0.68</v>
      </c>
      <c r="L496" s="792">
        <v>0.68</v>
      </c>
      <c r="M496" s="792">
        <v>0.68</v>
      </c>
      <c r="N496" s="792">
        <v>0.68</v>
      </c>
      <c r="O496" s="792">
        <v>0.68</v>
      </c>
      <c r="P496" s="792">
        <v>0.68</v>
      </c>
      <c r="Q496" s="792">
        <v>0.68</v>
      </c>
      <c r="R496" s="792">
        <v>0.68</v>
      </c>
      <c r="S496" s="793"/>
      <c r="T496" s="792">
        <v>-0.1</v>
      </c>
      <c r="U496" s="118"/>
      <c r="V496" s="792">
        <v>0</v>
      </c>
      <c r="W496" s="118"/>
      <c r="X496" s="792">
        <v>0.13</v>
      </c>
      <c r="Y496" s="118"/>
      <c r="Z496" s="118"/>
      <c r="AA496" s="118"/>
      <c r="AB496" s="118"/>
      <c r="AC496" s="118">
        <f t="shared" si="248"/>
        <v>0</v>
      </c>
      <c r="AD496" s="118">
        <f t="shared" si="249"/>
        <v>8</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1" x14ac:dyDescent="0.25">
      <c r="A497" s="134"/>
      <c r="B497" s="126"/>
      <c r="C497" s="108"/>
      <c r="D497" s="108"/>
      <c r="E497" s="108"/>
      <c r="F497" s="110"/>
      <c r="G497" s="118"/>
      <c r="H497" s="118"/>
      <c r="I497" s="133" t="s">
        <v>414</v>
      </c>
      <c r="J497" s="792">
        <v>0.65</v>
      </c>
      <c r="K497" s="792">
        <v>0.65</v>
      </c>
      <c r="L497" s="792">
        <v>0.65</v>
      </c>
      <c r="M497" s="792">
        <v>0.65</v>
      </c>
      <c r="N497" s="792">
        <v>0.65</v>
      </c>
      <c r="O497" s="792">
        <v>0.65</v>
      </c>
      <c r="P497" s="792">
        <v>0.65</v>
      </c>
      <c r="Q497" s="792">
        <v>0.65</v>
      </c>
      <c r="R497" s="792">
        <v>0.65</v>
      </c>
      <c r="S497" s="793"/>
      <c r="T497" s="792">
        <v>-0.1</v>
      </c>
      <c r="U497" s="118"/>
      <c r="V497" s="792">
        <v>0</v>
      </c>
      <c r="W497" s="118"/>
      <c r="X497" s="792">
        <v>0.13</v>
      </c>
      <c r="Y497" s="118"/>
      <c r="Z497" s="118"/>
      <c r="AA497" s="118"/>
      <c r="AB497" s="118"/>
      <c r="AC497" s="118">
        <f t="shared" si="248"/>
        <v>0</v>
      </c>
      <c r="AD497" s="118">
        <f t="shared" si="249"/>
        <v>9</v>
      </c>
      <c r="AE497" s="90"/>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418</v>
      </c>
      <c r="I498" s="133" t="s">
        <v>405</v>
      </c>
      <c r="J498" s="792">
        <v>0.81</v>
      </c>
      <c r="K498" s="792">
        <v>0.81</v>
      </c>
      <c r="L498" s="792">
        <v>0.81</v>
      </c>
      <c r="M498" s="792">
        <v>0.81</v>
      </c>
      <c r="N498" s="792">
        <v>0.81</v>
      </c>
      <c r="O498" s="792">
        <v>0.81</v>
      </c>
      <c r="P498" s="792">
        <v>0.81</v>
      </c>
      <c r="Q498" s="792">
        <v>0.81</v>
      </c>
      <c r="R498" s="792">
        <v>0.81</v>
      </c>
      <c r="S498" s="793"/>
      <c r="T498" s="792">
        <v>-0.13</v>
      </c>
      <c r="U498" s="118"/>
      <c r="V498" s="1041">
        <f>V488</f>
        <v>0</v>
      </c>
      <c r="W498" s="118"/>
      <c r="X498" s="118"/>
      <c r="Y498" s="118"/>
      <c r="Z498" s="118"/>
      <c r="AA498" s="118"/>
      <c r="AB498" s="118"/>
      <c r="AC498" s="118">
        <f>AC488+1</f>
        <v>1</v>
      </c>
      <c r="AD498" s="118">
        <f>AD488</f>
        <v>0</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ref="V499:V562" si="250">V489</f>
        <v>0</v>
      </c>
      <c r="W499" s="118"/>
      <c r="X499" s="118"/>
      <c r="Y499" s="118"/>
      <c r="Z499" s="118"/>
      <c r="AA499" s="118"/>
      <c r="AB499" s="118"/>
      <c r="AC499" s="118">
        <f t="shared" ref="AC499:AC562" si="251">AC489+1</f>
        <v>1</v>
      </c>
      <c r="AD499" s="118">
        <f t="shared" ref="AD499:AD562" si="252">AD489</f>
        <v>1</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250"/>
        <v>0</v>
      </c>
      <c r="W500" s="118"/>
      <c r="X500" s="118"/>
      <c r="Y500" s="118"/>
      <c r="Z500" s="118"/>
      <c r="AA500" s="118"/>
      <c r="AB500" s="118"/>
      <c r="AC500" s="118">
        <f t="shared" si="251"/>
        <v>1</v>
      </c>
      <c r="AD500" s="118">
        <f t="shared" si="252"/>
        <v>2</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250"/>
        <v>0.05</v>
      </c>
      <c r="W501" s="118"/>
      <c r="X501" s="118"/>
      <c r="Y501" s="118"/>
      <c r="Z501" s="118"/>
      <c r="AA501" s="118"/>
      <c r="AB501" s="118"/>
      <c r="AC501" s="118">
        <f t="shared" si="251"/>
        <v>1</v>
      </c>
      <c r="AD501" s="118">
        <f t="shared" si="252"/>
        <v>3</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250"/>
        <v>0.1</v>
      </c>
      <c r="W502" s="118"/>
      <c r="X502" s="118"/>
      <c r="Y502" s="118"/>
      <c r="Z502" s="118"/>
      <c r="AA502" s="118"/>
      <c r="AB502" s="118"/>
      <c r="AC502" s="118">
        <f t="shared" si="251"/>
        <v>1</v>
      </c>
      <c r="AD502" s="118">
        <f t="shared" si="252"/>
        <v>4</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250"/>
        <v>0</v>
      </c>
      <c r="W503" s="118"/>
      <c r="X503" s="118"/>
      <c r="Y503" s="118"/>
      <c r="Z503" s="118"/>
      <c r="AA503" s="118"/>
      <c r="AB503" s="118"/>
      <c r="AC503" s="118">
        <f t="shared" si="251"/>
        <v>1</v>
      </c>
      <c r="AD503" s="118">
        <f t="shared" si="252"/>
        <v>5</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250"/>
        <v>0</v>
      </c>
      <c r="W504" s="118"/>
      <c r="X504" s="118"/>
      <c r="Y504" s="118"/>
      <c r="Z504" s="118"/>
      <c r="AA504" s="118"/>
      <c r="AB504" s="118"/>
      <c r="AC504" s="118">
        <f t="shared" si="251"/>
        <v>1</v>
      </c>
      <c r="AD504" s="118">
        <f t="shared" si="252"/>
        <v>6</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7</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250"/>
        <v>0</v>
      </c>
      <c r="W506" s="118"/>
      <c r="X506" s="118"/>
      <c r="Y506" s="118"/>
      <c r="Z506" s="118"/>
      <c r="AA506" s="118"/>
      <c r="AB506" s="118"/>
      <c r="AC506" s="118">
        <f t="shared" si="251"/>
        <v>1</v>
      </c>
      <c r="AD506" s="118">
        <f t="shared" si="252"/>
        <v>8</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250"/>
        <v>0</v>
      </c>
      <c r="W507" s="118"/>
      <c r="X507" s="118"/>
      <c r="Y507" s="118"/>
      <c r="Z507" s="118"/>
      <c r="AA507" s="118"/>
      <c r="AB507" s="118"/>
      <c r="AC507" s="118">
        <f t="shared" si="251"/>
        <v>1</v>
      </c>
      <c r="AD507" s="118">
        <f t="shared" si="252"/>
        <v>9</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819</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0</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1</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250"/>
        <v>0</v>
      </c>
      <c r="W510" s="118"/>
      <c r="X510" s="118"/>
      <c r="Y510" s="118"/>
      <c r="Z510" s="118"/>
      <c r="AA510" s="118"/>
      <c r="AB510" s="118"/>
      <c r="AC510" s="118">
        <f t="shared" si="251"/>
        <v>2</v>
      </c>
      <c r="AD510" s="118">
        <f t="shared" si="252"/>
        <v>2</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250"/>
        <v>0.05</v>
      </c>
      <c r="W511" s="118"/>
      <c r="X511" s="118"/>
      <c r="Y511" s="118"/>
      <c r="Z511" s="118"/>
      <c r="AA511" s="118"/>
      <c r="AB511" s="118"/>
      <c r="AC511" s="118">
        <f t="shared" si="251"/>
        <v>2</v>
      </c>
      <c r="AD511" s="118">
        <f t="shared" si="252"/>
        <v>3</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250"/>
        <v>0.1</v>
      </c>
      <c r="W512" s="118"/>
      <c r="X512" s="118"/>
      <c r="Y512" s="118"/>
      <c r="Z512" s="118"/>
      <c r="AA512" s="118"/>
      <c r="AB512" s="118"/>
      <c r="AC512" s="118">
        <f t="shared" si="251"/>
        <v>2</v>
      </c>
      <c r="AD512" s="118">
        <f t="shared" si="252"/>
        <v>4</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250"/>
        <v>0</v>
      </c>
      <c r="W513" s="118"/>
      <c r="X513" s="118"/>
      <c r="Y513" s="118"/>
      <c r="Z513" s="118"/>
      <c r="AA513" s="118"/>
      <c r="AB513" s="118"/>
      <c r="AC513" s="118">
        <f t="shared" si="251"/>
        <v>2</v>
      </c>
      <c r="AD513" s="118">
        <f t="shared" si="252"/>
        <v>5</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250"/>
        <v>0</v>
      </c>
      <c r="W514" s="118"/>
      <c r="X514" s="118"/>
      <c r="Y514" s="118"/>
      <c r="Z514" s="118"/>
      <c r="AA514" s="118"/>
      <c r="AB514" s="118"/>
      <c r="AC514" s="118">
        <f t="shared" si="251"/>
        <v>2</v>
      </c>
      <c r="AD514" s="118">
        <f t="shared" si="252"/>
        <v>6</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7</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250"/>
        <v>0</v>
      </c>
      <c r="W516" s="118"/>
      <c r="X516" s="118"/>
      <c r="Y516" s="118"/>
      <c r="Z516" s="118"/>
      <c r="AA516" s="118"/>
      <c r="AB516" s="118"/>
      <c r="AC516" s="118">
        <f t="shared" si="251"/>
        <v>2</v>
      </c>
      <c r="AD516" s="118">
        <f t="shared" si="252"/>
        <v>8</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250"/>
        <v>0</v>
      </c>
      <c r="W517" s="118"/>
      <c r="X517" s="118"/>
      <c r="Y517" s="118"/>
      <c r="Z517" s="118"/>
      <c r="AA517" s="118"/>
      <c r="AB517" s="118"/>
      <c r="AC517" s="118">
        <f t="shared" si="251"/>
        <v>2</v>
      </c>
      <c r="AD517" s="118">
        <f t="shared" si="252"/>
        <v>9</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820</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0</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1</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250"/>
        <v>0</v>
      </c>
      <c r="W520" s="118"/>
      <c r="X520" s="118"/>
      <c r="Y520" s="118"/>
      <c r="Z520" s="118"/>
      <c r="AA520" s="118"/>
      <c r="AB520" s="118"/>
      <c r="AC520" s="118">
        <f t="shared" si="251"/>
        <v>3</v>
      </c>
      <c r="AD520" s="118">
        <f t="shared" si="252"/>
        <v>2</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250"/>
        <v>0.05</v>
      </c>
      <c r="W521" s="118"/>
      <c r="X521" s="118"/>
      <c r="Y521" s="118"/>
      <c r="Z521" s="118"/>
      <c r="AA521" s="118"/>
      <c r="AB521" s="118"/>
      <c r="AC521" s="118">
        <f t="shared" si="251"/>
        <v>3</v>
      </c>
      <c r="AD521" s="118">
        <f t="shared" si="252"/>
        <v>3</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250"/>
        <v>0.1</v>
      </c>
      <c r="W522" s="118"/>
      <c r="X522" s="118"/>
      <c r="Y522" s="118"/>
      <c r="Z522" s="118"/>
      <c r="AA522" s="118"/>
      <c r="AB522" s="118"/>
      <c r="AC522" s="118">
        <f t="shared" si="251"/>
        <v>3</v>
      </c>
      <c r="AD522" s="118">
        <f t="shared" si="252"/>
        <v>4</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250"/>
        <v>0</v>
      </c>
      <c r="W523" s="118"/>
      <c r="X523" s="118"/>
      <c r="Y523" s="118"/>
      <c r="Z523" s="118"/>
      <c r="AA523" s="118"/>
      <c r="AB523" s="118"/>
      <c r="AC523" s="118">
        <f t="shared" si="251"/>
        <v>3</v>
      </c>
      <c r="AD523" s="118">
        <f t="shared" si="252"/>
        <v>5</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250"/>
        <v>0</v>
      </c>
      <c r="W524" s="118"/>
      <c r="X524" s="118"/>
      <c r="Y524" s="118"/>
      <c r="Z524" s="118"/>
      <c r="AA524" s="118"/>
      <c r="AB524" s="118"/>
      <c r="AC524" s="118">
        <f t="shared" si="251"/>
        <v>3</v>
      </c>
      <c r="AD524" s="118">
        <f t="shared" si="252"/>
        <v>6</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7</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250"/>
        <v>0</v>
      </c>
      <c r="W526" s="118"/>
      <c r="X526" s="118"/>
      <c r="Y526" s="118"/>
      <c r="Z526" s="118"/>
      <c r="AA526" s="118"/>
      <c r="AB526" s="118"/>
      <c r="AC526" s="118">
        <f t="shared" si="251"/>
        <v>3</v>
      </c>
      <c r="AD526" s="118">
        <f t="shared" si="252"/>
        <v>8</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250"/>
        <v>0</v>
      </c>
      <c r="W527" s="118"/>
      <c r="X527" s="118"/>
      <c r="Y527" s="118"/>
      <c r="Z527" s="118"/>
      <c r="AA527" s="118"/>
      <c r="AB527" s="118"/>
      <c r="AC527" s="118">
        <f t="shared" si="251"/>
        <v>3</v>
      </c>
      <c r="AD527" s="118">
        <f t="shared" si="252"/>
        <v>9</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821</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0</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1</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250"/>
        <v>0</v>
      </c>
      <c r="W530" s="118"/>
      <c r="X530" s="118"/>
      <c r="Y530" s="118"/>
      <c r="Z530" s="118"/>
      <c r="AA530" s="118"/>
      <c r="AB530" s="118"/>
      <c r="AC530" s="118">
        <f t="shared" si="251"/>
        <v>4</v>
      </c>
      <c r="AD530" s="118">
        <f t="shared" si="252"/>
        <v>2</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250"/>
        <v>0.05</v>
      </c>
      <c r="W531" s="118"/>
      <c r="X531" s="118"/>
      <c r="Y531" s="118"/>
      <c r="Z531" s="118"/>
      <c r="AA531" s="118"/>
      <c r="AB531" s="118"/>
      <c r="AC531" s="118">
        <f t="shared" si="251"/>
        <v>4</v>
      </c>
      <c r="AD531" s="118">
        <f t="shared" si="252"/>
        <v>3</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250"/>
        <v>0.1</v>
      </c>
      <c r="W532" s="118"/>
      <c r="X532" s="118"/>
      <c r="Y532" s="118"/>
      <c r="Z532" s="118"/>
      <c r="AA532" s="118"/>
      <c r="AB532" s="118"/>
      <c r="AC532" s="118">
        <f t="shared" si="251"/>
        <v>4</v>
      </c>
      <c r="AD532" s="118">
        <f t="shared" si="252"/>
        <v>4</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250"/>
        <v>0</v>
      </c>
      <c r="W533" s="118"/>
      <c r="X533" s="118"/>
      <c r="Y533" s="118"/>
      <c r="Z533" s="118"/>
      <c r="AA533" s="118"/>
      <c r="AB533" s="118"/>
      <c r="AC533" s="118">
        <f t="shared" si="251"/>
        <v>4</v>
      </c>
      <c r="AD533" s="118">
        <f t="shared" si="252"/>
        <v>5</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250"/>
        <v>0</v>
      </c>
      <c r="W534" s="118"/>
      <c r="X534" s="118"/>
      <c r="Y534" s="118"/>
      <c r="Z534" s="118"/>
      <c r="AA534" s="118"/>
      <c r="AB534" s="118"/>
      <c r="AC534" s="118">
        <f t="shared" si="251"/>
        <v>4</v>
      </c>
      <c r="AD534" s="118">
        <f t="shared" si="252"/>
        <v>6</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7</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250"/>
        <v>0</v>
      </c>
      <c r="W536" s="118"/>
      <c r="X536" s="118"/>
      <c r="Y536" s="118"/>
      <c r="Z536" s="118"/>
      <c r="AA536" s="118"/>
      <c r="AB536" s="118"/>
      <c r="AC536" s="118">
        <f t="shared" si="251"/>
        <v>4</v>
      </c>
      <c r="AD536" s="118">
        <f t="shared" si="252"/>
        <v>8</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250"/>
        <v>0</v>
      </c>
      <c r="W537" s="118"/>
      <c r="X537" s="118"/>
      <c r="Y537" s="118"/>
      <c r="Z537" s="118"/>
      <c r="AA537" s="118"/>
      <c r="AB537" s="118"/>
      <c r="AC537" s="118">
        <f t="shared" si="251"/>
        <v>4</v>
      </c>
      <c r="AD537" s="118">
        <f t="shared" si="252"/>
        <v>9</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822</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0</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1</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250"/>
        <v>0</v>
      </c>
      <c r="W540" s="118"/>
      <c r="X540" s="118"/>
      <c r="Y540" s="118"/>
      <c r="Z540" s="118"/>
      <c r="AA540" s="118"/>
      <c r="AB540" s="118"/>
      <c r="AC540" s="118">
        <f t="shared" si="251"/>
        <v>5</v>
      </c>
      <c r="AD540" s="118">
        <f t="shared" si="252"/>
        <v>2</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250"/>
        <v>0.05</v>
      </c>
      <c r="W541" s="118"/>
      <c r="X541" s="118"/>
      <c r="Y541" s="118"/>
      <c r="Z541" s="118"/>
      <c r="AA541" s="118"/>
      <c r="AB541" s="118"/>
      <c r="AC541" s="118">
        <f t="shared" si="251"/>
        <v>5</v>
      </c>
      <c r="AD541" s="118">
        <f t="shared" si="252"/>
        <v>3</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250"/>
        <v>0.1</v>
      </c>
      <c r="W542" s="118"/>
      <c r="X542" s="118"/>
      <c r="Y542" s="118"/>
      <c r="Z542" s="118"/>
      <c r="AA542" s="118"/>
      <c r="AB542" s="118"/>
      <c r="AC542" s="118">
        <f t="shared" si="251"/>
        <v>5</v>
      </c>
      <c r="AD542" s="118">
        <f t="shared" si="252"/>
        <v>4</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250"/>
        <v>0</v>
      </c>
      <c r="W543" s="118"/>
      <c r="X543" s="118"/>
      <c r="Y543" s="118"/>
      <c r="Z543" s="118"/>
      <c r="AA543" s="118"/>
      <c r="AB543" s="118"/>
      <c r="AC543" s="118">
        <f t="shared" si="251"/>
        <v>5</v>
      </c>
      <c r="AD543" s="118">
        <f t="shared" si="252"/>
        <v>5</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250"/>
        <v>0</v>
      </c>
      <c r="W544" s="118"/>
      <c r="X544" s="118"/>
      <c r="Y544" s="118"/>
      <c r="Z544" s="118"/>
      <c r="AA544" s="118"/>
      <c r="AB544" s="118"/>
      <c r="AC544" s="118">
        <f t="shared" si="251"/>
        <v>5</v>
      </c>
      <c r="AD544" s="118">
        <f t="shared" si="252"/>
        <v>6</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7</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250"/>
        <v>0</v>
      </c>
      <c r="W546" s="118"/>
      <c r="X546" s="118"/>
      <c r="Y546" s="118"/>
      <c r="Z546" s="118"/>
      <c r="AA546" s="118"/>
      <c r="AB546" s="118"/>
      <c r="AC546" s="118">
        <f t="shared" si="251"/>
        <v>5</v>
      </c>
      <c r="AD546" s="118">
        <f t="shared" si="252"/>
        <v>8</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250"/>
        <v>0</v>
      </c>
      <c r="W547" s="118"/>
      <c r="X547" s="118"/>
      <c r="Y547" s="118"/>
      <c r="Z547" s="118"/>
      <c r="AA547" s="118"/>
      <c r="AB547" s="118"/>
      <c r="AC547" s="118">
        <f t="shared" si="251"/>
        <v>5</v>
      </c>
      <c r="AD547" s="118">
        <f t="shared" si="252"/>
        <v>9</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823</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0</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1</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250"/>
        <v>0</v>
      </c>
      <c r="W550" s="118"/>
      <c r="X550" s="118"/>
      <c r="Y550" s="118"/>
      <c r="Z550" s="118"/>
      <c r="AA550" s="118"/>
      <c r="AB550" s="118"/>
      <c r="AC550" s="118">
        <f t="shared" si="251"/>
        <v>6</v>
      </c>
      <c r="AD550" s="118">
        <f t="shared" si="252"/>
        <v>2</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250"/>
        <v>0.05</v>
      </c>
      <c r="W551" s="118"/>
      <c r="X551" s="118"/>
      <c r="Y551" s="118"/>
      <c r="Z551" s="118"/>
      <c r="AA551" s="118"/>
      <c r="AB551" s="118"/>
      <c r="AC551" s="118">
        <f t="shared" si="251"/>
        <v>6</v>
      </c>
      <c r="AD551" s="118">
        <f t="shared" si="252"/>
        <v>3</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250"/>
        <v>0.1</v>
      </c>
      <c r="W552" s="118"/>
      <c r="X552" s="118"/>
      <c r="Y552" s="118"/>
      <c r="Z552" s="118"/>
      <c r="AA552" s="118"/>
      <c r="AB552" s="118"/>
      <c r="AC552" s="118">
        <f t="shared" si="251"/>
        <v>6</v>
      </c>
      <c r="AD552" s="118">
        <f t="shared" si="252"/>
        <v>4</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si="250"/>
        <v>0</v>
      </c>
      <c r="W553" s="118"/>
      <c r="X553" s="118"/>
      <c r="Y553" s="118"/>
      <c r="Z553" s="118"/>
      <c r="AA553" s="118"/>
      <c r="AB553" s="118"/>
      <c r="AC553" s="118">
        <f t="shared" si="251"/>
        <v>6</v>
      </c>
      <c r="AD553" s="118">
        <f t="shared" si="252"/>
        <v>5</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250"/>
        <v>0</v>
      </c>
      <c r="W554" s="118"/>
      <c r="X554" s="118"/>
      <c r="Y554" s="118"/>
      <c r="Z554" s="118"/>
      <c r="AA554" s="118"/>
      <c r="AB554" s="118"/>
      <c r="AC554" s="118">
        <f t="shared" si="251"/>
        <v>6</v>
      </c>
      <c r="AD554" s="118">
        <f t="shared" si="252"/>
        <v>6</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7</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250"/>
        <v>0</v>
      </c>
      <c r="W556" s="118"/>
      <c r="X556" s="118"/>
      <c r="Y556" s="118"/>
      <c r="Z556" s="118"/>
      <c r="AA556" s="118"/>
      <c r="AB556" s="118"/>
      <c r="AC556" s="118">
        <f t="shared" si="251"/>
        <v>6</v>
      </c>
      <c r="AD556" s="118">
        <f t="shared" si="252"/>
        <v>8</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250"/>
        <v>0</v>
      </c>
      <c r="W557" s="118"/>
      <c r="X557" s="118"/>
      <c r="Y557" s="118"/>
      <c r="Z557" s="118"/>
      <c r="AA557" s="118"/>
      <c r="AB557" s="118"/>
      <c r="AC557" s="118">
        <f t="shared" si="251"/>
        <v>6</v>
      </c>
      <c r="AD557" s="118">
        <f t="shared" si="252"/>
        <v>9</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824</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0</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1</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250"/>
        <v>0</v>
      </c>
      <c r="W560" s="118"/>
      <c r="X560" s="118"/>
      <c r="Y560" s="118"/>
      <c r="Z560" s="118"/>
      <c r="AA560" s="118"/>
      <c r="AB560" s="118"/>
      <c r="AC560" s="118">
        <f t="shared" si="251"/>
        <v>7</v>
      </c>
      <c r="AD560" s="118">
        <f t="shared" si="252"/>
        <v>2</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250"/>
        <v>0.05</v>
      </c>
      <c r="W561" s="118"/>
      <c r="X561" s="118"/>
      <c r="Y561" s="118"/>
      <c r="Z561" s="118"/>
      <c r="AA561" s="118"/>
      <c r="AB561" s="118"/>
      <c r="AC561" s="118">
        <f t="shared" si="251"/>
        <v>7</v>
      </c>
      <c r="AD561" s="118">
        <f t="shared" si="252"/>
        <v>3</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250"/>
        <v>0.1</v>
      </c>
      <c r="W562" s="118"/>
      <c r="X562" s="118"/>
      <c r="Y562" s="118"/>
      <c r="Z562" s="118"/>
      <c r="AA562" s="118"/>
      <c r="AB562" s="118"/>
      <c r="AC562" s="118">
        <f t="shared" si="251"/>
        <v>7</v>
      </c>
      <c r="AD562" s="118">
        <f t="shared" si="252"/>
        <v>4</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ref="V563:V587" si="253">V553</f>
        <v>0</v>
      </c>
      <c r="W563" s="118"/>
      <c r="X563" s="118"/>
      <c r="Y563" s="118"/>
      <c r="Z563" s="118"/>
      <c r="AA563" s="118"/>
      <c r="AB563" s="118"/>
      <c r="AC563" s="118">
        <f t="shared" ref="AC563:AC587" si="254">AC553+1</f>
        <v>7</v>
      </c>
      <c r="AD563" s="118">
        <f t="shared" ref="AD563:AD587" si="255">AD553</f>
        <v>5</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253"/>
        <v>0</v>
      </c>
      <c r="W564" s="118"/>
      <c r="X564" s="118"/>
      <c r="Y564" s="118"/>
      <c r="Z564" s="118"/>
      <c r="AA564" s="118"/>
      <c r="AB564" s="118"/>
      <c r="AC564" s="118">
        <f t="shared" si="254"/>
        <v>7</v>
      </c>
      <c r="AD564" s="118">
        <f t="shared" si="255"/>
        <v>6</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7</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253"/>
        <v>0</v>
      </c>
      <c r="W566" s="118"/>
      <c r="X566" s="118"/>
      <c r="Y566" s="118"/>
      <c r="Z566" s="118"/>
      <c r="AA566" s="118"/>
      <c r="AB566" s="118"/>
      <c r="AC566" s="118">
        <f t="shared" si="254"/>
        <v>7</v>
      </c>
      <c r="AD566" s="118">
        <f t="shared" si="255"/>
        <v>8</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253"/>
        <v>0</v>
      </c>
      <c r="W567" s="118"/>
      <c r="X567" s="118"/>
      <c r="Y567" s="118"/>
      <c r="Z567" s="118"/>
      <c r="AA567" s="118"/>
      <c r="AB567" s="118"/>
      <c r="AC567" s="118">
        <f t="shared" si="254"/>
        <v>7</v>
      </c>
      <c r="AD567" s="118">
        <f t="shared" si="255"/>
        <v>9</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t="s">
        <v>825</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0</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1</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253"/>
        <v>0</v>
      </c>
      <c r="W570" s="118"/>
      <c r="X570" s="118"/>
      <c r="Y570" s="118"/>
      <c r="Z570" s="118"/>
      <c r="AA570" s="118"/>
      <c r="AB570" s="118"/>
      <c r="AC570" s="118">
        <f t="shared" si="254"/>
        <v>8</v>
      </c>
      <c r="AD570" s="118">
        <f t="shared" si="255"/>
        <v>2</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253"/>
        <v>0.05</v>
      </c>
      <c r="W571" s="118"/>
      <c r="X571" s="118"/>
      <c r="Y571" s="118"/>
      <c r="Z571" s="118"/>
      <c r="AA571" s="118"/>
      <c r="AB571" s="118"/>
      <c r="AC571" s="118">
        <f t="shared" si="254"/>
        <v>8</v>
      </c>
      <c r="AD571" s="118">
        <f t="shared" si="255"/>
        <v>3</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253"/>
        <v>0.1</v>
      </c>
      <c r="W572" s="118"/>
      <c r="X572" s="118"/>
      <c r="Y572" s="118"/>
      <c r="Z572" s="118"/>
      <c r="AA572" s="118"/>
      <c r="AB572" s="118"/>
      <c r="AC572" s="118">
        <f t="shared" si="254"/>
        <v>8</v>
      </c>
      <c r="AD572" s="118">
        <f t="shared" si="255"/>
        <v>4</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253"/>
        <v>0</v>
      </c>
      <c r="W573" s="118"/>
      <c r="X573" s="118"/>
      <c r="Y573" s="118"/>
      <c r="Z573" s="118"/>
      <c r="AA573" s="118"/>
      <c r="AB573" s="118"/>
      <c r="AC573" s="118">
        <f t="shared" si="254"/>
        <v>8</v>
      </c>
      <c r="AD573" s="118">
        <f t="shared" si="255"/>
        <v>5</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253"/>
        <v>0</v>
      </c>
      <c r="W574" s="118"/>
      <c r="X574" s="118"/>
      <c r="Y574" s="118"/>
      <c r="Z574" s="118"/>
      <c r="AA574" s="118"/>
      <c r="AB574" s="118"/>
      <c r="AC574" s="118">
        <f t="shared" si="254"/>
        <v>8</v>
      </c>
      <c r="AD574" s="118">
        <f t="shared" si="255"/>
        <v>6</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7</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253"/>
        <v>0</v>
      </c>
      <c r="W576" s="118"/>
      <c r="X576" s="118"/>
      <c r="Y576" s="118"/>
      <c r="Z576" s="118"/>
      <c r="AA576" s="118"/>
      <c r="AB576" s="118"/>
      <c r="AC576" s="118">
        <f t="shared" si="254"/>
        <v>8</v>
      </c>
      <c r="AD576" s="118">
        <f t="shared" si="255"/>
        <v>8</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253"/>
        <v>0</v>
      </c>
      <c r="W577" s="118"/>
      <c r="X577" s="118"/>
      <c r="Y577" s="118"/>
      <c r="Z577" s="118"/>
      <c r="AA577" s="118"/>
      <c r="AB577" s="118"/>
      <c r="AC577" s="118">
        <f t="shared" si="254"/>
        <v>8</v>
      </c>
      <c r="AD577" s="118">
        <f t="shared" si="255"/>
        <v>9</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t="s">
        <v>826</v>
      </c>
      <c r="I578" s="133" t="s">
        <v>405</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0</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406</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1</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407</v>
      </c>
      <c r="J580" s="792">
        <v>0.81</v>
      </c>
      <c r="K580" s="792">
        <v>0.81</v>
      </c>
      <c r="L580" s="792">
        <v>0.81</v>
      </c>
      <c r="M580" s="792">
        <v>0.81</v>
      </c>
      <c r="N580" s="792">
        <v>0.81</v>
      </c>
      <c r="O580" s="792">
        <v>0.81</v>
      </c>
      <c r="P580" s="792">
        <v>0.81</v>
      </c>
      <c r="Q580" s="792">
        <v>0.81</v>
      </c>
      <c r="R580" s="792">
        <v>0.81</v>
      </c>
      <c r="S580" s="793"/>
      <c r="T580" s="792">
        <v>-0.13</v>
      </c>
      <c r="U580" s="118"/>
      <c r="V580" s="1041">
        <f t="shared" si="253"/>
        <v>0</v>
      </c>
      <c r="W580" s="118"/>
      <c r="X580" s="118"/>
      <c r="Y580" s="118"/>
      <c r="Z580" s="118"/>
      <c r="AA580" s="118"/>
      <c r="AB580" s="118"/>
      <c r="AC580" s="118">
        <f t="shared" si="254"/>
        <v>9</v>
      </c>
      <c r="AD580" s="118">
        <f t="shared" si="255"/>
        <v>2</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408</v>
      </c>
      <c r="J581" s="792">
        <v>0.75</v>
      </c>
      <c r="K581" s="792">
        <v>0.78</v>
      </c>
      <c r="L581" s="792">
        <v>0.78</v>
      </c>
      <c r="M581" s="792">
        <v>0.78</v>
      </c>
      <c r="N581" s="792">
        <v>0.78</v>
      </c>
      <c r="O581" s="792">
        <v>0.78</v>
      </c>
      <c r="P581" s="792">
        <v>0.78</v>
      </c>
      <c r="Q581" s="792">
        <v>0.78</v>
      </c>
      <c r="R581" s="792">
        <v>0.78</v>
      </c>
      <c r="S581" s="793"/>
      <c r="T581" s="792">
        <v>-0.1</v>
      </c>
      <c r="U581" s="118"/>
      <c r="V581" s="1041">
        <f t="shared" si="253"/>
        <v>0.05</v>
      </c>
      <c r="W581" s="118"/>
      <c r="X581" s="118"/>
      <c r="Y581" s="118"/>
      <c r="Z581" s="118"/>
      <c r="AA581" s="118"/>
      <c r="AB581" s="118"/>
      <c r="AC581" s="118">
        <f t="shared" si="254"/>
        <v>9</v>
      </c>
      <c r="AD581" s="118">
        <f t="shared" si="255"/>
        <v>3</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409</v>
      </c>
      <c r="J582" s="792">
        <v>0.67</v>
      </c>
      <c r="K582" s="792">
        <v>0.72</v>
      </c>
      <c r="L582" s="792">
        <v>0.72</v>
      </c>
      <c r="M582" s="792">
        <v>0.72</v>
      </c>
      <c r="N582" s="792">
        <v>0.72</v>
      </c>
      <c r="O582" s="792">
        <v>0.72</v>
      </c>
      <c r="P582" s="792">
        <v>0.72</v>
      </c>
      <c r="Q582" s="792">
        <v>0.72</v>
      </c>
      <c r="R582" s="792">
        <v>0.72</v>
      </c>
      <c r="S582" s="793"/>
      <c r="T582" s="792">
        <v>-0.05</v>
      </c>
      <c r="U582" s="118"/>
      <c r="V582" s="1041">
        <f t="shared" si="253"/>
        <v>0.1</v>
      </c>
      <c r="W582" s="118"/>
      <c r="X582" s="118"/>
      <c r="Y582" s="118"/>
      <c r="Z582" s="118"/>
      <c r="AA582" s="118"/>
      <c r="AB582" s="118"/>
      <c r="AC582" s="118">
        <f t="shared" si="254"/>
        <v>9</v>
      </c>
      <c r="AD582" s="118">
        <f t="shared" si="255"/>
        <v>4</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410</v>
      </c>
      <c r="J583" s="792">
        <v>0.73499999999999999</v>
      </c>
      <c r="K583" s="792">
        <v>0.6</v>
      </c>
      <c r="L583" s="792">
        <v>0.6</v>
      </c>
      <c r="M583" s="792">
        <v>0.6</v>
      </c>
      <c r="N583" s="792">
        <v>0.6</v>
      </c>
      <c r="O583" s="792">
        <v>0.6</v>
      </c>
      <c r="P583" s="792">
        <v>0.6</v>
      </c>
      <c r="Q583" s="792">
        <v>0.6</v>
      </c>
      <c r="R583" s="792">
        <v>0.6</v>
      </c>
      <c r="S583" s="793"/>
      <c r="T583" s="792">
        <v>-0.17</v>
      </c>
      <c r="U583" s="118"/>
      <c r="V583" s="1041">
        <f t="shared" si="253"/>
        <v>0</v>
      </c>
      <c r="W583" s="118"/>
      <c r="X583" s="118"/>
      <c r="Y583" s="118"/>
      <c r="Z583" s="118"/>
      <c r="AA583" s="118"/>
      <c r="AB583" s="118"/>
      <c r="AC583" s="118">
        <f t="shared" si="254"/>
        <v>9</v>
      </c>
      <c r="AD583" s="118">
        <f t="shared" si="255"/>
        <v>5</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411</v>
      </c>
      <c r="J584" s="792">
        <v>0.71</v>
      </c>
      <c r="K584" s="792">
        <v>0.71</v>
      </c>
      <c r="L584" s="792">
        <v>0.71</v>
      </c>
      <c r="M584" s="792">
        <v>0.71</v>
      </c>
      <c r="N584" s="792">
        <v>0.71</v>
      </c>
      <c r="O584" s="792">
        <v>0.71</v>
      </c>
      <c r="P584" s="792">
        <v>0.71</v>
      </c>
      <c r="Q584" s="792">
        <v>0.71</v>
      </c>
      <c r="R584" s="792">
        <v>0.71</v>
      </c>
      <c r="S584" s="793"/>
      <c r="T584" s="792">
        <v>-0.17</v>
      </c>
      <c r="U584" s="118"/>
      <c r="V584" s="1041">
        <f t="shared" si="253"/>
        <v>0</v>
      </c>
      <c r="W584" s="118"/>
      <c r="X584" s="118"/>
      <c r="Y584" s="118"/>
      <c r="Z584" s="118"/>
      <c r="AA584" s="118"/>
      <c r="AB584" s="118"/>
      <c r="AC584" s="118">
        <f t="shared" si="254"/>
        <v>9</v>
      </c>
      <c r="AD584" s="118">
        <f t="shared" si="255"/>
        <v>6</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412</v>
      </c>
      <c r="J585" s="792">
        <v>0.7</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7</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413</v>
      </c>
      <c r="J586" s="792">
        <v>0.74</v>
      </c>
      <c r="K586" s="792">
        <v>0.75</v>
      </c>
      <c r="L586" s="792">
        <v>0.75</v>
      </c>
      <c r="M586" s="792">
        <v>0.75</v>
      </c>
      <c r="N586" s="792">
        <v>0.75</v>
      </c>
      <c r="O586" s="792">
        <v>0.75</v>
      </c>
      <c r="P586" s="792">
        <v>0.75</v>
      </c>
      <c r="Q586" s="792">
        <v>0.75</v>
      </c>
      <c r="R586" s="792">
        <v>0.75</v>
      </c>
      <c r="S586" s="793"/>
      <c r="T586" s="792">
        <v>-0.17</v>
      </c>
      <c r="U586" s="118"/>
      <c r="V586" s="1041">
        <f t="shared" si="253"/>
        <v>0</v>
      </c>
      <c r="W586" s="118"/>
      <c r="X586" s="118"/>
      <c r="Y586" s="118"/>
      <c r="Z586" s="118"/>
      <c r="AA586" s="118"/>
      <c r="AB586" s="118"/>
      <c r="AC586" s="118">
        <f t="shared" si="254"/>
        <v>9</v>
      </c>
      <c r="AD586" s="118">
        <f t="shared" si="255"/>
        <v>8</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3.15" hidden="1" customHeight="1" outlineLevel="2" x14ac:dyDescent="0.25">
      <c r="A587" s="134"/>
      <c r="B587" s="126"/>
      <c r="C587" s="108"/>
      <c r="D587" s="108"/>
      <c r="E587" s="108"/>
      <c r="F587" s="110"/>
      <c r="G587" s="118"/>
      <c r="H587" s="118"/>
      <c r="I587" s="133" t="s">
        <v>414</v>
      </c>
      <c r="J587" s="792">
        <v>0.75</v>
      </c>
      <c r="K587" s="792">
        <v>0.75</v>
      </c>
      <c r="L587" s="792">
        <v>0.75</v>
      </c>
      <c r="M587" s="792">
        <v>0.75</v>
      </c>
      <c r="N587" s="792">
        <v>0.75</v>
      </c>
      <c r="O587" s="792">
        <v>0.75</v>
      </c>
      <c r="P587" s="792">
        <v>0.75</v>
      </c>
      <c r="Q587" s="792">
        <v>0.75</v>
      </c>
      <c r="R587" s="792">
        <v>0.75</v>
      </c>
      <c r="S587" s="793"/>
      <c r="T587" s="792">
        <v>-0.2</v>
      </c>
      <c r="U587" s="118"/>
      <c r="V587" s="1041">
        <f t="shared" si="253"/>
        <v>0</v>
      </c>
      <c r="W587" s="118"/>
      <c r="X587" s="118"/>
      <c r="Y587" s="118"/>
      <c r="Z587" s="118"/>
      <c r="AA587" s="118"/>
      <c r="AB587" s="118"/>
      <c r="AC587" s="118">
        <f t="shared" si="254"/>
        <v>9</v>
      </c>
      <c r="AD587" s="118">
        <f t="shared" si="255"/>
        <v>9</v>
      </c>
      <c r="AE587" s="236"/>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15" outlineLevel="1" collapsed="1" x14ac:dyDescent="0.25">
      <c r="A588" s="134"/>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24" customHeight="1" x14ac:dyDescent="0.25">
      <c r="A589" s="134"/>
      <c r="B589" s="126"/>
      <c r="C589" s="120"/>
      <c r="D589" s="120"/>
      <c r="E589" s="120"/>
      <c r="F589" s="120"/>
      <c r="G589" s="121" t="str">
        <f>G481</f>
        <v>Digestibility of green annual pasture (P1a)</v>
      </c>
      <c r="H589" s="122"/>
      <c r="I589" s="122"/>
      <c r="J589" s="122"/>
      <c r="K589" s="122"/>
      <c r="L589" s="122"/>
      <c r="M589" s="122"/>
      <c r="N589" s="122"/>
      <c r="O589" s="257"/>
      <c r="P589" s="257"/>
      <c r="Q589" s="257"/>
      <c r="R589" s="122"/>
      <c r="S589" s="122"/>
      <c r="T589" s="122"/>
      <c r="U589" s="122"/>
      <c r="V589" s="123"/>
      <c r="W589" s="123"/>
      <c r="X589" s="123"/>
      <c r="Y589" s="123"/>
      <c r="Z589" s="123"/>
      <c r="AA589" s="291"/>
      <c r="AB589" s="291"/>
      <c r="AC589" s="291"/>
      <c r="AD589" s="291"/>
      <c r="AE589" s="125" t="s">
        <v>129</v>
      </c>
      <c r="AF589" s="227"/>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6" customFormat="1" ht="12.75" customHeight="1" outlineLevel="1" x14ac:dyDescent="0.25">
      <c r="A590" s="134"/>
      <c r="B590" s="75"/>
      <c r="C590" s="75"/>
      <c r="D590" s="75"/>
      <c r="E590" s="75"/>
      <c r="F590" s="127"/>
      <c r="G590" s="127"/>
      <c r="H590" s="127"/>
      <c r="I590" s="127"/>
      <c r="J590" s="127"/>
      <c r="K590" s="127"/>
      <c r="L590" s="127"/>
      <c r="M590" s="127"/>
      <c r="N590" s="127"/>
      <c r="O590" s="228"/>
      <c r="P590" s="228"/>
      <c r="Q590" s="228"/>
      <c r="R590" s="127"/>
      <c r="S590" s="127"/>
      <c r="T590" s="127"/>
      <c r="U590" s="127"/>
      <c r="V590" s="127"/>
      <c r="W590" s="127"/>
      <c r="X590" s="127"/>
      <c r="Y590" s="127"/>
      <c r="Z590" s="127"/>
      <c r="AA590" s="228"/>
      <c r="AB590" s="228"/>
      <c r="AC590" s="228"/>
      <c r="AD590" s="228"/>
      <c r="AE590" s="228"/>
      <c r="AF590" s="227"/>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6" customFormat="1" ht="12.75" customHeight="1" outlineLevel="1" x14ac:dyDescent="0.25">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collapsed="1" thickBot="1" x14ac:dyDescent="0.3">
      <c r="A592" s="134"/>
      <c r="B592" s="687"/>
      <c r="C592" s="687"/>
      <c r="D592" s="687"/>
      <c r="E592" s="687"/>
      <c r="F592" s="687"/>
      <c r="G592" s="687"/>
      <c r="H592" s="687"/>
      <c r="I592" s="687"/>
      <c r="J592" s="687"/>
      <c r="K592" s="687"/>
      <c r="L592" s="687"/>
      <c r="M592" s="687"/>
      <c r="N592" s="687"/>
      <c r="O592" s="687"/>
      <c r="P592" s="687"/>
      <c r="Q592" s="687"/>
      <c r="R592" s="687"/>
      <c r="S592" s="687"/>
      <c r="T592" s="687"/>
      <c r="U592" s="687"/>
      <c r="V592" s="687"/>
      <c r="W592" s="687"/>
      <c r="X592" s="687"/>
      <c r="Y592" s="687"/>
      <c r="Z592" s="687"/>
      <c r="AA592" s="687"/>
      <c r="AB592" s="687"/>
      <c r="AC592" s="687"/>
      <c r="AD592" s="687"/>
      <c r="AE592" s="687"/>
      <c r="AF592" s="687"/>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712" t="s">
        <v>0</v>
      </c>
      <c r="D593" s="712"/>
      <c r="E593" s="712"/>
      <c r="F593" s="712"/>
      <c r="G593" s="712"/>
      <c r="H593" s="712"/>
      <c r="I593" s="712"/>
      <c r="J593" s="712"/>
      <c r="K593" s="711"/>
      <c r="L593" s="711"/>
      <c r="M593" s="711"/>
      <c r="N593" s="711"/>
      <c r="O593" s="711"/>
      <c r="P593" s="711"/>
      <c r="Q593" s="711"/>
      <c r="R593" s="711"/>
      <c r="S593" s="711"/>
      <c r="T593" s="711"/>
      <c r="U593" s="711"/>
      <c r="V593" s="81" t="s">
        <v>120</v>
      </c>
      <c r="W593" s="81"/>
      <c r="X593" s="81"/>
      <c r="Y593" s="81"/>
      <c r="Z593" s="81"/>
      <c r="AA593" s="81"/>
      <c r="AB593" s="81"/>
      <c r="AC593" s="81"/>
      <c r="AD593" s="81"/>
      <c r="AE593" s="710"/>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collapsed="1" x14ac:dyDescent="0.25">
      <c r="A594" s="134"/>
      <c r="B594" s="126"/>
      <c r="C594" s="708"/>
      <c r="D594" s="708">
        <v>0</v>
      </c>
      <c r="E594" s="708" t="s">
        <v>1</v>
      </c>
      <c r="F594" s="85"/>
      <c r="G594" s="86" t="s">
        <v>1114</v>
      </c>
      <c r="H594" s="87"/>
      <c r="I594" s="87"/>
      <c r="J594" s="87"/>
      <c r="K594" s="87"/>
      <c r="L594" s="87"/>
      <c r="M594" s="87"/>
      <c r="N594" s="87"/>
      <c r="O594" s="87"/>
      <c r="P594" s="87"/>
      <c r="Q594" s="87"/>
      <c r="R594" s="87"/>
      <c r="S594" s="88"/>
      <c r="T594" s="87"/>
      <c r="U594" s="88"/>
      <c r="V594" s="88"/>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45.75" customHeight="1" outlineLevel="1" x14ac:dyDescent="0.25">
      <c r="A595" s="134"/>
      <c r="B595" s="126"/>
      <c r="C595" s="708"/>
      <c r="D595" s="708"/>
      <c r="E595" s="699"/>
      <c r="F595" s="93"/>
      <c r="G595" s="1192" t="s">
        <v>1115</v>
      </c>
      <c r="H595" s="1192"/>
      <c r="I595" s="1192"/>
      <c r="J595" s="1192"/>
      <c r="K595" s="1192"/>
      <c r="L595" s="1192"/>
      <c r="M595" s="1192"/>
      <c r="N595" s="1192"/>
      <c r="O595" s="1192"/>
      <c r="P595" s="1192"/>
      <c r="Q595" s="1192"/>
      <c r="R595" s="1192"/>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708"/>
      <c r="E596" s="699"/>
      <c r="F596" s="93"/>
      <c r="G596" s="731">
        <v>44575.710787037038</v>
      </c>
      <c r="H596" s="988"/>
      <c r="I596" s="267"/>
      <c r="J596" s="267"/>
      <c r="K596" s="267"/>
      <c r="L596" s="267"/>
      <c r="M596" s="267"/>
      <c r="N596" s="267"/>
      <c r="O596" s="267"/>
      <c r="P596" s="267"/>
      <c r="Q596" s="267"/>
      <c r="R596" s="267"/>
      <c r="S596" s="986"/>
      <c r="T596" s="987"/>
      <c r="U596" s="986"/>
      <c r="V596" s="986"/>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v>1</v>
      </c>
      <c r="D597" s="708"/>
      <c r="E597" s="699"/>
      <c r="F597" s="100"/>
      <c r="G597" s="101"/>
      <c r="H597" s="102"/>
      <c r="I597" s="102"/>
      <c r="J597" s="102"/>
      <c r="K597" s="102"/>
      <c r="L597" s="102"/>
      <c r="M597" s="102"/>
      <c r="N597" s="102"/>
      <c r="O597" s="102"/>
      <c r="P597" s="102"/>
      <c r="Q597" s="102"/>
      <c r="R597" s="102"/>
      <c r="S597" s="103"/>
      <c r="T597" s="104"/>
      <c r="U597" s="103"/>
      <c r="V597" s="103"/>
      <c r="W597" s="986"/>
      <c r="X597" s="986"/>
      <c r="Y597" s="986"/>
      <c r="Z597" s="986"/>
      <c r="AA597" s="986"/>
      <c r="AB597" s="986"/>
      <c r="AC597" s="986"/>
      <c r="AD597" s="986"/>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979"/>
      <c r="H598" s="979"/>
      <c r="I598" s="979"/>
      <c r="J598" s="979"/>
      <c r="K598" s="979"/>
      <c r="L598" s="979"/>
      <c r="M598" s="979"/>
      <c r="N598" s="979"/>
      <c r="O598" s="979"/>
      <c r="P598" s="979"/>
      <c r="Q598" s="979"/>
      <c r="R598" s="979"/>
      <c r="S598" s="979"/>
      <c r="T598" s="979"/>
      <c r="U598" s="979"/>
      <c r="V598" s="979"/>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699"/>
      <c r="H599" s="699"/>
      <c r="I599" s="699"/>
      <c r="J599" s="699"/>
      <c r="K599" s="699"/>
      <c r="L599" s="724"/>
      <c r="M599" s="176" t="s">
        <v>481</v>
      </c>
      <c r="N599" s="176"/>
      <c r="O599" s="725"/>
      <c r="P599" s="725"/>
      <c r="Q599" s="176"/>
      <c r="R599" s="176"/>
      <c r="S599" s="176"/>
      <c r="T599" s="176"/>
      <c r="U599" s="176"/>
      <c r="V599" s="176"/>
      <c r="W599" s="979"/>
      <c r="X599" s="979"/>
      <c r="Y599" s="979"/>
      <c r="Z599" s="979"/>
      <c r="AA599" s="979"/>
      <c r="AB599" s="979"/>
      <c r="AC599" s="979"/>
      <c r="AD599" s="979"/>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c r="J600" s="724"/>
      <c r="K600" s="724"/>
      <c r="L600" s="724"/>
      <c r="M600" s="724"/>
      <c r="N600" s="724"/>
      <c r="O600" s="724"/>
      <c r="P600" s="724"/>
      <c r="Q600" s="724"/>
      <c r="R600" s="724"/>
      <c r="S600" s="724"/>
      <c r="T600" s="724"/>
      <c r="U600" s="724"/>
      <c r="V600" s="978"/>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3.15" customHeight="1" outlineLevel="1" x14ac:dyDescent="0.25">
      <c r="A601" s="134"/>
      <c r="B601" s="126"/>
      <c r="C601" s="699"/>
      <c r="D601" s="699"/>
      <c r="E601" s="699"/>
      <c r="F601" s="699"/>
      <c r="G601" s="724"/>
      <c r="H601" s="724"/>
      <c r="I601" s="724" t="s">
        <v>167</v>
      </c>
      <c r="J601" s="724"/>
      <c r="K601" s="724"/>
      <c r="L601" s="724"/>
      <c r="M601" s="724" t="str">
        <f>J$141</f>
        <v>typ</v>
      </c>
      <c r="N601" s="724" t="str">
        <f t="shared" ref="N601:V601" si="256">K$141</f>
        <v>z0</v>
      </c>
      <c r="O601" s="724" t="str">
        <f t="shared" si="256"/>
        <v>z1</v>
      </c>
      <c r="P601" s="724" t="str">
        <f t="shared" si="256"/>
        <v>z2</v>
      </c>
      <c r="Q601" s="724" t="str">
        <f t="shared" si="256"/>
        <v>z3</v>
      </c>
      <c r="R601" s="724" t="str">
        <f t="shared" si="256"/>
        <v>z4</v>
      </c>
      <c r="S601" s="724" t="str">
        <f t="shared" si="256"/>
        <v>z5</v>
      </c>
      <c r="T601" s="724" t="str">
        <f t="shared" si="256"/>
        <v>z6</v>
      </c>
      <c r="U601" s="724" t="str">
        <f t="shared" si="256"/>
        <v>z7</v>
      </c>
      <c r="V601" s="724" t="str">
        <f t="shared" si="256"/>
        <v>z8</v>
      </c>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708" t="s">
        <v>123</v>
      </c>
      <c r="D602" s="699"/>
      <c r="E602" s="699"/>
      <c r="F602" s="699"/>
      <c r="G602" s="724"/>
      <c r="H602" s="724"/>
      <c r="I602" s="724"/>
      <c r="J602" s="989" t="s">
        <v>124</v>
      </c>
      <c r="K602" s="989" t="s">
        <v>124</v>
      </c>
      <c r="L602" s="724"/>
      <c r="M602" s="724"/>
      <c r="N602" s="724"/>
      <c r="O602" s="724"/>
      <c r="P602" s="724"/>
      <c r="Q602" s="724"/>
      <c r="R602" s="724"/>
      <c r="S602" s="724"/>
      <c r="T602" s="724"/>
      <c r="U602" s="724"/>
      <c r="V602" s="978"/>
      <c r="W602" s="978"/>
      <c r="X602" s="978"/>
      <c r="Y602" s="978"/>
      <c r="Z602" s="978"/>
      <c r="AA602" s="978"/>
      <c r="AB602" s="978"/>
      <c r="AC602" s="978"/>
      <c r="AD602" s="978"/>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699"/>
      <c r="D603" s="699"/>
      <c r="E603" s="699"/>
      <c r="F603" s="707"/>
      <c r="G603" s="723"/>
      <c r="H603" s="723"/>
      <c r="I603" s="723"/>
      <c r="J603" s="723"/>
      <c r="K603" s="723"/>
      <c r="L603" s="723"/>
      <c r="M603" s="723"/>
      <c r="N603" s="723"/>
      <c r="O603" s="723"/>
      <c r="P603" s="723"/>
      <c r="Q603" s="723"/>
      <c r="R603" s="723"/>
      <c r="S603" s="723"/>
      <c r="T603" s="723"/>
      <c r="V603" s="707"/>
      <c r="W603" s="707"/>
      <c r="X603" s="707"/>
      <c r="Y603" s="707"/>
      <c r="Z603" s="707"/>
      <c r="AA603" s="707"/>
      <c r="AB603" s="707"/>
      <c r="AC603" s="707"/>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1116</v>
      </c>
      <c r="J604" s="964"/>
      <c r="K604" s="964"/>
      <c r="L604" s="964"/>
      <c r="M604" s="990">
        <v>0.66</v>
      </c>
      <c r="N604" s="990">
        <v>0.66</v>
      </c>
      <c r="O604" s="990">
        <v>0.66</v>
      </c>
      <c r="P604" s="990">
        <v>0.66</v>
      </c>
      <c r="Q604" s="990">
        <v>0.66</v>
      </c>
      <c r="R604" s="990">
        <v>0.66</v>
      </c>
      <c r="S604" s="990">
        <v>0.66</v>
      </c>
      <c r="T604" s="990">
        <v>0.66</v>
      </c>
      <c r="U604" s="990">
        <v>0.66</v>
      </c>
      <c r="V604" s="990">
        <v>0.66</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964"/>
      <c r="I605" s="965" t="s">
        <v>1117</v>
      </c>
      <c r="J605" s="964"/>
      <c r="K605" s="964"/>
      <c r="L605" s="964"/>
      <c r="M605" s="990">
        <v>0.5</v>
      </c>
      <c r="N605" s="990">
        <v>0.5</v>
      </c>
      <c r="O605" s="990">
        <v>0.5</v>
      </c>
      <c r="P605" s="990">
        <v>0.5</v>
      </c>
      <c r="Q605" s="990">
        <v>0.5</v>
      </c>
      <c r="R605" s="990">
        <v>0.5</v>
      </c>
      <c r="S605" s="990">
        <v>0.5</v>
      </c>
      <c r="T605" s="990">
        <v>0.5</v>
      </c>
      <c r="U605" s="990">
        <v>0.5</v>
      </c>
      <c r="V605" s="990">
        <v>0.5</v>
      </c>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761"/>
      <c r="I606" s="761"/>
      <c r="J606" s="761"/>
      <c r="K606" s="761"/>
      <c r="L606" s="761"/>
      <c r="M606" s="761"/>
      <c r="N606" s="761"/>
      <c r="O606" s="761"/>
      <c r="P606" s="761"/>
      <c r="Q606" s="761"/>
      <c r="R606" s="761"/>
      <c r="S606" s="761"/>
      <c r="T606" s="761"/>
      <c r="U606" s="761"/>
      <c r="V606" s="761"/>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c r="D607" s="699"/>
      <c r="E607" s="699"/>
      <c r="F607" s="707"/>
      <c r="G607" s="964"/>
      <c r="H607" s="964"/>
      <c r="I607" s="964"/>
      <c r="J607" s="964"/>
      <c r="K607" s="964"/>
      <c r="L607" s="964"/>
      <c r="M607" s="964"/>
      <c r="N607" s="964"/>
      <c r="O607" s="964"/>
      <c r="P607" s="964"/>
      <c r="Q607" s="964"/>
      <c r="R607" s="964"/>
      <c r="S607" s="964"/>
      <c r="T607" s="964"/>
      <c r="U607" s="964"/>
      <c r="V607" s="964"/>
      <c r="W607" s="761"/>
      <c r="X607" s="761"/>
      <c r="Y607" s="761"/>
      <c r="Z607" s="761"/>
      <c r="AA607" s="761"/>
      <c r="AB607" s="761"/>
      <c r="AC607" s="761"/>
      <c r="AD607" s="707"/>
      <c r="AE607" s="694"/>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5.0999999999999996" customHeight="1" outlineLevel="1" x14ac:dyDescent="0.25">
      <c r="A608" s="134"/>
      <c r="B608" s="126"/>
      <c r="C608" s="708" t="s">
        <v>127</v>
      </c>
      <c r="D608" s="699"/>
      <c r="E608" s="699"/>
      <c r="F608" s="707"/>
      <c r="G608" s="761"/>
      <c r="H608" s="761"/>
      <c r="I608" s="761"/>
      <c r="J608" s="761"/>
      <c r="K608" s="761"/>
      <c r="L608" s="761"/>
      <c r="M608" s="761"/>
      <c r="N608" s="761"/>
      <c r="O608" s="761"/>
      <c r="P608" s="761"/>
      <c r="Q608" s="761"/>
      <c r="R608" s="761"/>
      <c r="S608" s="761"/>
      <c r="T608" s="761"/>
      <c r="U608" s="761"/>
      <c r="V608" s="707"/>
      <c r="W608" s="761"/>
      <c r="X608" s="761"/>
      <c r="Y608" s="761"/>
      <c r="Z608" s="761"/>
      <c r="AA608" s="761"/>
      <c r="AB608" s="761"/>
      <c r="AC608" s="761"/>
      <c r="AD608" s="707"/>
      <c r="AE608" s="119"/>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24" customHeight="1" x14ac:dyDescent="0.25">
      <c r="A609" s="134"/>
      <c r="B609" s="126"/>
      <c r="C609" s="692"/>
      <c r="D609" s="692"/>
      <c r="E609" s="692"/>
      <c r="F609" s="692"/>
      <c r="G609" s="693" t="str">
        <f>G594</f>
        <v>Quality and deterioration of dry feed- annual pasture (P1a).</v>
      </c>
      <c r="H609" s="692"/>
      <c r="I609" s="692"/>
      <c r="J609" s="692"/>
      <c r="K609" s="692"/>
      <c r="L609" s="692"/>
      <c r="M609" s="692"/>
      <c r="N609" s="692"/>
      <c r="O609" s="692"/>
      <c r="P609" s="692"/>
      <c r="Q609" s="692"/>
      <c r="R609" s="178" t="s">
        <v>195</v>
      </c>
      <c r="S609" s="692"/>
      <c r="T609" s="713"/>
      <c r="U609" s="713"/>
      <c r="V609" s="124" t="s">
        <v>128</v>
      </c>
      <c r="W609" s="124"/>
      <c r="X609" s="124"/>
      <c r="Y609" s="124"/>
      <c r="Z609" s="124"/>
      <c r="AA609" s="124"/>
      <c r="AB609" s="124"/>
      <c r="AC609" s="124"/>
      <c r="AD609" s="124"/>
      <c r="AE609" s="691" t="s">
        <v>129</v>
      </c>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687"/>
      <c r="C610" s="687"/>
      <c r="D610" s="687"/>
      <c r="E610" s="687"/>
      <c r="F610" s="689"/>
      <c r="G610" s="689"/>
      <c r="H610" s="689"/>
      <c r="I610" s="689"/>
      <c r="J610" s="689"/>
      <c r="K610" s="689"/>
      <c r="L610" s="689"/>
      <c r="M610" s="689"/>
      <c r="N610" s="689"/>
      <c r="O610" s="689"/>
      <c r="P610" s="689"/>
      <c r="Q610" s="689"/>
      <c r="R610" s="689"/>
      <c r="S610" s="689"/>
      <c r="T610" s="689"/>
      <c r="U610" s="689"/>
      <c r="V610" s="689"/>
      <c r="W610" s="689"/>
      <c r="X610" s="689"/>
      <c r="Y610" s="689"/>
      <c r="Z610" s="689"/>
      <c r="AA610" s="689"/>
      <c r="AB610" s="689"/>
      <c r="AC610" s="689"/>
      <c r="AD610" s="689"/>
      <c r="AE610" s="689"/>
      <c r="AF610" s="689"/>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2.75" customHeight="1" outlineLevel="1" x14ac:dyDescent="0.25">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collapsed="1" thickBot="1" x14ac:dyDescent="0.3">
      <c r="A612" s="134"/>
      <c r="B612" s="75"/>
      <c r="C612" s="75"/>
      <c r="D612" s="75"/>
      <c r="E612" s="75"/>
      <c r="F612" s="75"/>
      <c r="G612" s="75"/>
      <c r="H612" s="75"/>
      <c r="I612" s="75"/>
      <c r="J612" s="75"/>
      <c r="K612" s="75"/>
      <c r="L612" s="75"/>
      <c r="M612" s="227"/>
      <c r="N612" s="75"/>
      <c r="O612" s="75"/>
      <c r="P612" s="75"/>
      <c r="Q612" s="75"/>
      <c r="R612" s="75"/>
      <c r="S612" s="75"/>
      <c r="T612" s="75"/>
      <c r="U612" s="75"/>
      <c r="V612" s="75"/>
      <c r="W612" s="227"/>
      <c r="X612" s="227"/>
      <c r="Y612" s="227"/>
      <c r="Z612" s="227"/>
      <c r="AA612" s="227"/>
      <c r="AB612" s="227"/>
      <c r="AC612" s="227"/>
      <c r="AD612" s="227"/>
      <c r="AE612" s="75"/>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5.0999999999999996" customHeight="1" outlineLevel="1" x14ac:dyDescent="0.25">
      <c r="A613" s="134"/>
      <c r="B613" s="126"/>
      <c r="C613" s="79" t="s">
        <v>0</v>
      </c>
      <c r="D613" s="79"/>
      <c r="E613" s="79"/>
      <c r="F613" s="79"/>
      <c r="G613" s="79"/>
      <c r="H613" s="79"/>
      <c r="I613" s="79"/>
      <c r="J613" s="79"/>
      <c r="K613" s="80"/>
      <c r="L613" s="80"/>
      <c r="M613" s="230"/>
      <c r="N613" s="80"/>
      <c r="O613" s="80"/>
      <c r="P613" s="80"/>
      <c r="Q613" s="80"/>
      <c r="R613" s="80"/>
      <c r="S613" s="80"/>
      <c r="T613" s="80"/>
      <c r="U613" s="80"/>
      <c r="V613" s="81" t="s">
        <v>120</v>
      </c>
      <c r="W613" s="81"/>
      <c r="X613" s="81"/>
      <c r="Y613" s="81"/>
      <c r="Z613" s="81"/>
      <c r="AA613" s="81"/>
      <c r="AB613" s="81"/>
      <c r="AC613" s="81"/>
      <c r="AD613" s="81"/>
      <c r="AE613" s="82"/>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collapsed="1" x14ac:dyDescent="0.25">
      <c r="A614" s="134"/>
      <c r="B614" s="126"/>
      <c r="C614" s="84"/>
      <c r="D614" s="84">
        <v>0</v>
      </c>
      <c r="E614" s="84" t="s">
        <v>1</v>
      </c>
      <c r="F614" s="85"/>
      <c r="G614" s="86" t="s">
        <v>202</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84"/>
      <c r="D615" s="91"/>
      <c r="E615" s="92"/>
      <c r="F615" s="93"/>
      <c r="G615" s="94" t="s">
        <v>203</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106"/>
      <c r="H618" s="106"/>
      <c r="I618" s="106"/>
      <c r="J618" s="646"/>
      <c r="K618" s="646"/>
      <c r="L618" s="237"/>
      <c r="M618" s="180"/>
      <c r="N618" s="675" t="s">
        <v>867</v>
      </c>
      <c r="O618" s="180"/>
      <c r="P618" s="675" t="s">
        <v>864</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92"/>
      <c r="H619" s="92"/>
      <c r="I619" s="92"/>
      <c r="J619" s="237"/>
      <c r="K619" s="237"/>
      <c r="L619" s="92"/>
      <c r="M619" s="237"/>
      <c r="N619" s="675" t="s">
        <v>866</v>
      </c>
      <c r="O619" s="237"/>
      <c r="P619" s="675" t="s">
        <v>865</v>
      </c>
      <c r="Q619" s="646"/>
      <c r="R619" s="106"/>
      <c r="S619" s="106"/>
      <c r="T619" s="106"/>
      <c r="U619" s="106"/>
      <c r="V619" s="106"/>
      <c r="W619" s="662"/>
      <c r="X619" s="662"/>
      <c r="Y619" s="662"/>
      <c r="Z619" s="662"/>
      <c r="AA619" s="745"/>
      <c r="AB619" s="745"/>
      <c r="AC619" s="745"/>
      <c r="AD619" s="662"/>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92"/>
      <c r="D620" s="92"/>
      <c r="E620" s="92"/>
      <c r="F620" s="92"/>
      <c r="G620" s="107"/>
      <c r="H620" s="107"/>
      <c r="I620" s="107"/>
      <c r="J620" s="243"/>
      <c r="K620" s="243"/>
      <c r="L620" s="107"/>
      <c r="M620" s="243"/>
      <c r="N620" s="243" t="s">
        <v>837</v>
      </c>
      <c r="O620" s="243"/>
      <c r="P620" s="243" t="s">
        <v>838</v>
      </c>
      <c r="Q620" s="646"/>
      <c r="R620" s="107"/>
      <c r="S620" s="130" t="s">
        <v>206</v>
      </c>
      <c r="T620" s="130"/>
      <c r="U620" s="243"/>
      <c r="V620" s="187" t="s">
        <v>200</v>
      </c>
      <c r="W620" s="663"/>
      <c r="X620" s="663"/>
      <c r="Y620" s="663"/>
      <c r="Z620" s="663"/>
      <c r="AA620" s="746"/>
      <c r="AB620" s="746"/>
      <c r="AC620" s="765" t="s">
        <v>922</v>
      </c>
      <c r="AD620" s="765"/>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customHeight="1" outlineLevel="1" x14ac:dyDescent="0.25">
      <c r="A621" s="134"/>
      <c r="B621" s="126"/>
      <c r="C621" s="108"/>
      <c r="D621" s="108"/>
      <c r="E621" s="108"/>
      <c r="F621" s="92"/>
      <c r="G621" s="237"/>
      <c r="H621" s="237" t="s">
        <v>833</v>
      </c>
      <c r="I621" s="107" t="s">
        <v>167</v>
      </c>
      <c r="J621" s="107" t="s">
        <v>207</v>
      </c>
      <c r="K621" s="107" t="s">
        <v>208</v>
      </c>
      <c r="L621" s="107" t="s">
        <v>210</v>
      </c>
      <c r="M621" s="243"/>
      <c r="N621" s="107" t="s">
        <v>209</v>
      </c>
      <c r="O621" s="243"/>
      <c r="P621" s="107" t="s">
        <v>209</v>
      </c>
      <c r="Q621" s="646"/>
      <c r="R621" s="243"/>
      <c r="S621" s="107" t="s">
        <v>212</v>
      </c>
      <c r="T621" s="107" t="s">
        <v>211</v>
      </c>
      <c r="U621" s="243"/>
      <c r="V621" s="187"/>
      <c r="W621" s="663"/>
      <c r="X621" s="663"/>
      <c r="Y621" s="663"/>
      <c r="Z621" s="663"/>
      <c r="AA621" s="746"/>
      <c r="AB621" s="746"/>
      <c r="AC621" s="760" t="s">
        <v>839</v>
      </c>
      <c r="AD621" s="760" t="s">
        <v>923</v>
      </c>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91" t="s">
        <v>123</v>
      </c>
      <c r="D622" s="108"/>
      <c r="E622" s="108"/>
      <c r="F622" s="92"/>
      <c r="G622" s="237"/>
      <c r="H622" s="237"/>
      <c r="I622" s="107"/>
      <c r="J622" s="107"/>
      <c r="K622" s="107"/>
      <c r="L622" s="107"/>
      <c r="M622" s="243"/>
      <c r="N622" s="107"/>
      <c r="O622" s="243"/>
      <c r="P622" s="107"/>
      <c r="Q622" s="646"/>
      <c r="R622" s="243"/>
      <c r="S622" s="107"/>
      <c r="T622" s="107"/>
      <c r="U622" s="243"/>
      <c r="V622" s="187"/>
      <c r="W622" s="663"/>
      <c r="X622" s="663"/>
      <c r="Y622" s="663"/>
      <c r="Z622" s="663"/>
      <c r="AA622" s="746"/>
      <c r="AB622" s="746"/>
      <c r="AC622" s="746"/>
      <c r="AD622" s="663"/>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5.0999999999999996" customHeight="1" outlineLevel="1" x14ac:dyDescent="0.25">
      <c r="A623" s="134"/>
      <c r="B623" s="126"/>
      <c r="C623" s="108"/>
      <c r="D623" s="108"/>
      <c r="E623" s="108"/>
      <c r="F623" s="110"/>
      <c r="I623" s="111"/>
      <c r="J623" s="111"/>
      <c r="K623" s="111"/>
      <c r="L623" s="111"/>
      <c r="M623" s="111"/>
      <c r="N623" s="111"/>
      <c r="P623" s="111"/>
      <c r="S623" s="111"/>
      <c r="T623" s="111"/>
      <c r="V623" s="110"/>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H624" s="136" t="s">
        <v>851</v>
      </c>
      <c r="I624" s="131" t="s">
        <v>405</v>
      </c>
      <c r="J624" s="151">
        <v>0.72</v>
      </c>
      <c r="K624" s="762">
        <v>5.5E-2</v>
      </c>
      <c r="L624" s="129">
        <v>400</v>
      </c>
      <c r="M624" s="111"/>
      <c r="N624" s="763">
        <f t="shared" ref="N624:N655" si="257">$J624+$K624/2</f>
        <v>0.74749999999999994</v>
      </c>
      <c r="P624" s="763">
        <f t="shared" ref="P624:P655" si="258">$J624-$K624/2</f>
        <v>0.6925</v>
      </c>
      <c r="S624" s="764">
        <f t="shared" ref="S624:S655" si="259">MAX($J488:$R488)+$T488</f>
        <v>0.72000000000000008</v>
      </c>
      <c r="T624" s="764">
        <f t="shared" ref="T624:T655" si="260">MIN($J488:$R488)+$T488-INDEX(DigSpread,$AD624+1,1)</f>
        <v>0.72000000000000008</v>
      </c>
      <c r="V624" s="179">
        <v>0.06</v>
      </c>
      <c r="AC624" s="112">
        <v>0</v>
      </c>
      <c r="AD624" s="112">
        <v>0</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406</v>
      </c>
      <c r="J625" s="151">
        <v>0.72</v>
      </c>
      <c r="K625" s="762">
        <v>5.5E-2</v>
      </c>
      <c r="L625" s="129">
        <v>400</v>
      </c>
      <c r="M625" s="111"/>
      <c r="N625" s="763">
        <f t="shared" si="257"/>
        <v>0.74749999999999994</v>
      </c>
      <c r="P625" s="763">
        <f t="shared" si="258"/>
        <v>0.6925</v>
      </c>
      <c r="S625" s="764">
        <f t="shared" si="259"/>
        <v>0.72000000000000008</v>
      </c>
      <c r="T625" s="764">
        <f t="shared" si="260"/>
        <v>0.72000000000000008</v>
      </c>
      <c r="V625" s="128">
        <v>0.06</v>
      </c>
      <c r="AC625" s="112">
        <f>AC624</f>
        <v>0</v>
      </c>
      <c r="AD625" s="112">
        <f>AD624+1</f>
        <v>1</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407</v>
      </c>
      <c r="J626" s="151">
        <v>0.72</v>
      </c>
      <c r="K626" s="762">
        <v>5.5E-2</v>
      </c>
      <c r="L626" s="129">
        <v>800</v>
      </c>
      <c r="M626" s="111"/>
      <c r="N626" s="763">
        <f t="shared" si="257"/>
        <v>0.74749999999999994</v>
      </c>
      <c r="P626" s="763">
        <f t="shared" si="258"/>
        <v>0.6925</v>
      </c>
      <c r="S626" s="764">
        <f t="shared" si="259"/>
        <v>0.72000000000000008</v>
      </c>
      <c r="T626" s="764">
        <f t="shared" si="260"/>
        <v>0.72000000000000008</v>
      </c>
      <c r="V626" s="128">
        <v>0.06</v>
      </c>
      <c r="AC626" s="112">
        <f t="shared" ref="AC626:AC633" si="261">AC625</f>
        <v>0</v>
      </c>
      <c r="AD626" s="112">
        <f t="shared" ref="AD626:AD633" si="262">AD625+1</f>
        <v>2</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408</v>
      </c>
      <c r="J627" s="151">
        <v>0.72</v>
      </c>
      <c r="K627" s="762">
        <v>5.5E-2</v>
      </c>
      <c r="L627" s="129">
        <v>2000</v>
      </c>
      <c r="M627" s="111"/>
      <c r="N627" s="763">
        <f t="shared" si="257"/>
        <v>0.74749999999999994</v>
      </c>
      <c r="P627" s="763">
        <f t="shared" si="258"/>
        <v>0.6925</v>
      </c>
      <c r="S627" s="764">
        <f t="shared" si="259"/>
        <v>0.72000000000000008</v>
      </c>
      <c r="T627" s="764">
        <f t="shared" si="260"/>
        <v>0.67</v>
      </c>
      <c r="V627" s="128">
        <v>0.06</v>
      </c>
      <c r="AC627" s="112">
        <f t="shared" si="261"/>
        <v>0</v>
      </c>
      <c r="AD627" s="112">
        <f t="shared" si="262"/>
        <v>3</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409</v>
      </c>
      <c r="J628" s="151">
        <v>0.68</v>
      </c>
      <c r="K628" s="762">
        <v>0.125</v>
      </c>
      <c r="L628" s="129">
        <v>2990</v>
      </c>
      <c r="M628" s="111"/>
      <c r="N628" s="763">
        <f t="shared" si="257"/>
        <v>0.74250000000000005</v>
      </c>
      <c r="P628" s="763">
        <f t="shared" si="258"/>
        <v>0.61750000000000005</v>
      </c>
      <c r="S628" s="764">
        <f t="shared" si="259"/>
        <v>0.72</v>
      </c>
      <c r="T628" s="764">
        <f t="shared" si="260"/>
        <v>0.62</v>
      </c>
      <c r="V628" s="128">
        <v>0.06</v>
      </c>
      <c r="AC628" s="112">
        <f t="shared" si="261"/>
        <v>0</v>
      </c>
      <c r="AD628" s="112">
        <f t="shared" si="262"/>
        <v>4</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410</v>
      </c>
      <c r="J629" s="151">
        <v>0.66</v>
      </c>
      <c r="K629" s="762">
        <v>0.105</v>
      </c>
      <c r="L629" s="129">
        <v>3800</v>
      </c>
      <c r="M629" s="111"/>
      <c r="N629" s="763">
        <f t="shared" si="257"/>
        <v>0.71250000000000002</v>
      </c>
      <c r="P629" s="763">
        <f t="shared" si="258"/>
        <v>0.60750000000000004</v>
      </c>
      <c r="S629" s="764">
        <f t="shared" si="259"/>
        <v>0.63500000000000001</v>
      </c>
      <c r="T629" s="764">
        <f t="shared" si="260"/>
        <v>0.63500000000000001</v>
      </c>
      <c r="V629" s="128">
        <v>0.06</v>
      </c>
      <c r="AC629" s="112">
        <f t="shared" si="261"/>
        <v>0</v>
      </c>
      <c r="AD629" s="112">
        <f t="shared" si="262"/>
        <v>5</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411</v>
      </c>
      <c r="J630" s="151">
        <v>0.61</v>
      </c>
      <c r="K630" s="762">
        <v>0.105</v>
      </c>
      <c r="L630" s="129">
        <v>2500</v>
      </c>
      <c r="M630" s="111"/>
      <c r="N630" s="763">
        <f t="shared" si="257"/>
        <v>0.66249999999999998</v>
      </c>
      <c r="P630" s="763">
        <f t="shared" si="258"/>
        <v>0.5575</v>
      </c>
      <c r="S630" s="764">
        <f t="shared" si="259"/>
        <v>0.61</v>
      </c>
      <c r="T630" s="764">
        <f t="shared" si="260"/>
        <v>0.61</v>
      </c>
      <c r="V630" s="128">
        <v>0.06</v>
      </c>
      <c r="AC630" s="112">
        <f t="shared" si="261"/>
        <v>0</v>
      </c>
      <c r="AD630" s="112">
        <f t="shared" si="262"/>
        <v>6</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412</v>
      </c>
      <c r="J631" s="151">
        <v>0.56999999999999995</v>
      </c>
      <c r="K631" s="762">
        <v>8.5000000000000006E-2</v>
      </c>
      <c r="L631" s="129">
        <v>1500</v>
      </c>
      <c r="M631" s="111"/>
      <c r="N631" s="763">
        <f t="shared" si="257"/>
        <v>0.61249999999999993</v>
      </c>
      <c r="P631" s="763">
        <f t="shared" si="258"/>
        <v>0.52749999999999997</v>
      </c>
      <c r="S631" s="764">
        <f t="shared" si="259"/>
        <v>0.6</v>
      </c>
      <c r="T631" s="764">
        <f t="shared" si="260"/>
        <v>0.6</v>
      </c>
      <c r="V631" s="128">
        <v>0.06</v>
      </c>
      <c r="AC631" s="112">
        <f t="shared" si="261"/>
        <v>0</v>
      </c>
      <c r="AD631" s="112">
        <f t="shared" si="262"/>
        <v>7</v>
      </c>
      <c r="AE631" s="90"/>
      <c r="AF631" s="2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413</v>
      </c>
      <c r="J632" s="151">
        <v>0.54</v>
      </c>
      <c r="K632" s="762">
        <v>0.06</v>
      </c>
      <c r="L632" s="129">
        <v>800</v>
      </c>
      <c r="M632" s="111"/>
      <c r="N632" s="763">
        <f t="shared" si="257"/>
        <v>0.57000000000000006</v>
      </c>
      <c r="P632" s="763">
        <f t="shared" si="258"/>
        <v>0.51</v>
      </c>
      <c r="S632" s="764">
        <f t="shared" si="259"/>
        <v>0.58000000000000007</v>
      </c>
      <c r="T632" s="764">
        <f t="shared" si="260"/>
        <v>0.58000000000000007</v>
      </c>
      <c r="V632" s="128">
        <v>0.06</v>
      </c>
      <c r="AC632" s="112">
        <f t="shared" si="261"/>
        <v>0</v>
      </c>
      <c r="AD632" s="112">
        <f t="shared" si="26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customHeight="1" outlineLevel="1" x14ac:dyDescent="0.25">
      <c r="A633" s="134"/>
      <c r="B633" s="126"/>
      <c r="C633" s="108"/>
      <c r="D633" s="108"/>
      <c r="E633" s="108"/>
      <c r="F633" s="110"/>
      <c r="I633" s="131" t="s">
        <v>414</v>
      </c>
      <c r="J633" s="183">
        <v>0.52</v>
      </c>
      <c r="K633" s="762">
        <v>0.04</v>
      </c>
      <c r="L633" s="129">
        <v>650</v>
      </c>
      <c r="M633" s="111"/>
      <c r="N633" s="763">
        <f t="shared" si="257"/>
        <v>0.54</v>
      </c>
      <c r="P633" s="763">
        <f t="shared" si="258"/>
        <v>0.5</v>
      </c>
      <c r="S633" s="764">
        <f t="shared" si="259"/>
        <v>0.55000000000000004</v>
      </c>
      <c r="T633" s="764">
        <f t="shared" si="260"/>
        <v>0.55000000000000004</v>
      </c>
      <c r="V633" s="169">
        <v>0.06</v>
      </c>
      <c r="AC633" s="112">
        <f t="shared" si="261"/>
        <v>0</v>
      </c>
      <c r="AD633" s="112">
        <f t="shared" si="26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418</v>
      </c>
      <c r="I634" s="131" t="s">
        <v>405</v>
      </c>
      <c r="J634" s="151">
        <v>0.68</v>
      </c>
      <c r="K634" s="762">
        <v>0.05</v>
      </c>
      <c r="L634" s="129">
        <v>150</v>
      </c>
      <c r="M634" s="111"/>
      <c r="N634" s="371">
        <f t="shared" si="257"/>
        <v>0.70500000000000007</v>
      </c>
      <c r="P634" s="371">
        <f t="shared" si="258"/>
        <v>0.65500000000000003</v>
      </c>
      <c r="S634" s="764">
        <f t="shared" si="259"/>
        <v>0.68</v>
      </c>
      <c r="T634" s="764">
        <f t="shared" si="260"/>
        <v>0.68</v>
      </c>
      <c r="AC634" s="112">
        <f>AC624+1</f>
        <v>1</v>
      </c>
      <c r="AD634" s="112">
        <f>AD624</f>
        <v>0</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257"/>
        <v>0.70500000000000007</v>
      </c>
      <c r="P635" s="371">
        <f t="shared" si="258"/>
        <v>0.65500000000000003</v>
      </c>
      <c r="S635" s="764">
        <f t="shared" si="259"/>
        <v>0.68</v>
      </c>
      <c r="T635" s="764">
        <f t="shared" si="260"/>
        <v>0.68</v>
      </c>
      <c r="AC635" s="112">
        <f t="shared" ref="AC635:AC698" si="263">AC625+1</f>
        <v>1</v>
      </c>
      <c r="AD635" s="112">
        <f t="shared" ref="AD635:AD698" si="264">AD625</f>
        <v>1</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257"/>
        <v>0.70500000000000007</v>
      </c>
      <c r="P636" s="371">
        <f t="shared" si="258"/>
        <v>0.65500000000000003</v>
      </c>
      <c r="S636" s="764">
        <f t="shared" si="259"/>
        <v>0.68</v>
      </c>
      <c r="T636" s="764">
        <f t="shared" si="260"/>
        <v>0.68</v>
      </c>
      <c r="AC636" s="112">
        <f t="shared" si="263"/>
        <v>1</v>
      </c>
      <c r="AD636" s="112">
        <f t="shared" si="264"/>
        <v>2</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257"/>
        <v>0.70500000000000007</v>
      </c>
      <c r="P637" s="371">
        <f t="shared" si="258"/>
        <v>0.65500000000000003</v>
      </c>
      <c r="S637" s="764">
        <f t="shared" si="259"/>
        <v>0.68</v>
      </c>
      <c r="T637" s="764">
        <f t="shared" si="260"/>
        <v>0.6</v>
      </c>
      <c r="AC637" s="112">
        <f t="shared" si="263"/>
        <v>1</v>
      </c>
      <c r="AD637" s="112">
        <f t="shared" si="264"/>
        <v>3</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257"/>
        <v>0.72000000000000008</v>
      </c>
      <c r="P638" s="371">
        <f t="shared" si="258"/>
        <v>0.62</v>
      </c>
      <c r="S638" s="764">
        <f t="shared" si="259"/>
        <v>0.66999999999999993</v>
      </c>
      <c r="T638" s="764">
        <f t="shared" si="260"/>
        <v>0.52</v>
      </c>
      <c r="AC638" s="112">
        <f t="shared" si="263"/>
        <v>1</v>
      </c>
      <c r="AD638" s="112">
        <f t="shared" si="264"/>
        <v>4</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257"/>
        <v>0.67499999999999993</v>
      </c>
      <c r="P639" s="371">
        <f t="shared" si="258"/>
        <v>0.52500000000000002</v>
      </c>
      <c r="S639" s="764">
        <f t="shared" si="259"/>
        <v>0.56499999999999995</v>
      </c>
      <c r="T639" s="764">
        <f t="shared" si="260"/>
        <v>0.42999999999999994</v>
      </c>
      <c r="AC639" s="112">
        <f t="shared" si="263"/>
        <v>1</v>
      </c>
      <c r="AD639" s="112">
        <f t="shared" si="264"/>
        <v>5</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257"/>
        <v>0.64499999999999991</v>
      </c>
      <c r="P640" s="371">
        <f t="shared" si="258"/>
        <v>0.49499999999999994</v>
      </c>
      <c r="S640" s="764">
        <f t="shared" si="259"/>
        <v>0.53999999999999992</v>
      </c>
      <c r="T640" s="764">
        <f t="shared" si="260"/>
        <v>0.53999999999999992</v>
      </c>
      <c r="AC640" s="112">
        <f t="shared" si="263"/>
        <v>1</v>
      </c>
      <c r="AD640" s="112">
        <f t="shared" si="264"/>
        <v>6</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257"/>
        <v>0.59000000000000008</v>
      </c>
      <c r="P641" s="371">
        <f t="shared" si="258"/>
        <v>0.49000000000000005</v>
      </c>
      <c r="S641" s="764">
        <f t="shared" si="259"/>
        <v>0.57999999999999996</v>
      </c>
      <c r="T641" s="764">
        <f t="shared" si="260"/>
        <v>0.52999999999999992</v>
      </c>
      <c r="AC641" s="112">
        <f t="shared" si="263"/>
        <v>1</v>
      </c>
      <c r="AD641" s="112">
        <f t="shared" si="264"/>
        <v>7</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257"/>
        <v>0.55500000000000005</v>
      </c>
      <c r="P642" s="371">
        <f t="shared" si="258"/>
        <v>0.48499999999999999</v>
      </c>
      <c r="S642" s="764">
        <f t="shared" si="259"/>
        <v>0.57999999999999996</v>
      </c>
      <c r="T642" s="764">
        <f t="shared" si="260"/>
        <v>0.56999999999999995</v>
      </c>
      <c r="AC642" s="112">
        <f t="shared" si="263"/>
        <v>1</v>
      </c>
      <c r="AD642" s="112">
        <f t="shared" si="264"/>
        <v>8</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257"/>
        <v>0.52500000000000002</v>
      </c>
      <c r="P643" s="371">
        <f t="shared" si="258"/>
        <v>0.47499999999999998</v>
      </c>
      <c r="S643" s="764">
        <f t="shared" si="259"/>
        <v>0.55000000000000004</v>
      </c>
      <c r="T643" s="764">
        <f t="shared" si="260"/>
        <v>0.55000000000000004</v>
      </c>
      <c r="AC643" s="112">
        <f t="shared" si="263"/>
        <v>1</v>
      </c>
      <c r="AD643" s="112">
        <f t="shared" si="264"/>
        <v>9</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819</v>
      </c>
      <c r="I644" s="131" t="s">
        <v>405</v>
      </c>
      <c r="J644" s="151">
        <v>0.68</v>
      </c>
      <c r="K644" s="762">
        <v>0.05</v>
      </c>
      <c r="L644" s="129">
        <v>150</v>
      </c>
      <c r="M644" s="111"/>
      <c r="N644" s="371">
        <f t="shared" si="257"/>
        <v>0.70500000000000007</v>
      </c>
      <c r="P644" s="371">
        <f t="shared" si="258"/>
        <v>0.65500000000000003</v>
      </c>
      <c r="S644" s="764">
        <f t="shared" si="259"/>
        <v>0.68</v>
      </c>
      <c r="T644" s="764">
        <f t="shared" si="260"/>
        <v>0.68</v>
      </c>
      <c r="AC644" s="112">
        <f t="shared" si="263"/>
        <v>2</v>
      </c>
      <c r="AD644" s="112">
        <f t="shared" si="264"/>
        <v>0</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257"/>
        <v>0.70500000000000007</v>
      </c>
      <c r="P645" s="371">
        <f t="shared" si="258"/>
        <v>0.65500000000000003</v>
      </c>
      <c r="S645" s="764">
        <f t="shared" si="259"/>
        <v>0.68</v>
      </c>
      <c r="T645" s="764">
        <f t="shared" si="260"/>
        <v>0.68</v>
      </c>
      <c r="AC645" s="112">
        <f t="shared" si="263"/>
        <v>2</v>
      </c>
      <c r="AD645" s="112">
        <f t="shared" si="264"/>
        <v>1</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257"/>
        <v>0.70500000000000007</v>
      </c>
      <c r="P646" s="371">
        <f t="shared" si="258"/>
        <v>0.65500000000000003</v>
      </c>
      <c r="S646" s="764">
        <f t="shared" si="259"/>
        <v>0.68</v>
      </c>
      <c r="T646" s="764">
        <f t="shared" si="260"/>
        <v>0.68</v>
      </c>
      <c r="AC646" s="112">
        <f t="shared" si="263"/>
        <v>2</v>
      </c>
      <c r="AD646" s="112">
        <f t="shared" si="264"/>
        <v>2</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257"/>
        <v>0.70500000000000007</v>
      </c>
      <c r="P647" s="371">
        <f t="shared" si="258"/>
        <v>0.65500000000000003</v>
      </c>
      <c r="S647" s="764">
        <f t="shared" si="259"/>
        <v>0.68</v>
      </c>
      <c r="T647" s="764">
        <f t="shared" si="260"/>
        <v>0.6</v>
      </c>
      <c r="AC647" s="112">
        <f t="shared" si="263"/>
        <v>2</v>
      </c>
      <c r="AD647" s="112">
        <f t="shared" si="264"/>
        <v>3</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257"/>
        <v>0.72000000000000008</v>
      </c>
      <c r="P648" s="371">
        <f t="shared" si="258"/>
        <v>0.62</v>
      </c>
      <c r="S648" s="764">
        <f t="shared" si="259"/>
        <v>0.66999999999999993</v>
      </c>
      <c r="T648" s="764">
        <f t="shared" si="260"/>
        <v>0.52</v>
      </c>
      <c r="AC648" s="112">
        <f t="shared" si="263"/>
        <v>2</v>
      </c>
      <c r="AD648" s="112">
        <f t="shared" si="264"/>
        <v>4</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257"/>
        <v>0.67499999999999993</v>
      </c>
      <c r="P649" s="371">
        <f t="shared" si="258"/>
        <v>0.52500000000000002</v>
      </c>
      <c r="S649" s="764">
        <f t="shared" si="259"/>
        <v>0.56499999999999995</v>
      </c>
      <c r="T649" s="764">
        <f t="shared" si="260"/>
        <v>0.42999999999999994</v>
      </c>
      <c r="AC649" s="112">
        <f t="shared" si="263"/>
        <v>2</v>
      </c>
      <c r="AD649" s="112">
        <f t="shared" si="264"/>
        <v>5</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257"/>
        <v>0.64499999999999991</v>
      </c>
      <c r="P650" s="371">
        <f t="shared" si="258"/>
        <v>0.49499999999999994</v>
      </c>
      <c r="S650" s="764">
        <f t="shared" si="259"/>
        <v>0.53999999999999992</v>
      </c>
      <c r="T650" s="764">
        <f t="shared" si="260"/>
        <v>0.53999999999999992</v>
      </c>
      <c r="AC650" s="112">
        <f t="shared" si="263"/>
        <v>2</v>
      </c>
      <c r="AD650" s="112">
        <f t="shared" si="264"/>
        <v>6</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257"/>
        <v>0.59000000000000008</v>
      </c>
      <c r="P651" s="371">
        <f t="shared" si="258"/>
        <v>0.49000000000000005</v>
      </c>
      <c r="S651" s="764">
        <f t="shared" si="259"/>
        <v>0.57999999999999996</v>
      </c>
      <c r="T651" s="764">
        <f t="shared" si="260"/>
        <v>0.52999999999999992</v>
      </c>
      <c r="AC651" s="112">
        <f t="shared" si="263"/>
        <v>2</v>
      </c>
      <c r="AD651" s="112">
        <f t="shared" si="264"/>
        <v>7</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257"/>
        <v>0.55500000000000005</v>
      </c>
      <c r="P652" s="371">
        <f t="shared" si="258"/>
        <v>0.48499999999999999</v>
      </c>
      <c r="S652" s="764">
        <f t="shared" si="259"/>
        <v>0.57999999999999996</v>
      </c>
      <c r="T652" s="764">
        <f t="shared" si="260"/>
        <v>0.56999999999999995</v>
      </c>
      <c r="AC652" s="112">
        <f t="shared" si="263"/>
        <v>2</v>
      </c>
      <c r="AD652" s="112">
        <f t="shared" si="264"/>
        <v>8</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257"/>
        <v>0.52500000000000002</v>
      </c>
      <c r="P653" s="371">
        <f t="shared" si="258"/>
        <v>0.47499999999999998</v>
      </c>
      <c r="S653" s="764">
        <f t="shared" si="259"/>
        <v>0.55000000000000004</v>
      </c>
      <c r="T653" s="764">
        <f t="shared" si="260"/>
        <v>0.55000000000000004</v>
      </c>
      <c r="AC653" s="112">
        <f t="shared" si="263"/>
        <v>2</v>
      </c>
      <c r="AD653" s="112">
        <f t="shared" si="264"/>
        <v>9</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820</v>
      </c>
      <c r="I654" s="131" t="s">
        <v>405</v>
      </c>
      <c r="J654" s="151">
        <v>0.68</v>
      </c>
      <c r="K654" s="762">
        <v>0.05</v>
      </c>
      <c r="L654" s="129">
        <v>150</v>
      </c>
      <c r="M654" s="111"/>
      <c r="N654" s="371">
        <f t="shared" si="257"/>
        <v>0.70500000000000007</v>
      </c>
      <c r="P654" s="371">
        <f t="shared" si="258"/>
        <v>0.65500000000000003</v>
      </c>
      <c r="S654" s="764">
        <f t="shared" si="259"/>
        <v>0.68</v>
      </c>
      <c r="T654" s="764">
        <f t="shared" si="260"/>
        <v>0.68</v>
      </c>
      <c r="AC654" s="112">
        <f t="shared" si="263"/>
        <v>3</v>
      </c>
      <c r="AD654" s="112">
        <f t="shared" si="264"/>
        <v>0</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257"/>
        <v>0.70500000000000007</v>
      </c>
      <c r="P655" s="371">
        <f t="shared" si="258"/>
        <v>0.65500000000000003</v>
      </c>
      <c r="S655" s="764">
        <f t="shared" si="259"/>
        <v>0.68</v>
      </c>
      <c r="T655" s="764">
        <f t="shared" si="260"/>
        <v>0.68</v>
      </c>
      <c r="AC655" s="112">
        <f t="shared" si="263"/>
        <v>3</v>
      </c>
      <c r="AD655" s="112">
        <f t="shared" si="264"/>
        <v>1</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ref="N656:N687" si="265">$J656+$K656/2</f>
        <v>0.70500000000000007</v>
      </c>
      <c r="P656" s="371">
        <f t="shared" ref="P656:P687" si="266">$J656-$K656/2</f>
        <v>0.65500000000000003</v>
      </c>
      <c r="S656" s="764">
        <f t="shared" ref="S656:S687" si="267">MAX($J520:$R520)+$T520</f>
        <v>0.68</v>
      </c>
      <c r="T656" s="764">
        <f t="shared" ref="T656:T687" si="268">MIN($J520:$R520)+$T520-INDEX(DigSpread,$AD656+1,1)</f>
        <v>0.68</v>
      </c>
      <c r="AC656" s="112">
        <f t="shared" si="263"/>
        <v>3</v>
      </c>
      <c r="AD656" s="112">
        <f t="shared" si="264"/>
        <v>2</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265"/>
        <v>0.70500000000000007</v>
      </c>
      <c r="P657" s="371">
        <f t="shared" si="266"/>
        <v>0.65500000000000003</v>
      </c>
      <c r="S657" s="764">
        <f t="shared" si="267"/>
        <v>0.68</v>
      </c>
      <c r="T657" s="764">
        <f t="shared" si="268"/>
        <v>0.6</v>
      </c>
      <c r="AC657" s="112">
        <f t="shared" si="263"/>
        <v>3</v>
      </c>
      <c r="AD657" s="112">
        <f t="shared" si="264"/>
        <v>3</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265"/>
        <v>0.72000000000000008</v>
      </c>
      <c r="P658" s="371">
        <f t="shared" si="266"/>
        <v>0.62</v>
      </c>
      <c r="S658" s="764">
        <f t="shared" si="267"/>
        <v>0.66999999999999993</v>
      </c>
      <c r="T658" s="764">
        <f t="shared" si="268"/>
        <v>0.52</v>
      </c>
      <c r="AC658" s="112">
        <f t="shared" si="263"/>
        <v>3</v>
      </c>
      <c r="AD658" s="112">
        <f t="shared" si="264"/>
        <v>4</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265"/>
        <v>0.67499999999999993</v>
      </c>
      <c r="P659" s="371">
        <f t="shared" si="266"/>
        <v>0.52500000000000002</v>
      </c>
      <c r="S659" s="764">
        <f t="shared" si="267"/>
        <v>0.56499999999999995</v>
      </c>
      <c r="T659" s="764">
        <f t="shared" si="268"/>
        <v>0.42999999999999994</v>
      </c>
      <c r="AC659" s="112">
        <f t="shared" si="263"/>
        <v>3</v>
      </c>
      <c r="AD659" s="112">
        <f t="shared" si="264"/>
        <v>5</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265"/>
        <v>0.64499999999999991</v>
      </c>
      <c r="P660" s="371">
        <f t="shared" si="266"/>
        <v>0.49499999999999994</v>
      </c>
      <c r="S660" s="764">
        <f t="shared" si="267"/>
        <v>0.53999999999999992</v>
      </c>
      <c r="T660" s="764">
        <f t="shared" si="268"/>
        <v>0.53999999999999992</v>
      </c>
      <c r="AC660" s="112">
        <f t="shared" si="263"/>
        <v>3</v>
      </c>
      <c r="AD660" s="112">
        <f t="shared" si="264"/>
        <v>6</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265"/>
        <v>0.59000000000000008</v>
      </c>
      <c r="P661" s="371">
        <f t="shared" si="266"/>
        <v>0.49000000000000005</v>
      </c>
      <c r="S661" s="764">
        <f t="shared" si="267"/>
        <v>0.57999999999999996</v>
      </c>
      <c r="T661" s="764">
        <f t="shared" si="268"/>
        <v>0.52999999999999992</v>
      </c>
      <c r="AC661" s="112">
        <f t="shared" si="263"/>
        <v>3</v>
      </c>
      <c r="AD661" s="112">
        <f t="shared" si="264"/>
        <v>7</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265"/>
        <v>0.55500000000000005</v>
      </c>
      <c r="P662" s="371">
        <f t="shared" si="266"/>
        <v>0.48499999999999999</v>
      </c>
      <c r="S662" s="764">
        <f t="shared" si="267"/>
        <v>0.57999999999999996</v>
      </c>
      <c r="T662" s="764">
        <f t="shared" si="268"/>
        <v>0.56999999999999995</v>
      </c>
      <c r="AC662" s="112">
        <f t="shared" si="263"/>
        <v>3</v>
      </c>
      <c r="AD662" s="112">
        <f t="shared" si="264"/>
        <v>8</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265"/>
        <v>0.52500000000000002</v>
      </c>
      <c r="P663" s="371">
        <f t="shared" si="266"/>
        <v>0.47499999999999998</v>
      </c>
      <c r="S663" s="764">
        <f t="shared" si="267"/>
        <v>0.55000000000000004</v>
      </c>
      <c r="T663" s="764">
        <f t="shared" si="268"/>
        <v>0.55000000000000004</v>
      </c>
      <c r="AC663" s="112">
        <f t="shared" si="263"/>
        <v>3</v>
      </c>
      <c r="AD663" s="112">
        <f t="shared" si="264"/>
        <v>9</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821</v>
      </c>
      <c r="I664" s="131" t="s">
        <v>405</v>
      </c>
      <c r="J664" s="151">
        <v>0.68</v>
      </c>
      <c r="K664" s="762">
        <v>0.05</v>
      </c>
      <c r="L664" s="129">
        <v>150</v>
      </c>
      <c r="M664" s="111"/>
      <c r="N664" s="371">
        <f t="shared" si="265"/>
        <v>0.70500000000000007</v>
      </c>
      <c r="P664" s="371">
        <f t="shared" si="266"/>
        <v>0.65500000000000003</v>
      </c>
      <c r="S664" s="764">
        <f t="shared" si="267"/>
        <v>0.68</v>
      </c>
      <c r="T664" s="764">
        <f t="shared" si="268"/>
        <v>0.68</v>
      </c>
      <c r="AC664" s="112">
        <f t="shared" si="263"/>
        <v>4</v>
      </c>
      <c r="AD664" s="112">
        <f t="shared" si="264"/>
        <v>0</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265"/>
        <v>0.70500000000000007</v>
      </c>
      <c r="P665" s="371">
        <f t="shared" si="266"/>
        <v>0.65500000000000003</v>
      </c>
      <c r="S665" s="764">
        <f t="shared" si="267"/>
        <v>0.68</v>
      </c>
      <c r="T665" s="764">
        <f t="shared" si="268"/>
        <v>0.68</v>
      </c>
      <c r="AC665" s="112">
        <f t="shared" si="263"/>
        <v>4</v>
      </c>
      <c r="AD665" s="112">
        <f t="shared" si="264"/>
        <v>1</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265"/>
        <v>0.70500000000000007</v>
      </c>
      <c r="P666" s="371">
        <f t="shared" si="266"/>
        <v>0.65500000000000003</v>
      </c>
      <c r="S666" s="764">
        <f t="shared" si="267"/>
        <v>0.68</v>
      </c>
      <c r="T666" s="764">
        <f t="shared" si="268"/>
        <v>0.68</v>
      </c>
      <c r="AC666" s="112">
        <f t="shared" si="263"/>
        <v>4</v>
      </c>
      <c r="AD666" s="112">
        <f t="shared" si="264"/>
        <v>2</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265"/>
        <v>0.70500000000000007</v>
      </c>
      <c r="P667" s="371">
        <f t="shared" si="266"/>
        <v>0.65500000000000003</v>
      </c>
      <c r="S667" s="764">
        <f t="shared" si="267"/>
        <v>0.68</v>
      </c>
      <c r="T667" s="764">
        <f t="shared" si="268"/>
        <v>0.6</v>
      </c>
      <c r="AC667" s="112">
        <f t="shared" si="263"/>
        <v>4</v>
      </c>
      <c r="AD667" s="112">
        <f t="shared" si="264"/>
        <v>3</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265"/>
        <v>0.72000000000000008</v>
      </c>
      <c r="P668" s="371">
        <f t="shared" si="266"/>
        <v>0.62</v>
      </c>
      <c r="S668" s="764">
        <f t="shared" si="267"/>
        <v>0.66999999999999993</v>
      </c>
      <c r="T668" s="764">
        <f t="shared" si="268"/>
        <v>0.52</v>
      </c>
      <c r="AC668" s="112">
        <f t="shared" si="263"/>
        <v>4</v>
      </c>
      <c r="AD668" s="112">
        <f t="shared" si="264"/>
        <v>4</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265"/>
        <v>0.67499999999999993</v>
      </c>
      <c r="P669" s="371">
        <f t="shared" si="266"/>
        <v>0.52500000000000002</v>
      </c>
      <c r="S669" s="764">
        <f t="shared" si="267"/>
        <v>0.56499999999999995</v>
      </c>
      <c r="T669" s="764">
        <f t="shared" si="268"/>
        <v>0.42999999999999994</v>
      </c>
      <c r="AC669" s="112">
        <f t="shared" si="263"/>
        <v>4</v>
      </c>
      <c r="AD669" s="112">
        <f t="shared" si="264"/>
        <v>5</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265"/>
        <v>0.64499999999999991</v>
      </c>
      <c r="P670" s="371">
        <f t="shared" si="266"/>
        <v>0.49499999999999994</v>
      </c>
      <c r="S670" s="764">
        <f t="shared" si="267"/>
        <v>0.53999999999999992</v>
      </c>
      <c r="T670" s="764">
        <f t="shared" si="268"/>
        <v>0.53999999999999992</v>
      </c>
      <c r="AC670" s="112">
        <f t="shared" si="263"/>
        <v>4</v>
      </c>
      <c r="AD670" s="112">
        <f t="shared" si="264"/>
        <v>6</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265"/>
        <v>0.59000000000000008</v>
      </c>
      <c r="P671" s="371">
        <f t="shared" si="266"/>
        <v>0.49000000000000005</v>
      </c>
      <c r="S671" s="764">
        <f t="shared" si="267"/>
        <v>0.57999999999999996</v>
      </c>
      <c r="T671" s="764">
        <f t="shared" si="268"/>
        <v>0.52999999999999992</v>
      </c>
      <c r="AC671" s="112">
        <f t="shared" si="263"/>
        <v>4</v>
      </c>
      <c r="AD671" s="112">
        <f t="shared" si="264"/>
        <v>7</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265"/>
        <v>0.55500000000000005</v>
      </c>
      <c r="P672" s="371">
        <f t="shared" si="266"/>
        <v>0.48499999999999999</v>
      </c>
      <c r="S672" s="764">
        <f t="shared" si="267"/>
        <v>0.57999999999999996</v>
      </c>
      <c r="T672" s="764">
        <f t="shared" si="268"/>
        <v>0.56999999999999995</v>
      </c>
      <c r="AC672" s="112">
        <f t="shared" si="263"/>
        <v>4</v>
      </c>
      <c r="AD672" s="112">
        <f t="shared" si="264"/>
        <v>8</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265"/>
        <v>0.52500000000000002</v>
      </c>
      <c r="P673" s="371">
        <f t="shared" si="266"/>
        <v>0.47499999999999998</v>
      </c>
      <c r="S673" s="764">
        <f t="shared" si="267"/>
        <v>0.55000000000000004</v>
      </c>
      <c r="T673" s="764">
        <f t="shared" si="268"/>
        <v>0.55000000000000004</v>
      </c>
      <c r="AC673" s="112">
        <f t="shared" si="263"/>
        <v>4</v>
      </c>
      <c r="AD673" s="112">
        <f t="shared" si="264"/>
        <v>9</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822</v>
      </c>
      <c r="I674" s="131" t="s">
        <v>405</v>
      </c>
      <c r="J674" s="151">
        <v>0.68</v>
      </c>
      <c r="K674" s="762">
        <v>0.05</v>
      </c>
      <c r="L674" s="129">
        <v>150</v>
      </c>
      <c r="M674" s="111"/>
      <c r="N674" s="371">
        <f t="shared" si="265"/>
        <v>0.70500000000000007</v>
      </c>
      <c r="P674" s="371">
        <f t="shared" si="266"/>
        <v>0.65500000000000003</v>
      </c>
      <c r="S674" s="764">
        <f t="shared" si="267"/>
        <v>0.68</v>
      </c>
      <c r="T674" s="764">
        <f t="shared" si="268"/>
        <v>0.68</v>
      </c>
      <c r="AC674" s="112">
        <f t="shared" si="263"/>
        <v>5</v>
      </c>
      <c r="AD674" s="112">
        <f t="shared" si="264"/>
        <v>0</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265"/>
        <v>0.70500000000000007</v>
      </c>
      <c r="P675" s="371">
        <f t="shared" si="266"/>
        <v>0.65500000000000003</v>
      </c>
      <c r="S675" s="764">
        <f t="shared" si="267"/>
        <v>0.68</v>
      </c>
      <c r="T675" s="764">
        <f t="shared" si="268"/>
        <v>0.68</v>
      </c>
      <c r="AC675" s="112">
        <f t="shared" si="263"/>
        <v>5</v>
      </c>
      <c r="AD675" s="112">
        <f t="shared" si="264"/>
        <v>1</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265"/>
        <v>0.70500000000000007</v>
      </c>
      <c r="P676" s="371">
        <f t="shared" si="266"/>
        <v>0.65500000000000003</v>
      </c>
      <c r="S676" s="764">
        <f t="shared" si="267"/>
        <v>0.68</v>
      </c>
      <c r="T676" s="764">
        <f t="shared" si="268"/>
        <v>0.68</v>
      </c>
      <c r="AC676" s="112">
        <f t="shared" si="263"/>
        <v>5</v>
      </c>
      <c r="AD676" s="112">
        <f t="shared" si="264"/>
        <v>2</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265"/>
        <v>0.70500000000000007</v>
      </c>
      <c r="P677" s="371">
        <f t="shared" si="266"/>
        <v>0.65500000000000003</v>
      </c>
      <c r="S677" s="764">
        <f t="shared" si="267"/>
        <v>0.68</v>
      </c>
      <c r="T677" s="764">
        <f t="shared" si="268"/>
        <v>0.6</v>
      </c>
      <c r="AC677" s="112">
        <f t="shared" si="263"/>
        <v>5</v>
      </c>
      <c r="AD677" s="112">
        <f t="shared" si="264"/>
        <v>3</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si="265"/>
        <v>0.72000000000000008</v>
      </c>
      <c r="P678" s="371">
        <f t="shared" si="266"/>
        <v>0.62</v>
      </c>
      <c r="S678" s="764">
        <f t="shared" si="267"/>
        <v>0.66999999999999993</v>
      </c>
      <c r="T678" s="764">
        <f t="shared" si="268"/>
        <v>0.52</v>
      </c>
      <c r="AC678" s="112">
        <f t="shared" si="263"/>
        <v>5</v>
      </c>
      <c r="AD678" s="112">
        <f t="shared" si="264"/>
        <v>4</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265"/>
        <v>0.67499999999999993</v>
      </c>
      <c r="P679" s="371">
        <f t="shared" si="266"/>
        <v>0.52500000000000002</v>
      </c>
      <c r="S679" s="764">
        <f t="shared" si="267"/>
        <v>0.56499999999999995</v>
      </c>
      <c r="T679" s="764">
        <f t="shared" si="268"/>
        <v>0.42999999999999994</v>
      </c>
      <c r="AC679" s="112">
        <f t="shared" si="263"/>
        <v>5</v>
      </c>
      <c r="AD679" s="112">
        <f t="shared" si="264"/>
        <v>5</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265"/>
        <v>0.64499999999999991</v>
      </c>
      <c r="P680" s="371">
        <f t="shared" si="266"/>
        <v>0.49499999999999994</v>
      </c>
      <c r="S680" s="764">
        <f t="shared" si="267"/>
        <v>0.53999999999999992</v>
      </c>
      <c r="T680" s="764">
        <f t="shared" si="268"/>
        <v>0.53999999999999992</v>
      </c>
      <c r="AC680" s="112">
        <f t="shared" si="263"/>
        <v>5</v>
      </c>
      <c r="AD680" s="112">
        <f t="shared" si="264"/>
        <v>6</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265"/>
        <v>0.59000000000000008</v>
      </c>
      <c r="P681" s="371">
        <f t="shared" si="266"/>
        <v>0.49000000000000005</v>
      </c>
      <c r="S681" s="764">
        <f t="shared" si="267"/>
        <v>0.57999999999999996</v>
      </c>
      <c r="T681" s="764">
        <f t="shared" si="268"/>
        <v>0.52999999999999992</v>
      </c>
      <c r="AC681" s="112">
        <f t="shared" si="263"/>
        <v>5</v>
      </c>
      <c r="AD681" s="112">
        <f t="shared" si="264"/>
        <v>7</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265"/>
        <v>0.55500000000000005</v>
      </c>
      <c r="P682" s="371">
        <f t="shared" si="266"/>
        <v>0.48499999999999999</v>
      </c>
      <c r="S682" s="764">
        <f t="shared" si="267"/>
        <v>0.57999999999999996</v>
      </c>
      <c r="T682" s="764">
        <f t="shared" si="268"/>
        <v>0.56999999999999995</v>
      </c>
      <c r="AC682" s="112">
        <f t="shared" si="263"/>
        <v>5</v>
      </c>
      <c r="AD682" s="112">
        <f t="shared" si="264"/>
        <v>8</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265"/>
        <v>0.52500000000000002</v>
      </c>
      <c r="P683" s="371">
        <f t="shared" si="266"/>
        <v>0.47499999999999998</v>
      </c>
      <c r="S683" s="764">
        <f t="shared" si="267"/>
        <v>0.55000000000000004</v>
      </c>
      <c r="T683" s="764">
        <f t="shared" si="268"/>
        <v>0.55000000000000004</v>
      </c>
      <c r="AC683" s="112">
        <f t="shared" si="263"/>
        <v>5</v>
      </c>
      <c r="AD683" s="112">
        <f t="shared" si="264"/>
        <v>9</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823</v>
      </c>
      <c r="I684" s="131" t="s">
        <v>405</v>
      </c>
      <c r="J684" s="151">
        <v>0.68</v>
      </c>
      <c r="K684" s="762">
        <v>0.05</v>
      </c>
      <c r="L684" s="129">
        <v>150</v>
      </c>
      <c r="M684" s="111"/>
      <c r="N684" s="371">
        <f t="shared" si="265"/>
        <v>0.70500000000000007</v>
      </c>
      <c r="P684" s="371">
        <f t="shared" si="266"/>
        <v>0.65500000000000003</v>
      </c>
      <c r="S684" s="764">
        <f t="shared" si="267"/>
        <v>0.68</v>
      </c>
      <c r="T684" s="764">
        <f t="shared" si="268"/>
        <v>0.68</v>
      </c>
      <c r="AC684" s="112">
        <f t="shared" si="263"/>
        <v>6</v>
      </c>
      <c r="AD684" s="112">
        <f t="shared" si="264"/>
        <v>0</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265"/>
        <v>0.70500000000000007</v>
      </c>
      <c r="P685" s="371">
        <f t="shared" si="266"/>
        <v>0.65500000000000003</v>
      </c>
      <c r="S685" s="764">
        <f t="shared" si="267"/>
        <v>0.68</v>
      </c>
      <c r="T685" s="764">
        <f t="shared" si="268"/>
        <v>0.68</v>
      </c>
      <c r="AC685" s="112">
        <f t="shared" si="263"/>
        <v>6</v>
      </c>
      <c r="AD685" s="112">
        <f t="shared" si="264"/>
        <v>1</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265"/>
        <v>0.70500000000000007</v>
      </c>
      <c r="P686" s="371">
        <f t="shared" si="266"/>
        <v>0.65500000000000003</v>
      </c>
      <c r="S686" s="764">
        <f t="shared" si="267"/>
        <v>0.68</v>
      </c>
      <c r="T686" s="764">
        <f t="shared" si="268"/>
        <v>0.68</v>
      </c>
      <c r="AC686" s="112">
        <f t="shared" si="263"/>
        <v>6</v>
      </c>
      <c r="AD686" s="112">
        <f t="shared" si="264"/>
        <v>2</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265"/>
        <v>0.70500000000000007</v>
      </c>
      <c r="P687" s="371">
        <f t="shared" si="266"/>
        <v>0.65500000000000003</v>
      </c>
      <c r="S687" s="764">
        <f t="shared" si="267"/>
        <v>0.68</v>
      </c>
      <c r="T687" s="764">
        <f t="shared" si="268"/>
        <v>0.6</v>
      </c>
      <c r="AC687" s="112">
        <f t="shared" si="263"/>
        <v>6</v>
      </c>
      <c r="AD687" s="112">
        <f t="shared" si="264"/>
        <v>3</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ref="N688:N723" si="269">$J688+$K688/2</f>
        <v>0.72000000000000008</v>
      </c>
      <c r="P688" s="371">
        <f t="shared" ref="P688:P723" si="270">$J688-$K688/2</f>
        <v>0.62</v>
      </c>
      <c r="S688" s="764">
        <f t="shared" ref="S688:S719" si="271">MAX($J552:$R552)+$T552</f>
        <v>0.66999999999999993</v>
      </c>
      <c r="T688" s="764">
        <f t="shared" ref="T688:T719" si="272">MIN($J552:$R552)+$T552-INDEX(DigSpread,$AD688+1,1)</f>
        <v>0.52</v>
      </c>
      <c r="AC688" s="112">
        <f t="shared" si="263"/>
        <v>6</v>
      </c>
      <c r="AD688" s="112">
        <f t="shared" si="264"/>
        <v>4</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269"/>
        <v>0.67499999999999993</v>
      </c>
      <c r="P689" s="371">
        <f t="shared" si="270"/>
        <v>0.52500000000000002</v>
      </c>
      <c r="S689" s="764">
        <f t="shared" si="271"/>
        <v>0.56499999999999995</v>
      </c>
      <c r="T689" s="764">
        <f t="shared" si="272"/>
        <v>0.42999999999999994</v>
      </c>
      <c r="AC689" s="112">
        <f t="shared" si="263"/>
        <v>6</v>
      </c>
      <c r="AD689" s="112">
        <f t="shared" si="264"/>
        <v>5</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269"/>
        <v>0.64499999999999991</v>
      </c>
      <c r="P690" s="371">
        <f t="shared" si="270"/>
        <v>0.49499999999999994</v>
      </c>
      <c r="S690" s="764">
        <f t="shared" si="271"/>
        <v>0.53999999999999992</v>
      </c>
      <c r="T690" s="764">
        <f t="shared" si="272"/>
        <v>0.53999999999999992</v>
      </c>
      <c r="AC690" s="112">
        <f t="shared" si="263"/>
        <v>6</v>
      </c>
      <c r="AD690" s="112">
        <f t="shared" si="264"/>
        <v>6</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269"/>
        <v>0.59000000000000008</v>
      </c>
      <c r="P691" s="371">
        <f t="shared" si="270"/>
        <v>0.49000000000000005</v>
      </c>
      <c r="S691" s="764">
        <f t="shared" si="271"/>
        <v>0.57999999999999996</v>
      </c>
      <c r="T691" s="764">
        <f t="shared" si="272"/>
        <v>0.52999999999999992</v>
      </c>
      <c r="AC691" s="112">
        <f t="shared" si="263"/>
        <v>6</v>
      </c>
      <c r="AD691" s="112">
        <f t="shared" si="264"/>
        <v>7</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269"/>
        <v>0.55500000000000005</v>
      </c>
      <c r="P692" s="371">
        <f t="shared" si="270"/>
        <v>0.48499999999999999</v>
      </c>
      <c r="S692" s="764">
        <f t="shared" si="271"/>
        <v>0.57999999999999996</v>
      </c>
      <c r="T692" s="764">
        <f t="shared" si="272"/>
        <v>0.56999999999999995</v>
      </c>
      <c r="AC692" s="112">
        <f t="shared" si="263"/>
        <v>6</v>
      </c>
      <c r="AD692" s="112">
        <f t="shared" si="264"/>
        <v>8</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269"/>
        <v>0.52500000000000002</v>
      </c>
      <c r="P693" s="371">
        <f t="shared" si="270"/>
        <v>0.47499999999999998</v>
      </c>
      <c r="S693" s="764">
        <f t="shared" si="271"/>
        <v>0.55000000000000004</v>
      </c>
      <c r="T693" s="764">
        <f t="shared" si="272"/>
        <v>0.55000000000000004</v>
      </c>
      <c r="AC693" s="112">
        <f t="shared" si="263"/>
        <v>6</v>
      </c>
      <c r="AD693" s="112">
        <f t="shared" si="264"/>
        <v>9</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824</v>
      </c>
      <c r="I694" s="131" t="s">
        <v>405</v>
      </c>
      <c r="J694" s="151">
        <v>0.68</v>
      </c>
      <c r="K694" s="762">
        <v>0.05</v>
      </c>
      <c r="L694" s="129">
        <v>150</v>
      </c>
      <c r="M694" s="111"/>
      <c r="N694" s="371">
        <f t="shared" si="269"/>
        <v>0.70500000000000007</v>
      </c>
      <c r="P694" s="371">
        <f t="shared" si="270"/>
        <v>0.65500000000000003</v>
      </c>
      <c r="S694" s="764">
        <f t="shared" si="271"/>
        <v>0.68</v>
      </c>
      <c r="T694" s="764">
        <f t="shared" si="272"/>
        <v>0.68</v>
      </c>
      <c r="AC694" s="112">
        <f t="shared" si="263"/>
        <v>7</v>
      </c>
      <c r="AD694" s="112">
        <f t="shared" si="264"/>
        <v>0</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269"/>
        <v>0.70500000000000007</v>
      </c>
      <c r="P695" s="371">
        <f t="shared" si="270"/>
        <v>0.65500000000000003</v>
      </c>
      <c r="S695" s="764">
        <f t="shared" si="271"/>
        <v>0.68</v>
      </c>
      <c r="T695" s="764">
        <f t="shared" si="272"/>
        <v>0.68</v>
      </c>
      <c r="AC695" s="112">
        <f t="shared" si="263"/>
        <v>7</v>
      </c>
      <c r="AD695" s="112">
        <f t="shared" si="264"/>
        <v>1</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269"/>
        <v>0.70500000000000007</v>
      </c>
      <c r="P696" s="371">
        <f t="shared" si="270"/>
        <v>0.65500000000000003</v>
      </c>
      <c r="S696" s="764">
        <f t="shared" si="271"/>
        <v>0.68</v>
      </c>
      <c r="T696" s="764">
        <f t="shared" si="272"/>
        <v>0.68</v>
      </c>
      <c r="AC696" s="112">
        <f t="shared" si="263"/>
        <v>7</v>
      </c>
      <c r="AD696" s="112">
        <f t="shared" si="264"/>
        <v>2</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269"/>
        <v>0.70500000000000007</v>
      </c>
      <c r="P697" s="371">
        <f t="shared" si="270"/>
        <v>0.65500000000000003</v>
      </c>
      <c r="S697" s="764">
        <f t="shared" si="271"/>
        <v>0.68</v>
      </c>
      <c r="T697" s="764">
        <f t="shared" si="272"/>
        <v>0.6</v>
      </c>
      <c r="AC697" s="112">
        <f t="shared" si="263"/>
        <v>7</v>
      </c>
      <c r="AD697" s="112">
        <f t="shared" si="264"/>
        <v>3</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269"/>
        <v>0.72000000000000008</v>
      </c>
      <c r="P698" s="371">
        <f t="shared" si="270"/>
        <v>0.62</v>
      </c>
      <c r="S698" s="764">
        <f t="shared" si="271"/>
        <v>0.66999999999999993</v>
      </c>
      <c r="T698" s="764">
        <f t="shared" si="272"/>
        <v>0.52</v>
      </c>
      <c r="AC698" s="112">
        <f t="shared" si="263"/>
        <v>7</v>
      </c>
      <c r="AD698" s="112">
        <f t="shared" si="264"/>
        <v>4</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1"/>
      <c r="N699" s="371">
        <f t="shared" si="269"/>
        <v>0.67499999999999993</v>
      </c>
      <c r="P699" s="371">
        <f t="shared" si="270"/>
        <v>0.52500000000000002</v>
      </c>
      <c r="S699" s="764">
        <f t="shared" si="271"/>
        <v>0.56499999999999995</v>
      </c>
      <c r="T699" s="764">
        <f t="shared" si="272"/>
        <v>0.42999999999999994</v>
      </c>
      <c r="AC699" s="112">
        <f t="shared" ref="AC699:AC723" si="273">AC689+1</f>
        <v>7</v>
      </c>
      <c r="AD699" s="112">
        <f t="shared" ref="AD699:AD723" si="274">AD689</f>
        <v>5</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1"/>
      <c r="N700" s="371">
        <f t="shared" si="269"/>
        <v>0.64499999999999991</v>
      </c>
      <c r="P700" s="371">
        <f t="shared" si="270"/>
        <v>0.49499999999999994</v>
      </c>
      <c r="S700" s="764">
        <f t="shared" si="271"/>
        <v>0.53999999999999992</v>
      </c>
      <c r="T700" s="764">
        <f t="shared" si="272"/>
        <v>0.53999999999999992</v>
      </c>
      <c r="AC700" s="112">
        <f t="shared" si="273"/>
        <v>7</v>
      </c>
      <c r="AD700" s="112">
        <f t="shared" si="274"/>
        <v>6</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1"/>
      <c r="N701" s="371">
        <f t="shared" si="269"/>
        <v>0.59000000000000008</v>
      </c>
      <c r="P701" s="371">
        <f t="shared" si="270"/>
        <v>0.49000000000000005</v>
      </c>
      <c r="S701" s="764">
        <f t="shared" si="271"/>
        <v>0.57999999999999996</v>
      </c>
      <c r="T701" s="764">
        <f t="shared" si="272"/>
        <v>0.52999999999999992</v>
      </c>
      <c r="AC701" s="112">
        <f t="shared" si="273"/>
        <v>7</v>
      </c>
      <c r="AD701" s="112">
        <f t="shared" si="274"/>
        <v>7</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1"/>
      <c r="N702" s="371">
        <f t="shared" si="269"/>
        <v>0.55500000000000005</v>
      </c>
      <c r="P702" s="371">
        <f t="shared" si="270"/>
        <v>0.48499999999999999</v>
      </c>
      <c r="S702" s="764">
        <f t="shared" si="271"/>
        <v>0.57999999999999996</v>
      </c>
      <c r="T702" s="764">
        <f t="shared" si="272"/>
        <v>0.56999999999999995</v>
      </c>
      <c r="AC702" s="112">
        <f t="shared" si="273"/>
        <v>7</v>
      </c>
      <c r="AD702" s="112">
        <f t="shared" si="274"/>
        <v>8</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414</v>
      </c>
      <c r="J703" s="183">
        <v>0.5</v>
      </c>
      <c r="K703" s="762">
        <v>0.05</v>
      </c>
      <c r="L703" s="129">
        <v>850</v>
      </c>
      <c r="M703" s="111"/>
      <c r="N703" s="371">
        <f t="shared" si="269"/>
        <v>0.52500000000000002</v>
      </c>
      <c r="P703" s="371">
        <f t="shared" si="270"/>
        <v>0.47499999999999998</v>
      </c>
      <c r="S703" s="764">
        <f t="shared" si="271"/>
        <v>0.55000000000000004</v>
      </c>
      <c r="T703" s="764">
        <f t="shared" si="272"/>
        <v>0.55000000000000004</v>
      </c>
      <c r="AC703" s="112">
        <f t="shared" si="273"/>
        <v>7</v>
      </c>
      <c r="AD703" s="112">
        <f t="shared" si="274"/>
        <v>9</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H704" s="136" t="s">
        <v>825</v>
      </c>
      <c r="I704" s="131" t="s">
        <v>405</v>
      </c>
      <c r="J704" s="151">
        <v>0.68</v>
      </c>
      <c r="K704" s="762">
        <v>0.05</v>
      </c>
      <c r="L704" s="129">
        <v>150</v>
      </c>
      <c r="M704" s="111"/>
      <c r="N704" s="371">
        <f t="shared" si="269"/>
        <v>0.70500000000000007</v>
      </c>
      <c r="P704" s="371">
        <f t="shared" si="270"/>
        <v>0.65500000000000003</v>
      </c>
      <c r="S704" s="764">
        <f t="shared" si="271"/>
        <v>0.68</v>
      </c>
      <c r="T704" s="764">
        <f t="shared" si="272"/>
        <v>0.68</v>
      </c>
      <c r="AC704" s="112">
        <f t="shared" si="273"/>
        <v>8</v>
      </c>
      <c r="AD704" s="112">
        <f t="shared" si="274"/>
        <v>0</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1"/>
      <c r="N705" s="371">
        <f t="shared" si="269"/>
        <v>0.70500000000000007</v>
      </c>
      <c r="P705" s="371">
        <f t="shared" si="270"/>
        <v>0.65500000000000003</v>
      </c>
      <c r="S705" s="764">
        <f t="shared" si="271"/>
        <v>0.68</v>
      </c>
      <c r="T705" s="764">
        <f t="shared" si="272"/>
        <v>0.68</v>
      </c>
      <c r="AC705" s="112">
        <f t="shared" si="273"/>
        <v>8</v>
      </c>
      <c r="AD705" s="112">
        <f t="shared" si="274"/>
        <v>1</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1"/>
      <c r="N706" s="371">
        <f t="shared" si="269"/>
        <v>0.70500000000000007</v>
      </c>
      <c r="P706" s="371">
        <f t="shared" si="270"/>
        <v>0.65500000000000003</v>
      </c>
      <c r="S706" s="764">
        <f t="shared" si="271"/>
        <v>0.68</v>
      </c>
      <c r="T706" s="764">
        <f t="shared" si="272"/>
        <v>0.68</v>
      </c>
      <c r="AC706" s="112">
        <f t="shared" si="273"/>
        <v>8</v>
      </c>
      <c r="AD706" s="112">
        <f t="shared" si="274"/>
        <v>2</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1"/>
      <c r="N707" s="371">
        <f t="shared" si="269"/>
        <v>0.70500000000000007</v>
      </c>
      <c r="P707" s="371">
        <f t="shared" si="270"/>
        <v>0.65500000000000003</v>
      </c>
      <c r="S707" s="764">
        <f t="shared" si="271"/>
        <v>0.68</v>
      </c>
      <c r="T707" s="764">
        <f t="shared" si="272"/>
        <v>0.6</v>
      </c>
      <c r="AC707" s="112">
        <f t="shared" si="273"/>
        <v>8</v>
      </c>
      <c r="AD707" s="112">
        <f t="shared" si="274"/>
        <v>3</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1"/>
      <c r="N708" s="371">
        <f t="shared" si="269"/>
        <v>0.72000000000000008</v>
      </c>
      <c r="P708" s="371">
        <f t="shared" si="270"/>
        <v>0.62</v>
      </c>
      <c r="S708" s="764">
        <f t="shared" si="271"/>
        <v>0.66999999999999993</v>
      </c>
      <c r="T708" s="764">
        <f t="shared" si="272"/>
        <v>0.52</v>
      </c>
      <c r="AC708" s="112">
        <f t="shared" si="273"/>
        <v>8</v>
      </c>
      <c r="AD708" s="112">
        <f t="shared" si="274"/>
        <v>4</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269"/>
        <v>0.67499999999999993</v>
      </c>
      <c r="P709" s="371">
        <f t="shared" si="270"/>
        <v>0.52500000000000002</v>
      </c>
      <c r="S709" s="764">
        <f t="shared" si="271"/>
        <v>0.56499999999999995</v>
      </c>
      <c r="T709" s="764">
        <f t="shared" si="272"/>
        <v>0.42999999999999994</v>
      </c>
      <c r="AC709" s="112">
        <f t="shared" si="273"/>
        <v>8</v>
      </c>
      <c r="AD709" s="112">
        <f t="shared" si="274"/>
        <v>5</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269"/>
        <v>0.64499999999999991</v>
      </c>
      <c r="P710" s="371">
        <f t="shared" si="270"/>
        <v>0.49499999999999994</v>
      </c>
      <c r="S710" s="764">
        <f t="shared" si="271"/>
        <v>0.53999999999999992</v>
      </c>
      <c r="T710" s="764">
        <f t="shared" si="272"/>
        <v>0.53999999999999992</v>
      </c>
      <c r="AC710" s="112">
        <f t="shared" si="273"/>
        <v>8</v>
      </c>
      <c r="AD710" s="112">
        <f t="shared" si="274"/>
        <v>6</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269"/>
        <v>0.59000000000000008</v>
      </c>
      <c r="P711" s="371">
        <f t="shared" si="270"/>
        <v>0.49000000000000005</v>
      </c>
      <c r="S711" s="764">
        <f t="shared" si="271"/>
        <v>0.57999999999999996</v>
      </c>
      <c r="T711" s="764">
        <f t="shared" si="272"/>
        <v>0.52999999999999992</v>
      </c>
      <c r="AC711" s="112">
        <f t="shared" si="273"/>
        <v>8</v>
      </c>
      <c r="AD711" s="112">
        <f t="shared" si="274"/>
        <v>7</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269"/>
        <v>0.55500000000000005</v>
      </c>
      <c r="P712" s="371">
        <f t="shared" si="270"/>
        <v>0.48499999999999999</v>
      </c>
      <c r="S712" s="764">
        <f t="shared" si="271"/>
        <v>0.57999999999999996</v>
      </c>
      <c r="T712" s="764">
        <f t="shared" si="272"/>
        <v>0.56999999999999995</v>
      </c>
      <c r="AC712" s="112">
        <f t="shared" si="273"/>
        <v>8</v>
      </c>
      <c r="AD712" s="112">
        <f t="shared" si="274"/>
        <v>8</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269"/>
        <v>0.52500000000000002</v>
      </c>
      <c r="P713" s="371">
        <f t="shared" si="270"/>
        <v>0.47499999999999998</v>
      </c>
      <c r="S713" s="764">
        <f t="shared" si="271"/>
        <v>0.55000000000000004</v>
      </c>
      <c r="T713" s="764">
        <f t="shared" si="272"/>
        <v>0.55000000000000004</v>
      </c>
      <c r="AC713" s="112">
        <f t="shared" si="273"/>
        <v>8</v>
      </c>
      <c r="AD713" s="112">
        <f t="shared" si="274"/>
        <v>9</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H714" s="136" t="s">
        <v>826</v>
      </c>
      <c r="I714" s="131" t="s">
        <v>405</v>
      </c>
      <c r="J714" s="151">
        <v>0.68</v>
      </c>
      <c r="K714" s="762">
        <v>0.05</v>
      </c>
      <c r="L714" s="129">
        <v>150</v>
      </c>
      <c r="M714" s="112"/>
      <c r="N714" s="371">
        <f t="shared" si="269"/>
        <v>0.70500000000000007</v>
      </c>
      <c r="P714" s="371">
        <f t="shared" si="270"/>
        <v>0.65500000000000003</v>
      </c>
      <c r="S714" s="764">
        <f t="shared" si="271"/>
        <v>0.68</v>
      </c>
      <c r="T714" s="764">
        <f t="shared" si="272"/>
        <v>0.68</v>
      </c>
      <c r="AC714" s="112">
        <f t="shared" si="273"/>
        <v>9</v>
      </c>
      <c r="AD714" s="112">
        <f t="shared" si="274"/>
        <v>0</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406</v>
      </c>
      <c r="J715" s="151">
        <v>0.68</v>
      </c>
      <c r="K715" s="762">
        <v>0.05</v>
      </c>
      <c r="L715" s="129">
        <v>100</v>
      </c>
      <c r="M715" s="112"/>
      <c r="N715" s="371">
        <f t="shared" si="269"/>
        <v>0.70500000000000007</v>
      </c>
      <c r="P715" s="371">
        <f t="shared" si="270"/>
        <v>0.65500000000000003</v>
      </c>
      <c r="S715" s="764">
        <f t="shared" si="271"/>
        <v>0.68</v>
      </c>
      <c r="T715" s="764">
        <f t="shared" si="272"/>
        <v>0.68</v>
      </c>
      <c r="AC715" s="112">
        <f t="shared" si="273"/>
        <v>9</v>
      </c>
      <c r="AD715" s="112">
        <f t="shared" si="274"/>
        <v>1</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407</v>
      </c>
      <c r="J716" s="151">
        <v>0.68</v>
      </c>
      <c r="K716" s="762">
        <v>0.05</v>
      </c>
      <c r="L716" s="129">
        <v>200</v>
      </c>
      <c r="M716" s="112"/>
      <c r="N716" s="371">
        <f t="shared" si="269"/>
        <v>0.70500000000000007</v>
      </c>
      <c r="P716" s="371">
        <f t="shared" si="270"/>
        <v>0.65500000000000003</v>
      </c>
      <c r="S716" s="764">
        <f t="shared" si="271"/>
        <v>0.68</v>
      </c>
      <c r="T716" s="764">
        <f t="shared" si="272"/>
        <v>0.68</v>
      </c>
      <c r="AC716" s="112">
        <f t="shared" si="273"/>
        <v>9</v>
      </c>
      <c r="AD716" s="112">
        <f t="shared" si="274"/>
        <v>2</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408</v>
      </c>
      <c r="J717" s="151">
        <v>0.68</v>
      </c>
      <c r="K717" s="762">
        <v>0.05</v>
      </c>
      <c r="L717" s="129">
        <v>300</v>
      </c>
      <c r="M717" s="112"/>
      <c r="N717" s="371">
        <f t="shared" si="269"/>
        <v>0.70500000000000007</v>
      </c>
      <c r="P717" s="371">
        <f t="shared" si="270"/>
        <v>0.65500000000000003</v>
      </c>
      <c r="S717" s="764">
        <f t="shared" si="271"/>
        <v>0.68</v>
      </c>
      <c r="T717" s="764">
        <f t="shared" si="272"/>
        <v>0.6</v>
      </c>
      <c r="AC717" s="112">
        <f t="shared" si="273"/>
        <v>9</v>
      </c>
      <c r="AD717" s="112">
        <f t="shared" si="274"/>
        <v>3</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409</v>
      </c>
      <c r="J718" s="151">
        <v>0.67</v>
      </c>
      <c r="K718" s="762">
        <v>0.1</v>
      </c>
      <c r="L718" s="129">
        <v>1000</v>
      </c>
      <c r="M718" s="112"/>
      <c r="N718" s="371">
        <f t="shared" si="269"/>
        <v>0.72000000000000008</v>
      </c>
      <c r="P718" s="371">
        <f t="shared" si="270"/>
        <v>0.62</v>
      </c>
      <c r="S718" s="764">
        <f t="shared" si="271"/>
        <v>0.66999999999999993</v>
      </c>
      <c r="T718" s="764">
        <f t="shared" si="272"/>
        <v>0.52</v>
      </c>
      <c r="AC718" s="112">
        <f t="shared" si="273"/>
        <v>9</v>
      </c>
      <c r="AD718" s="112">
        <f t="shared" si="274"/>
        <v>4</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410</v>
      </c>
      <c r="J719" s="151">
        <v>0.6</v>
      </c>
      <c r="K719" s="762">
        <v>0.15</v>
      </c>
      <c r="L719" s="129">
        <v>4000</v>
      </c>
      <c r="M719" s="112"/>
      <c r="N719" s="371">
        <f t="shared" si="269"/>
        <v>0.67499999999999993</v>
      </c>
      <c r="P719" s="371">
        <f t="shared" si="270"/>
        <v>0.52500000000000002</v>
      </c>
      <c r="S719" s="764">
        <f t="shared" si="271"/>
        <v>0.56499999999999995</v>
      </c>
      <c r="T719" s="764">
        <f t="shared" si="272"/>
        <v>0.42999999999999994</v>
      </c>
      <c r="AC719" s="112">
        <f t="shared" si="273"/>
        <v>9</v>
      </c>
      <c r="AD719" s="112">
        <f t="shared" si="274"/>
        <v>5</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411</v>
      </c>
      <c r="J720" s="151">
        <v>0.56999999999999995</v>
      </c>
      <c r="K720" s="762">
        <v>0.15</v>
      </c>
      <c r="L720" s="129">
        <v>3500</v>
      </c>
      <c r="M720" s="112"/>
      <c r="N720" s="371">
        <f t="shared" si="269"/>
        <v>0.64499999999999991</v>
      </c>
      <c r="P720" s="371">
        <f t="shared" si="270"/>
        <v>0.49499999999999994</v>
      </c>
      <c r="S720" s="764">
        <f t="shared" ref="S720:S723" si="275">MAX($J584:$R584)+$T584</f>
        <v>0.53999999999999992</v>
      </c>
      <c r="T720" s="764">
        <f t="shared" ref="T720:T723" si="276">MIN($J584:$R584)+$T584-INDEX(DigSpread,$AD720+1,1)</f>
        <v>0.53999999999999992</v>
      </c>
      <c r="AC720" s="112">
        <f t="shared" si="273"/>
        <v>9</v>
      </c>
      <c r="AD720" s="112">
        <f t="shared" si="274"/>
        <v>6</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412</v>
      </c>
      <c r="J721" s="151">
        <v>0.54</v>
      </c>
      <c r="K721" s="762">
        <v>0.1</v>
      </c>
      <c r="L721" s="129">
        <v>2200</v>
      </c>
      <c r="M721" s="112"/>
      <c r="N721" s="371">
        <f t="shared" si="269"/>
        <v>0.59000000000000008</v>
      </c>
      <c r="P721" s="371">
        <f t="shared" si="270"/>
        <v>0.49000000000000005</v>
      </c>
      <c r="S721" s="764">
        <f t="shared" si="275"/>
        <v>0.57999999999999996</v>
      </c>
      <c r="T721" s="764">
        <f t="shared" si="276"/>
        <v>0.52999999999999992</v>
      </c>
      <c r="AC721" s="112">
        <f t="shared" si="273"/>
        <v>9</v>
      </c>
      <c r="AD721" s="112">
        <f t="shared" si="274"/>
        <v>7</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413</v>
      </c>
      <c r="J722" s="151">
        <v>0.52</v>
      </c>
      <c r="K722" s="762">
        <v>7.0000000000000007E-2</v>
      </c>
      <c r="L722" s="129">
        <v>1200</v>
      </c>
      <c r="M722" s="112"/>
      <c r="N722" s="371">
        <f t="shared" si="269"/>
        <v>0.55500000000000005</v>
      </c>
      <c r="P722" s="371">
        <f t="shared" si="270"/>
        <v>0.48499999999999999</v>
      </c>
      <c r="S722" s="764">
        <f t="shared" si="275"/>
        <v>0.57999999999999996</v>
      </c>
      <c r="T722" s="764">
        <f t="shared" si="276"/>
        <v>0.56999999999999995</v>
      </c>
      <c r="AC722" s="112">
        <f t="shared" si="273"/>
        <v>9</v>
      </c>
      <c r="AD722" s="112">
        <f t="shared" si="274"/>
        <v>8</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hidden="1" customHeight="1" outlineLevel="2" x14ac:dyDescent="0.25">
      <c r="A723" s="134"/>
      <c r="B723" s="126"/>
      <c r="C723" s="108"/>
      <c r="D723" s="108"/>
      <c r="E723" s="108"/>
      <c r="F723" s="110"/>
      <c r="I723" s="131" t="s">
        <v>414</v>
      </c>
      <c r="J723" s="183">
        <v>0.5</v>
      </c>
      <c r="K723" s="762">
        <v>0.05</v>
      </c>
      <c r="L723" s="129">
        <v>850</v>
      </c>
      <c r="M723" s="112"/>
      <c r="N723" s="371">
        <f t="shared" si="269"/>
        <v>0.52500000000000002</v>
      </c>
      <c r="P723" s="371">
        <f t="shared" si="270"/>
        <v>0.47499999999999998</v>
      </c>
      <c r="S723" s="764">
        <f t="shared" si="275"/>
        <v>0.55000000000000004</v>
      </c>
      <c r="T723" s="764">
        <f t="shared" si="276"/>
        <v>0.55000000000000004</v>
      </c>
      <c r="AC723" s="112">
        <f t="shared" si="273"/>
        <v>9</v>
      </c>
      <c r="AD723" s="112">
        <f t="shared" si="274"/>
        <v>9</v>
      </c>
      <c r="AE723" s="236"/>
      <c r="AF723" s="228"/>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collapsed="1" x14ac:dyDescent="0.25">
      <c r="A724" s="134"/>
      <c r="B724" s="126"/>
      <c r="C724" s="108"/>
      <c r="D724" s="108"/>
      <c r="E724" s="108"/>
      <c r="F724" s="110"/>
      <c r="G724" s="118"/>
      <c r="H724" s="118"/>
      <c r="I724" s="131"/>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4"/>
      <c r="I725" s="185"/>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13.15" customHeight="1" outlineLevel="1" x14ac:dyDescent="0.25">
      <c r="A726" s="134"/>
      <c r="B726" s="126"/>
      <c r="C726" s="108"/>
      <c r="D726" s="108"/>
      <c r="E726" s="108"/>
      <c r="F726" s="110"/>
      <c r="G726" s="118"/>
      <c r="H726" s="185"/>
      <c r="I726" s="186"/>
      <c r="J726" s="118"/>
      <c r="K726" s="132"/>
      <c r="L726" s="131"/>
      <c r="M726" s="131"/>
      <c r="N726" s="131"/>
      <c r="O726" s="118"/>
      <c r="P726" s="118"/>
      <c r="Q726" s="132"/>
      <c r="R726" s="131"/>
      <c r="S726" s="131"/>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5.0999999999999996" customHeight="1" outlineLevel="1" x14ac:dyDescent="0.25">
      <c r="A727" s="134"/>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24" customHeight="1" x14ac:dyDescent="0.25">
      <c r="A728" s="134"/>
      <c r="B728" s="126"/>
      <c r="C728" s="120"/>
      <c r="D728" s="120"/>
      <c r="E728" s="120"/>
      <c r="F728" s="120"/>
      <c r="G728" s="121" t="str">
        <f>G614</f>
        <v>Quality of the "High" &amp; "Low" quality dry annual pasture (P1a)</v>
      </c>
      <c r="H728" s="122"/>
      <c r="I728" s="122"/>
      <c r="J728" s="122"/>
      <c r="K728" s="122"/>
      <c r="L728" s="122"/>
      <c r="M728" s="257"/>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6" customFormat="1" ht="12.75" customHeight="1" outlineLevel="1" x14ac:dyDescent="0.25">
      <c r="A729" s="134"/>
      <c r="B729" s="75"/>
      <c r="C729" s="75"/>
      <c r="D729" s="75"/>
      <c r="E729" s="75"/>
      <c r="F729" s="127"/>
      <c r="G729" s="127"/>
      <c r="H729" s="127"/>
      <c r="I729" s="127"/>
      <c r="J729" s="127"/>
      <c r="K729" s="127"/>
      <c r="L729" s="127"/>
      <c r="M729" s="228"/>
      <c r="N729" s="127"/>
      <c r="O729" s="127"/>
      <c r="P729" s="127"/>
      <c r="Q729" s="127"/>
      <c r="R729" s="127"/>
      <c r="S729" s="127"/>
      <c r="T729" s="127"/>
      <c r="U729" s="127"/>
      <c r="V729" s="127"/>
      <c r="W729" s="228"/>
      <c r="X729" s="228"/>
      <c r="Y729" s="228"/>
      <c r="Z729" s="228"/>
      <c r="AA729" s="228"/>
      <c r="AB729" s="228"/>
      <c r="AC729" s="228"/>
      <c r="AD729" s="228"/>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27"/>
      <c r="R731" s="227"/>
      <c r="S731" s="227"/>
      <c r="T731" s="75"/>
      <c r="U731" s="227"/>
      <c r="V731" s="227"/>
      <c r="W731" s="227"/>
      <c r="X731" s="227"/>
      <c r="Y731" s="227"/>
      <c r="Z731" s="75"/>
      <c r="AA731" s="227"/>
      <c r="AB731" s="227"/>
      <c r="AC731" s="227"/>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0"/>
      <c r="R732" s="230"/>
      <c r="S732" s="230"/>
      <c r="T732" s="80"/>
      <c r="U732" s="230"/>
      <c r="V732" s="230"/>
      <c r="W732" s="230"/>
      <c r="X732" s="230"/>
      <c r="Y732" s="230"/>
      <c r="Z732" s="80"/>
      <c r="AA732" s="230"/>
      <c r="AB732" s="230"/>
      <c r="AC732" s="230"/>
      <c r="AD732" s="81" t="s">
        <v>120</v>
      </c>
      <c r="AE732" s="82"/>
      <c r="AF732" s="127"/>
    </row>
    <row r="733" spans="1:62" ht="13.15" customHeight="1" outlineLevel="1" collapsed="1" x14ac:dyDescent="0.25">
      <c r="A733" s="74"/>
      <c r="B733" s="126"/>
      <c r="C733" s="84"/>
      <c r="D733" s="84">
        <v>0</v>
      </c>
      <c r="E733" s="84" t="s">
        <v>1</v>
      </c>
      <c r="F733" s="85"/>
      <c r="G733" s="86" t="s">
        <v>213</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214</v>
      </c>
      <c r="H734" s="94"/>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37998.538981481484</v>
      </c>
      <c r="H735" s="99">
        <v>37998.538981481484</v>
      </c>
      <c r="I735" s="94"/>
      <c r="J735" s="94"/>
      <c r="K735" s="94"/>
      <c r="L735" s="94"/>
      <c r="M735" s="94"/>
      <c r="N735" s="94"/>
      <c r="O735" s="94"/>
      <c r="P735" s="94"/>
      <c r="Q735" s="94"/>
      <c r="R735" s="94"/>
      <c r="S735" s="94"/>
      <c r="T735" s="94"/>
      <c r="U735" s="96"/>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4"/>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39"/>
      <c r="R738" s="739"/>
      <c r="S738" s="739"/>
      <c r="T738" s="106"/>
      <c r="U738" s="662"/>
      <c r="V738" s="662"/>
      <c r="W738" s="662"/>
      <c r="X738" s="662"/>
      <c r="Y738" s="662"/>
      <c r="Z738" s="106"/>
      <c r="AA738" s="745"/>
      <c r="AB738" s="745"/>
      <c r="AC738" s="745"/>
      <c r="AD738" s="106"/>
      <c r="AE738" s="90"/>
      <c r="AF738" s="127"/>
    </row>
    <row r="739" spans="1:32" ht="13.15" customHeight="1" outlineLevel="1" x14ac:dyDescent="0.25">
      <c r="A739" s="74"/>
      <c r="B739" s="126"/>
      <c r="C739" s="92"/>
      <c r="D739" s="92"/>
      <c r="E739" s="92"/>
      <c r="F739" s="92"/>
      <c r="G739" s="92"/>
      <c r="H739" s="92"/>
      <c r="I739" s="187"/>
      <c r="J739" s="187"/>
      <c r="K739" s="107"/>
      <c r="L739" s="1185"/>
      <c r="M739" s="1186"/>
      <c r="N739" s="1186"/>
      <c r="O739" s="107"/>
      <c r="P739" s="107"/>
      <c r="Q739" s="243"/>
      <c r="R739" s="243"/>
      <c r="S739" s="243"/>
      <c r="T739" s="107"/>
      <c r="U739" s="243"/>
      <c r="V739" s="243"/>
      <c r="W739" s="243"/>
      <c r="X739" s="243"/>
      <c r="Y739" s="243"/>
      <c r="Z739" s="107"/>
      <c r="AA739" s="746"/>
      <c r="AB739" s="746"/>
      <c r="AC739" s="746"/>
      <c r="AD739" s="187"/>
      <c r="AE739" s="90"/>
      <c r="AF739" s="127"/>
    </row>
    <row r="740" spans="1:32" ht="13.15" customHeight="1" outlineLevel="1" x14ac:dyDescent="0.25">
      <c r="A740" s="74"/>
      <c r="B740" s="126"/>
      <c r="C740" s="108"/>
      <c r="D740" s="108"/>
      <c r="E740" s="108"/>
      <c r="F740" s="92"/>
      <c r="G740" s="92"/>
      <c r="H740" s="92"/>
      <c r="I740" s="107"/>
      <c r="J740" s="107"/>
      <c r="K740" s="107"/>
      <c r="L740" s="107"/>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91" t="s">
        <v>123</v>
      </c>
      <c r="D741" s="108"/>
      <c r="E741" s="108"/>
      <c r="F741" s="92"/>
      <c r="G741" s="92"/>
      <c r="H741" s="92"/>
      <c r="I741" s="107"/>
      <c r="J741" s="188"/>
      <c r="K741" s="188"/>
      <c r="L741" s="146" t="s">
        <v>124</v>
      </c>
      <c r="M741" s="107"/>
      <c r="N741" s="107"/>
      <c r="O741" s="107"/>
      <c r="P741" s="107"/>
      <c r="Q741" s="243"/>
      <c r="R741" s="243"/>
      <c r="S741" s="243"/>
      <c r="T741" s="107"/>
      <c r="U741" s="243"/>
      <c r="V741" s="243"/>
      <c r="W741" s="243"/>
      <c r="X741" s="243"/>
      <c r="Y741" s="243"/>
      <c r="Z741" s="107"/>
      <c r="AA741" s="746"/>
      <c r="AB741" s="746"/>
      <c r="AC741" s="746"/>
      <c r="AD741" s="187"/>
      <c r="AE741" s="90"/>
      <c r="AF741" s="127"/>
    </row>
    <row r="742" spans="1:32" ht="5.0999999999999996" customHeight="1" outlineLevel="1" x14ac:dyDescent="0.25">
      <c r="A742" s="74"/>
      <c r="B742" s="126"/>
      <c r="C742" s="108"/>
      <c r="D742" s="108"/>
      <c r="E742" s="108"/>
      <c r="F742" s="110"/>
      <c r="G742" s="189"/>
      <c r="H742" s="189"/>
      <c r="I742" s="149"/>
      <c r="J742" s="190"/>
      <c r="K742" s="190"/>
      <c r="L742" s="149"/>
      <c r="M742" s="149"/>
      <c r="N742" s="149"/>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G743" s="769" t="s">
        <v>215</v>
      </c>
      <c r="H743" s="191"/>
      <c r="I743" s="191"/>
      <c r="J743" s="192"/>
      <c r="K743" s="193"/>
      <c r="L743" s="193" t="s">
        <v>391</v>
      </c>
      <c r="M743" s="133" t="s">
        <v>404</v>
      </c>
      <c r="N743" s="133" t="s">
        <v>59</v>
      </c>
      <c r="O743" s="133" t="s">
        <v>60</v>
      </c>
      <c r="P743" s="133" t="s">
        <v>61</v>
      </c>
      <c r="Q743" s="133" t="s">
        <v>62</v>
      </c>
      <c r="R743" s="133" t="s">
        <v>913</v>
      </c>
      <c r="S743" s="133" t="s">
        <v>914</v>
      </c>
      <c r="T743" s="133" t="s">
        <v>915</v>
      </c>
      <c r="U743" s="133" t="s">
        <v>1208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1"/>
      <c r="I744" s="191"/>
      <c r="J744" s="193"/>
      <c r="K744" s="195" t="s">
        <v>216</v>
      </c>
      <c r="L744" s="131" t="s">
        <v>403</v>
      </c>
      <c r="M744" s="967">
        <v>0.5</v>
      </c>
      <c r="N744" s="967">
        <v>1</v>
      </c>
      <c r="O744" s="967">
        <v>4</v>
      </c>
      <c r="P744" s="967">
        <v>2</v>
      </c>
      <c r="Q744" s="967">
        <v>4</v>
      </c>
      <c r="R744" s="967">
        <v>6</v>
      </c>
      <c r="S744" s="967">
        <v>4</v>
      </c>
      <c r="T744" s="967">
        <v>4</v>
      </c>
      <c r="U744" s="967">
        <f>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145</v>
      </c>
      <c r="M745" s="967">
        <v>0.5</v>
      </c>
      <c r="N745" s="967">
        <v>1</v>
      </c>
      <c r="O745" s="967">
        <v>4</v>
      </c>
      <c r="P745" s="967">
        <v>2</v>
      </c>
      <c r="Q745" s="967">
        <v>4</v>
      </c>
      <c r="R745" s="967">
        <v>6</v>
      </c>
      <c r="S745" s="967">
        <v>4</v>
      </c>
      <c r="T745" s="967">
        <v>4</v>
      </c>
      <c r="U745" s="967">
        <f t="shared" ref="U745:U753" si="277">Q745*0.7</f>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146</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147</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148</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149</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150</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151</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152</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194"/>
      <c r="H753" s="191"/>
      <c r="I753" s="191"/>
      <c r="J753" s="193"/>
      <c r="K753" s="193"/>
      <c r="L753" s="131" t="s">
        <v>153</v>
      </c>
      <c r="M753" s="967">
        <v>0.5</v>
      </c>
      <c r="N753" s="967">
        <v>1</v>
      </c>
      <c r="O753" s="967">
        <v>4</v>
      </c>
      <c r="P753" s="967">
        <v>2</v>
      </c>
      <c r="Q753" s="967">
        <v>4</v>
      </c>
      <c r="R753" s="967">
        <v>6</v>
      </c>
      <c r="S753" s="967">
        <v>4</v>
      </c>
      <c r="T753" s="967">
        <v>4</v>
      </c>
      <c r="U753" s="967">
        <f t="shared" si="277"/>
        <v>2.8</v>
      </c>
      <c r="V753" s="118"/>
      <c r="W753" s="118"/>
      <c r="X753" s="118"/>
      <c r="Y753" s="118"/>
      <c r="Z753" s="118"/>
      <c r="AA753" s="110"/>
      <c r="AB753" s="110"/>
      <c r="AC753" s="110"/>
      <c r="AD753" s="110"/>
      <c r="AE753" s="90"/>
      <c r="AF753" s="127"/>
    </row>
    <row r="754" spans="1:58" s="136" customFormat="1" ht="13.15" hidden="1" customHeight="1" outlineLevel="2" x14ac:dyDescent="0.25">
      <c r="A754" s="134"/>
      <c r="B754" s="126"/>
      <c r="C754" s="699"/>
      <c r="D754" s="699"/>
      <c r="E754" s="699"/>
      <c r="F754" s="707"/>
      <c r="G754" s="964"/>
      <c r="H754" s="964"/>
      <c r="K754" s="965" t="s">
        <v>418</v>
      </c>
      <c r="L754" s="965" t="s">
        <v>403</v>
      </c>
      <c r="M754" s="5">
        <f>INDEX(M$744:M$753,MATCH($L754,$L$744:$L$753,0))</f>
        <v>0.5</v>
      </c>
      <c r="N754" s="5">
        <f t="shared" ref="N754:S769" si="278">INDEX(N$744:N$753,MATCH($L754,$L$744:$L$753,0))</f>
        <v>1</v>
      </c>
      <c r="O754" s="5">
        <f t="shared" si="278"/>
        <v>4</v>
      </c>
      <c r="P754" s="5">
        <f t="shared" si="278"/>
        <v>2</v>
      </c>
      <c r="Q754" s="5">
        <f t="shared" si="278"/>
        <v>4</v>
      </c>
      <c r="R754" s="5">
        <f t="shared" si="278"/>
        <v>6</v>
      </c>
      <c r="S754" s="5">
        <f t="shared" si="278"/>
        <v>4</v>
      </c>
      <c r="T754" s="5">
        <f t="shared" ref="T754:U773" si="279">INDEX(T$744:T$753,MATCH($L754,$L$744:$L$753,0))</f>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ref="M755:S786" si="280">INDEX(M$744:M$753,MATCH($L755,$L$744:$L$753,0))</f>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819</v>
      </c>
      <c r="L764" s="965" t="s">
        <v>403</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 t="shared" si="280"/>
        <v>0.5</v>
      </c>
      <c r="N769" s="5">
        <f t="shared" si="278"/>
        <v>1</v>
      </c>
      <c r="O769" s="5">
        <f t="shared" si="278"/>
        <v>4</v>
      </c>
      <c r="P769" s="5">
        <f t="shared" si="278"/>
        <v>2</v>
      </c>
      <c r="Q769" s="5">
        <f t="shared" si="278"/>
        <v>4</v>
      </c>
      <c r="R769" s="5">
        <f t="shared" si="278"/>
        <v>6</v>
      </c>
      <c r="S769" s="5">
        <f t="shared" si="278"/>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280"/>
        <v>0.5</v>
      </c>
      <c r="N773" s="5">
        <f t="shared" si="280"/>
        <v>1</v>
      </c>
      <c r="O773" s="5">
        <f t="shared" si="280"/>
        <v>4</v>
      </c>
      <c r="P773" s="5">
        <f t="shared" si="280"/>
        <v>2</v>
      </c>
      <c r="Q773" s="5">
        <f t="shared" si="280"/>
        <v>4</v>
      </c>
      <c r="R773" s="5">
        <f t="shared" si="280"/>
        <v>6</v>
      </c>
      <c r="S773" s="5">
        <f t="shared" si="280"/>
        <v>4</v>
      </c>
      <c r="T773" s="5">
        <f t="shared" si="279"/>
        <v>4</v>
      </c>
      <c r="U773" s="5">
        <f t="shared" si="27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820</v>
      </c>
      <c r="L774" s="965" t="s">
        <v>403</v>
      </c>
      <c r="M774" s="5">
        <f t="shared" si="280"/>
        <v>0.5</v>
      </c>
      <c r="N774" s="5">
        <f t="shared" si="280"/>
        <v>1</v>
      </c>
      <c r="O774" s="5">
        <f t="shared" si="280"/>
        <v>4</v>
      </c>
      <c r="P774" s="5">
        <f t="shared" si="280"/>
        <v>2</v>
      </c>
      <c r="Q774" s="5">
        <f t="shared" si="280"/>
        <v>4</v>
      </c>
      <c r="R774" s="5">
        <f t="shared" si="280"/>
        <v>6</v>
      </c>
      <c r="S774" s="5">
        <f t="shared" si="280"/>
        <v>4</v>
      </c>
      <c r="T774" s="5">
        <f t="shared" ref="T774:U793" si="281">INDEX(T$744:T$753,MATCH($L774,$L$744:$L$753,0))</f>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280"/>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INDEX(M$744:M$753,MATCH($L779,$L$744:$L$753,0))</f>
        <v>0.5</v>
      </c>
      <c r="N779" s="5">
        <f t="shared" si="280"/>
        <v>1</v>
      </c>
      <c r="O779" s="5">
        <f t="shared" si="280"/>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280"/>
        <v>0.5</v>
      </c>
      <c r="N780" s="5">
        <f t="shared" si="280"/>
        <v>1</v>
      </c>
      <c r="O780" s="5">
        <f>INDEX(O$744:O$753,MATCH($L780,$L$744:$L$753,0))</f>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821</v>
      </c>
      <c r="L784" s="965" t="s">
        <v>403</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280"/>
        <v>0.5</v>
      </c>
      <c r="N786" s="5">
        <f t="shared" si="280"/>
        <v>1</v>
      </c>
      <c r="O786" s="5">
        <f t="shared" si="280"/>
        <v>4</v>
      </c>
      <c r="P786" s="5">
        <f t="shared" si="280"/>
        <v>2</v>
      </c>
      <c r="Q786" s="5">
        <f t="shared" si="280"/>
        <v>4</v>
      </c>
      <c r="R786" s="5">
        <f t="shared" si="280"/>
        <v>6</v>
      </c>
      <c r="S786" s="5">
        <f t="shared" si="280"/>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ref="M787:S818" si="282">INDEX(M$744:M$753,MATCH($L787,$L$744:$L$753,0))</f>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282"/>
        <v>0.5</v>
      </c>
      <c r="N793" s="5">
        <f t="shared" si="282"/>
        <v>1</v>
      </c>
      <c r="O793" s="5">
        <f t="shared" si="282"/>
        <v>4</v>
      </c>
      <c r="P793" s="5">
        <f t="shared" si="282"/>
        <v>2</v>
      </c>
      <c r="Q793" s="5">
        <f t="shared" si="282"/>
        <v>4</v>
      </c>
      <c r="R793" s="5">
        <f t="shared" si="282"/>
        <v>6</v>
      </c>
      <c r="S793" s="5">
        <f t="shared" si="282"/>
        <v>4</v>
      </c>
      <c r="T793" s="5">
        <f t="shared" si="281"/>
        <v>4</v>
      </c>
      <c r="U793" s="5">
        <f t="shared" si="281"/>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822</v>
      </c>
      <c r="L794" s="965" t="s">
        <v>403</v>
      </c>
      <c r="M794" s="5">
        <f t="shared" si="282"/>
        <v>0.5</v>
      </c>
      <c r="N794" s="5">
        <f t="shared" si="282"/>
        <v>1</v>
      </c>
      <c r="O794" s="5">
        <f t="shared" si="282"/>
        <v>4</v>
      </c>
      <c r="P794" s="5">
        <f t="shared" si="282"/>
        <v>2</v>
      </c>
      <c r="Q794" s="5">
        <f t="shared" si="282"/>
        <v>4</v>
      </c>
      <c r="R794" s="5">
        <f t="shared" si="282"/>
        <v>6</v>
      </c>
      <c r="S794" s="5">
        <f t="shared" si="282"/>
        <v>4</v>
      </c>
      <c r="T794" s="5">
        <f t="shared" ref="T794:U813" si="283">INDEX(T$744:T$753,MATCH($L794,$L$744:$L$753,0))</f>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282"/>
        <v>0.5</v>
      </c>
      <c r="N797" s="5">
        <f t="shared" si="282"/>
        <v>1</v>
      </c>
      <c r="O797" s="5">
        <f t="shared" si="282"/>
        <v>4</v>
      </c>
      <c r="P797" s="5">
        <f t="shared" si="282"/>
        <v>2</v>
      </c>
      <c r="Q797" s="5">
        <f t="shared" si="282"/>
        <v>4</v>
      </c>
      <c r="R797" s="5">
        <f t="shared" si="282"/>
        <v>6</v>
      </c>
      <c r="S797" s="5">
        <f t="shared" si="282"/>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282"/>
        <v>0.5</v>
      </c>
      <c r="N798" s="5">
        <f t="shared" si="282"/>
        <v>1</v>
      </c>
      <c r="O798" s="5">
        <f t="shared" si="282"/>
        <v>4</v>
      </c>
      <c r="P798" s="5">
        <f t="shared" si="282"/>
        <v>2</v>
      </c>
      <c r="Q798" s="5">
        <f t="shared" si="282"/>
        <v>4</v>
      </c>
      <c r="R798" s="5">
        <f t="shared" si="282"/>
        <v>6</v>
      </c>
      <c r="S798" s="5">
        <f t="shared" ref="S798:S843" si="284">INDEX(S$744:S$753,MATCH($L798,$L$744:$L$753,0))</f>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823</v>
      </c>
      <c r="L804" s="965" t="s">
        <v>403</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282"/>
        <v>0.5</v>
      </c>
      <c r="N813" s="5">
        <f t="shared" si="282"/>
        <v>1</v>
      </c>
      <c r="O813" s="5">
        <f t="shared" si="282"/>
        <v>4</v>
      </c>
      <c r="P813" s="5">
        <f t="shared" si="282"/>
        <v>2</v>
      </c>
      <c r="Q813" s="5">
        <f t="shared" si="282"/>
        <v>4</v>
      </c>
      <c r="R813" s="5">
        <f t="shared" si="282"/>
        <v>6</v>
      </c>
      <c r="S813" s="5">
        <f t="shared" si="284"/>
        <v>4</v>
      </c>
      <c r="T813" s="5">
        <f t="shared" si="283"/>
        <v>4</v>
      </c>
      <c r="U813" s="5">
        <f t="shared" si="283"/>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824</v>
      </c>
      <c r="L814" s="965" t="s">
        <v>403</v>
      </c>
      <c r="M814" s="5">
        <f t="shared" si="282"/>
        <v>0.5</v>
      </c>
      <c r="N814" s="5">
        <f t="shared" si="282"/>
        <v>1</v>
      </c>
      <c r="O814" s="5">
        <f t="shared" si="282"/>
        <v>4</v>
      </c>
      <c r="P814" s="5">
        <f t="shared" si="282"/>
        <v>2</v>
      </c>
      <c r="Q814" s="5">
        <f t="shared" si="282"/>
        <v>4</v>
      </c>
      <c r="R814" s="5">
        <f t="shared" si="282"/>
        <v>6</v>
      </c>
      <c r="S814" s="5">
        <f t="shared" si="284"/>
        <v>4</v>
      </c>
      <c r="T814" s="5">
        <f t="shared" ref="T814:U833" si="285">INDEX(T$744:T$753,MATCH($L814,$L$744:$L$753,0))</f>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282"/>
        <v>0.5</v>
      </c>
      <c r="N818" s="5">
        <f t="shared" si="282"/>
        <v>1</v>
      </c>
      <c r="O818" s="5">
        <f t="shared" si="282"/>
        <v>4</v>
      </c>
      <c r="P818" s="5">
        <f t="shared" si="282"/>
        <v>2</v>
      </c>
      <c r="Q818" s="5">
        <f t="shared" si="282"/>
        <v>4</v>
      </c>
      <c r="R818" s="5">
        <f t="shared" si="282"/>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ref="M819:M843" si="286">INDEX(M$744:M$753,MATCH($L819,$L$744:$L$753,0))</f>
        <v>0.5</v>
      </c>
      <c r="N819" s="5">
        <f t="shared" ref="N819:R843" si="287">INDEX(N$744:N$753,MATCH($L819,$L$744:$L$753,0))</f>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825</v>
      </c>
      <c r="L824" s="965" t="s">
        <v>403</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c r="L833" s="965" t="s">
        <v>153</v>
      </c>
      <c r="M833" s="5">
        <f t="shared" si="286"/>
        <v>0.5</v>
      </c>
      <c r="N833" s="5">
        <f t="shared" si="287"/>
        <v>1</v>
      </c>
      <c r="O833" s="5">
        <f t="shared" si="287"/>
        <v>4</v>
      </c>
      <c r="P833" s="5">
        <f t="shared" si="287"/>
        <v>2</v>
      </c>
      <c r="Q833" s="5">
        <f t="shared" si="287"/>
        <v>4</v>
      </c>
      <c r="R833" s="5">
        <f t="shared" si="287"/>
        <v>6</v>
      </c>
      <c r="S833" s="5">
        <f t="shared" si="284"/>
        <v>4</v>
      </c>
      <c r="T833" s="5">
        <f t="shared" si="285"/>
        <v>4</v>
      </c>
      <c r="U833" s="5">
        <f t="shared" si="285"/>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t="s">
        <v>826</v>
      </c>
      <c r="L834" s="965" t="s">
        <v>403</v>
      </c>
      <c r="M834" s="5">
        <f t="shared" si="286"/>
        <v>0.5</v>
      </c>
      <c r="N834" s="5">
        <f t="shared" si="287"/>
        <v>1</v>
      </c>
      <c r="O834" s="5">
        <f t="shared" si="287"/>
        <v>4</v>
      </c>
      <c r="P834" s="5">
        <f t="shared" si="287"/>
        <v>2</v>
      </c>
      <c r="Q834" s="5">
        <f t="shared" si="287"/>
        <v>4</v>
      </c>
      <c r="R834" s="5">
        <f t="shared" si="287"/>
        <v>6</v>
      </c>
      <c r="S834" s="5">
        <f t="shared" si="284"/>
        <v>4</v>
      </c>
      <c r="T834" s="5">
        <f t="shared" ref="T834:U843" si="288">INDEX(T$744:T$753,MATCH($L834,$L$744:$L$753,0))</f>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145</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146</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147</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148</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149</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150</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151</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152</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3.15" hidden="1" customHeight="1" outlineLevel="2" x14ac:dyDescent="0.25">
      <c r="A843" s="134"/>
      <c r="B843" s="126"/>
      <c r="C843" s="699"/>
      <c r="D843" s="699"/>
      <c r="E843" s="699"/>
      <c r="F843" s="707"/>
      <c r="G843" s="964"/>
      <c r="H843" s="964"/>
      <c r="K843" s="965"/>
      <c r="L843" s="965" t="s">
        <v>153</v>
      </c>
      <c r="M843" s="5">
        <f t="shared" si="286"/>
        <v>0.5</v>
      </c>
      <c r="N843" s="5">
        <f t="shared" si="287"/>
        <v>1</v>
      </c>
      <c r="O843" s="5">
        <f t="shared" si="287"/>
        <v>4</v>
      </c>
      <c r="P843" s="5">
        <f t="shared" si="287"/>
        <v>2</v>
      </c>
      <c r="Q843" s="5">
        <f t="shared" si="287"/>
        <v>4</v>
      </c>
      <c r="R843" s="5">
        <f t="shared" si="287"/>
        <v>6</v>
      </c>
      <c r="S843" s="5">
        <f t="shared" si="284"/>
        <v>4</v>
      </c>
      <c r="T843" s="5">
        <f t="shared" si="288"/>
        <v>4</v>
      </c>
      <c r="U843" s="5">
        <f t="shared" si="288"/>
        <v>2.8</v>
      </c>
      <c r="V843" s="964"/>
      <c r="W843" s="964"/>
      <c r="X843" s="964"/>
      <c r="Y843" s="964"/>
      <c r="Z843" s="964"/>
      <c r="AA843" s="964"/>
      <c r="AB843" s="964"/>
      <c r="AC843" s="964"/>
      <c r="AD843" s="964"/>
      <c r="AE843" s="694"/>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s="136" customFormat="1" ht="15" outlineLevel="1" collapsed="1" x14ac:dyDescent="0.25">
      <c r="A844" s="134"/>
      <c r="B844" s="126"/>
      <c r="C844" s="708" t="s">
        <v>127</v>
      </c>
      <c r="D844" s="699"/>
      <c r="E844" s="699"/>
      <c r="F844" s="707"/>
      <c r="G844" s="761"/>
      <c r="H844" s="761"/>
      <c r="I844" s="761"/>
      <c r="J844" s="761"/>
      <c r="K844" s="761"/>
      <c r="L844" s="761"/>
      <c r="M844" s="761"/>
      <c r="N844" s="761"/>
      <c r="O844" s="761"/>
      <c r="P844" s="761"/>
      <c r="Q844" s="761"/>
      <c r="R844" s="761"/>
      <c r="S844" s="761"/>
      <c r="T844" s="761"/>
      <c r="U844" s="761"/>
      <c r="V844" s="761"/>
      <c r="W844" s="761"/>
      <c r="X844" s="761"/>
      <c r="Y844" s="761"/>
      <c r="Z844" s="761"/>
      <c r="AA844" s="761"/>
      <c r="AB844" s="761"/>
      <c r="AC844" s="761"/>
      <c r="AD844" s="761"/>
      <c r="AE844" s="119"/>
      <c r="AF844" s="689"/>
      <c r="AG844" s="686"/>
      <c r="AH844" s="686"/>
      <c r="AI844" s="686"/>
      <c r="AJ844" s="686"/>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row>
    <row r="845" spans="1:58" ht="13.15" customHeight="1" outlineLevel="1" x14ac:dyDescent="0.25">
      <c r="A845" s="74"/>
      <c r="B845" s="126"/>
      <c r="C845" s="108"/>
      <c r="D845" s="108"/>
      <c r="E845" s="108"/>
      <c r="F845" s="110"/>
      <c r="G845" s="194"/>
      <c r="H845" s="191"/>
      <c r="I845" s="191"/>
      <c r="J845" s="193"/>
      <c r="K845" s="193"/>
      <c r="L845" s="193"/>
      <c r="M845" s="193"/>
      <c r="N845" s="195"/>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57"/>
      <c r="R848" s="257"/>
      <c r="S848" s="257"/>
      <c r="T848" s="122"/>
      <c r="U848" s="291"/>
      <c r="V848" s="291"/>
      <c r="W848" s="291"/>
      <c r="X848" s="291"/>
      <c r="Y848" s="291"/>
      <c r="Z848" s="123"/>
      <c r="AA848" s="291"/>
      <c r="AB848" s="291"/>
      <c r="AC848" s="291"/>
      <c r="AD848" s="124" t="s">
        <v>128</v>
      </c>
      <c r="AE848" s="125" t="s">
        <v>129</v>
      </c>
      <c r="AF848" s="127"/>
    </row>
    <row r="849" spans="1:62" s="686" customFormat="1" ht="12" customHeight="1" outlineLevel="1" x14ac:dyDescent="0.25">
      <c r="A849" s="690"/>
      <c r="B849" s="687"/>
      <c r="C849" s="687"/>
      <c r="D849" s="687"/>
      <c r="E849" s="687"/>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row>
    <row r="850" spans="1:62" s="136" customFormat="1" ht="12.75" customHeight="1" outlineLevel="1" x14ac:dyDescent="0.25">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collapsed="1" thickBot="1" x14ac:dyDescent="0.3">
      <c r="A851" s="134"/>
      <c r="B851" s="687"/>
      <c r="C851" s="687"/>
      <c r="D851" s="687"/>
      <c r="E851" s="687"/>
      <c r="F851" s="687"/>
      <c r="G851" s="687"/>
      <c r="H851" s="687"/>
      <c r="I851" s="687"/>
      <c r="J851" s="687"/>
      <c r="K851" s="687"/>
      <c r="L851" s="687"/>
      <c r="M851" s="687"/>
      <c r="N851" s="687"/>
      <c r="O851" s="687"/>
      <c r="P851" s="687"/>
      <c r="Q851" s="687"/>
      <c r="R851" s="687"/>
      <c r="S851" s="687"/>
      <c r="T851" s="687"/>
      <c r="U851" s="687"/>
      <c r="V851" s="687"/>
      <c r="W851" s="687"/>
      <c r="X851" s="687"/>
      <c r="Y851" s="687"/>
      <c r="Z851" s="687"/>
      <c r="AA851" s="687"/>
      <c r="AB851" s="687"/>
      <c r="AC851" s="687"/>
      <c r="AD851" s="687"/>
      <c r="AE851" s="687"/>
      <c r="AF851" s="687"/>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712" t="s">
        <v>0</v>
      </c>
      <c r="D852" s="712"/>
      <c r="E852" s="712"/>
      <c r="F852" s="712"/>
      <c r="G852" s="712"/>
      <c r="H852" s="712"/>
      <c r="I852" s="712"/>
      <c r="J852" s="712"/>
      <c r="K852" s="711"/>
      <c r="L852" s="711"/>
      <c r="M852" s="711"/>
      <c r="N852" s="711"/>
      <c r="O852" s="711"/>
      <c r="P852" s="711"/>
      <c r="Q852" s="711"/>
      <c r="R852" s="711"/>
      <c r="S852" s="711"/>
      <c r="T852" s="711"/>
      <c r="U852" s="711"/>
      <c r="V852" s="711"/>
      <c r="W852" s="711"/>
      <c r="X852" s="711"/>
      <c r="Y852" s="711"/>
      <c r="Z852" s="711"/>
      <c r="AA852" s="711"/>
      <c r="AB852" s="711"/>
      <c r="AC852" s="711"/>
      <c r="AD852" s="711"/>
      <c r="AE852" s="710"/>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collapsed="1" x14ac:dyDescent="0.25">
      <c r="A853" s="134"/>
      <c r="B853" s="687"/>
      <c r="C853" s="708"/>
      <c r="D853" s="708">
        <v>53658.706903201055</v>
      </c>
      <c r="E853" s="708" t="s">
        <v>1</v>
      </c>
      <c r="F853" s="707"/>
      <c r="G853" s="709" t="s">
        <v>217</v>
      </c>
      <c r="H853" s="707"/>
      <c r="I853" s="707"/>
      <c r="J853" s="707"/>
      <c r="K853" s="707"/>
      <c r="L853" s="707"/>
      <c r="M853" s="707"/>
      <c r="N853" s="707"/>
      <c r="O853" s="707"/>
      <c r="P853" s="707"/>
      <c r="Q853" s="707"/>
      <c r="R853" s="707"/>
      <c r="S853" s="706"/>
      <c r="T853" s="267"/>
      <c r="U853" s="267"/>
      <c r="V853" s="267"/>
      <c r="W853" s="267"/>
      <c r="X853" s="267"/>
      <c r="Y853" s="267"/>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708"/>
      <c r="D854" s="708"/>
      <c r="E854" s="699"/>
      <c r="F854" s="707"/>
      <c r="G854" s="707" t="s">
        <v>218</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708"/>
      <c r="E855" s="699"/>
      <c r="F855" s="707"/>
      <c r="G855" s="731">
        <v>37951.660101388887</v>
      </c>
      <c r="H855" s="267"/>
      <c r="I855" s="707"/>
      <c r="J855" s="70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v>1</v>
      </c>
      <c r="D856" s="708"/>
      <c r="E856" s="699"/>
      <c r="F856" s="707"/>
      <c r="G856" s="730"/>
      <c r="H856" s="267"/>
      <c r="I856" s="707"/>
      <c r="J856" s="267"/>
      <c r="K856" s="707"/>
      <c r="L856" s="707"/>
      <c r="M856" s="707"/>
      <c r="N856" s="707"/>
      <c r="O856" s="707"/>
      <c r="P856" s="707"/>
      <c r="Q856" s="707"/>
      <c r="R856" s="707"/>
      <c r="S856" s="706"/>
      <c r="T856" s="729"/>
      <c r="U856" s="729"/>
      <c r="V856" s="729"/>
      <c r="W856" s="729"/>
      <c r="X856" s="729"/>
      <c r="Y856" s="729"/>
      <c r="Z856" s="728"/>
      <c r="AA856" s="728"/>
      <c r="AB856" s="728"/>
      <c r="AC856" s="728"/>
      <c r="AD856" s="728"/>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699"/>
      <c r="J857" s="983"/>
      <c r="K857" s="983"/>
      <c r="L857" s="983"/>
      <c r="M857" s="983"/>
      <c r="N857" s="983"/>
      <c r="O857" s="983"/>
      <c r="P857" s="983"/>
      <c r="Q857" s="983"/>
      <c r="R857" s="983"/>
      <c r="S857" s="983"/>
      <c r="T857" s="983"/>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c r="H858" s="699"/>
      <c r="I858" s="724" t="s">
        <v>220</v>
      </c>
      <c r="J858" s="699"/>
      <c r="K858" s="983"/>
      <c r="L858" s="983"/>
      <c r="M858" s="983"/>
      <c r="N858" s="983"/>
      <c r="O858" s="983"/>
      <c r="P858" s="983"/>
      <c r="Q858" s="983"/>
      <c r="R858" s="983"/>
      <c r="S858" s="983"/>
      <c r="T858" s="724" t="s">
        <v>221</v>
      </c>
      <c r="U858" s="983"/>
      <c r="V858" s="983"/>
      <c r="W858" s="983"/>
      <c r="X858" s="983"/>
      <c r="Y858" s="983"/>
      <c r="Z858" s="983"/>
      <c r="AA858" s="983"/>
      <c r="AB858" s="983"/>
      <c r="AC858" s="983"/>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t="s">
        <v>219</v>
      </c>
      <c r="H859" s="699"/>
      <c r="I859" s="724" t="s">
        <v>222</v>
      </c>
      <c r="J859" s="724"/>
      <c r="K859" s="724"/>
      <c r="L859" s="724"/>
      <c r="M859" s="724"/>
      <c r="N859" s="724"/>
      <c r="O859" s="724"/>
      <c r="P859" s="724"/>
      <c r="Q859" s="724"/>
      <c r="R859" s="724"/>
      <c r="S859" s="983"/>
      <c r="T859" s="724" t="s">
        <v>223</v>
      </c>
      <c r="U859" s="724"/>
      <c r="V859" s="724"/>
      <c r="W859" s="724"/>
      <c r="X859" s="724"/>
      <c r="Y859" s="724"/>
      <c r="Z859" s="724"/>
      <c r="AA859" s="982"/>
      <c r="AB859" s="982"/>
      <c r="AC859" s="982"/>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699"/>
      <c r="G860" s="699"/>
      <c r="H860" s="699"/>
      <c r="I860" s="724" t="str">
        <f t="shared" ref="I860:R860" si="289">J$141</f>
        <v>typ</v>
      </c>
      <c r="J860" s="724" t="str">
        <f t="shared" si="289"/>
        <v>z0</v>
      </c>
      <c r="K860" s="724" t="str">
        <f t="shared" si="289"/>
        <v>z1</v>
      </c>
      <c r="L860" s="724" t="str">
        <f t="shared" si="289"/>
        <v>z2</v>
      </c>
      <c r="M860" s="724" t="str">
        <f t="shared" si="289"/>
        <v>z3</v>
      </c>
      <c r="N860" s="724" t="str">
        <f t="shared" si="289"/>
        <v>z4</v>
      </c>
      <c r="O860" s="724" t="str">
        <f t="shared" si="289"/>
        <v>z5</v>
      </c>
      <c r="P860" s="724" t="str">
        <f t="shared" si="289"/>
        <v>z6</v>
      </c>
      <c r="Q860" s="724" t="str">
        <f t="shared" si="289"/>
        <v>z7</v>
      </c>
      <c r="R860" s="724" t="str">
        <f t="shared" si="289"/>
        <v>z8</v>
      </c>
      <c r="S860" s="983"/>
      <c r="T860" s="724" t="str">
        <f>J$141</f>
        <v>typ</v>
      </c>
      <c r="U860" s="724" t="str">
        <f t="shared" ref="U860:AC860" si="290">K$141</f>
        <v>z0</v>
      </c>
      <c r="V860" s="724" t="str">
        <f t="shared" si="290"/>
        <v>z1</v>
      </c>
      <c r="W860" s="724" t="str">
        <f t="shared" si="290"/>
        <v>z2</v>
      </c>
      <c r="X860" s="724" t="str">
        <f t="shared" si="290"/>
        <v>z3</v>
      </c>
      <c r="Y860" s="724" t="str">
        <f t="shared" si="290"/>
        <v>z4</v>
      </c>
      <c r="Z860" s="724" t="str">
        <f t="shared" si="290"/>
        <v>z5</v>
      </c>
      <c r="AA860" s="724" t="str">
        <f t="shared" si="290"/>
        <v>z6</v>
      </c>
      <c r="AB860" s="724" t="str">
        <f t="shared" si="290"/>
        <v>z7</v>
      </c>
      <c r="AC860" s="724" t="str">
        <f t="shared" si="290"/>
        <v>z8</v>
      </c>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699"/>
      <c r="G861" s="699"/>
      <c r="H861" s="699"/>
      <c r="I861" s="989" t="s">
        <v>124</v>
      </c>
      <c r="J861" s="724"/>
      <c r="K861" s="724"/>
      <c r="L861" s="724"/>
      <c r="M861" s="724"/>
      <c r="N861" s="724"/>
      <c r="O861" s="724"/>
      <c r="P861" s="724"/>
      <c r="Q861" s="724"/>
      <c r="R861" s="724"/>
      <c r="S861" s="983"/>
      <c r="T861" s="724"/>
      <c r="U861" s="724"/>
      <c r="V861" s="724"/>
      <c r="W861" s="724"/>
      <c r="X861" s="724"/>
      <c r="Y861" s="724"/>
      <c r="Z861" s="724"/>
      <c r="AA861" s="982"/>
      <c r="AB861" s="982"/>
      <c r="AC861" s="982"/>
      <c r="AD861" s="983"/>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5.0999999999999996" customHeight="1" outlineLevel="1" x14ac:dyDescent="0.25">
      <c r="A862" s="134"/>
      <c r="B862" s="687"/>
      <c r="C862" s="699"/>
      <c r="D862" s="699"/>
      <c r="E862" s="699"/>
      <c r="F862" s="703"/>
      <c r="G862" s="703"/>
      <c r="I862" s="722"/>
      <c r="J862" s="722"/>
      <c r="K862" s="722"/>
      <c r="M862" s="722"/>
      <c r="N862" s="722"/>
      <c r="O862" s="722"/>
      <c r="P862" s="722"/>
      <c r="Q862" s="722"/>
      <c r="R862" s="722"/>
      <c r="T862" s="722"/>
      <c r="U862" s="722"/>
      <c r="V862" s="722"/>
      <c r="W862" s="722"/>
      <c r="X862" s="722"/>
      <c r="Y862" s="722"/>
      <c r="Z862" s="722"/>
      <c r="AA862" s="695"/>
      <c r="AB862" s="695"/>
      <c r="AC862" s="695"/>
      <c r="AD862" s="695"/>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405</v>
      </c>
      <c r="I863" s="990">
        <v>0.8</v>
      </c>
      <c r="J863" s="990">
        <v>0.8</v>
      </c>
      <c r="K863" s="990">
        <v>0.8</v>
      </c>
      <c r="L863" s="990">
        <v>0.8</v>
      </c>
      <c r="M863" s="990">
        <v>0.8</v>
      </c>
      <c r="N863" s="990">
        <v>0.8</v>
      </c>
      <c r="O863" s="990">
        <v>0.8</v>
      </c>
      <c r="P863" s="990">
        <v>0.8</v>
      </c>
      <c r="Q863" s="990">
        <v>0.8</v>
      </c>
      <c r="R863" s="990">
        <v>0.8</v>
      </c>
      <c r="T863" s="961">
        <v>300</v>
      </c>
      <c r="U863" s="961">
        <v>300</v>
      </c>
      <c r="V863" s="961">
        <v>300</v>
      </c>
      <c r="W863" s="961">
        <v>300</v>
      </c>
      <c r="X863" s="961">
        <v>300</v>
      </c>
      <c r="Y863" s="961">
        <v>300</v>
      </c>
      <c r="Z863" s="961">
        <v>300</v>
      </c>
      <c r="AA863" s="961">
        <v>300</v>
      </c>
      <c r="AB863" s="961">
        <v>300</v>
      </c>
      <c r="AC863" s="961">
        <v>300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3"/>
      <c r="G864" s="196" t="s">
        <v>406</v>
      </c>
      <c r="I864" s="990">
        <v>0.8</v>
      </c>
      <c r="J864" s="990">
        <v>0.8</v>
      </c>
      <c r="K864" s="990">
        <v>0.8</v>
      </c>
      <c r="L864" s="990">
        <v>0.8</v>
      </c>
      <c r="M864" s="990">
        <v>0.8</v>
      </c>
      <c r="N864" s="990">
        <v>0.8</v>
      </c>
      <c r="O864" s="990">
        <v>0.8</v>
      </c>
      <c r="P864" s="990">
        <v>0.8</v>
      </c>
      <c r="Q864" s="990">
        <v>0.8</v>
      </c>
      <c r="R864" s="990">
        <v>0.8</v>
      </c>
      <c r="T864" s="961">
        <v>350</v>
      </c>
      <c r="U864" s="961">
        <v>350</v>
      </c>
      <c r="V864" s="961">
        <v>350</v>
      </c>
      <c r="W864" s="961">
        <v>350</v>
      </c>
      <c r="X864" s="961">
        <v>350</v>
      </c>
      <c r="Y864" s="961">
        <v>350</v>
      </c>
      <c r="Z864" s="961">
        <v>350</v>
      </c>
      <c r="AA864" s="961">
        <v>350</v>
      </c>
      <c r="AB864" s="961">
        <v>350</v>
      </c>
      <c r="AC864" s="961">
        <v>350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407</v>
      </c>
      <c r="I865" s="990">
        <v>0.8</v>
      </c>
      <c r="J865" s="990">
        <v>0.8</v>
      </c>
      <c r="K865" s="990">
        <v>0.8</v>
      </c>
      <c r="L865" s="990">
        <v>0.8</v>
      </c>
      <c r="M865" s="990">
        <v>0.8</v>
      </c>
      <c r="N865" s="990">
        <v>0.8</v>
      </c>
      <c r="O865" s="990">
        <v>0.8</v>
      </c>
      <c r="P865" s="990">
        <v>0.8</v>
      </c>
      <c r="Q865" s="990">
        <v>0.8</v>
      </c>
      <c r="R865" s="990">
        <v>0.8</v>
      </c>
      <c r="T865" s="961">
        <v>400</v>
      </c>
      <c r="U865" s="961">
        <v>400</v>
      </c>
      <c r="V865" s="961">
        <v>400</v>
      </c>
      <c r="W865" s="961">
        <v>400</v>
      </c>
      <c r="X865" s="961">
        <v>400</v>
      </c>
      <c r="Y865" s="961">
        <v>400</v>
      </c>
      <c r="Z865" s="961">
        <v>400</v>
      </c>
      <c r="AA865" s="961">
        <v>400</v>
      </c>
      <c r="AB865" s="961">
        <v>400</v>
      </c>
      <c r="AC865" s="961">
        <v>400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408</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409</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410</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411</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412</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1"/>
      <c r="G871" s="196" t="s">
        <v>413</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3"/>
      <c r="G872" s="196" t="s">
        <v>414</v>
      </c>
      <c r="I872" s="990">
        <v>0</v>
      </c>
      <c r="J872" s="990">
        <v>0</v>
      </c>
      <c r="K872" s="990">
        <v>0</v>
      </c>
      <c r="L872" s="990">
        <v>0</v>
      </c>
      <c r="M872" s="990">
        <v>0</v>
      </c>
      <c r="N872" s="990">
        <v>0</v>
      </c>
      <c r="O872" s="990">
        <v>0</v>
      </c>
      <c r="P872" s="990">
        <v>0</v>
      </c>
      <c r="Q872" s="990">
        <v>0</v>
      </c>
      <c r="R872" s="990">
        <v>0</v>
      </c>
      <c r="T872" s="961">
        <v>0</v>
      </c>
      <c r="U872" s="961">
        <v>0</v>
      </c>
      <c r="V872" s="961">
        <v>0</v>
      </c>
      <c r="W872" s="961">
        <v>0</v>
      </c>
      <c r="X872" s="961">
        <v>0</v>
      </c>
      <c r="Y872" s="961">
        <v>0</v>
      </c>
      <c r="Z872" s="961">
        <v>0</v>
      </c>
      <c r="AA872" s="961">
        <v>0</v>
      </c>
      <c r="AB872" s="961">
        <v>0</v>
      </c>
      <c r="AC872" s="961">
        <v>0</v>
      </c>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6"/>
      <c r="K873" s="716"/>
      <c r="L873" s="716"/>
      <c r="M873" s="716"/>
      <c r="N873" s="716"/>
      <c r="O873" s="716"/>
      <c r="P873" s="716"/>
      <c r="Q873" s="716"/>
      <c r="R873" s="716"/>
      <c r="S873" s="716"/>
      <c r="T873" s="716"/>
      <c r="U873" s="716"/>
      <c r="V873" s="716"/>
      <c r="W873" s="716"/>
      <c r="X873" s="716"/>
      <c r="Y873" s="716"/>
      <c r="Z873" s="716"/>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3.15" customHeight="1" outlineLevel="1" x14ac:dyDescent="0.25">
      <c r="A874" s="134"/>
      <c r="B874" s="687"/>
      <c r="C874" s="699"/>
      <c r="D874" s="699"/>
      <c r="E874" s="699"/>
      <c r="F874" s="701"/>
      <c r="G874" s="715"/>
      <c r="H874" s="715"/>
      <c r="I874" s="715"/>
      <c r="J874" s="714"/>
      <c r="K874" s="714"/>
      <c r="L874" s="714"/>
      <c r="M874" s="714"/>
      <c r="N874" s="714"/>
      <c r="O874" s="714"/>
      <c r="P874" s="714"/>
      <c r="Q874" s="714"/>
      <c r="R874" s="714"/>
      <c r="S874" s="714"/>
      <c r="T874" s="714"/>
      <c r="U874" s="714"/>
      <c r="V874" s="714"/>
      <c r="W874" s="714"/>
      <c r="X874" s="714"/>
      <c r="Y874" s="714"/>
      <c r="Z874" s="714"/>
      <c r="AA874" s="1000"/>
      <c r="AB874" s="1000"/>
      <c r="AC874" s="1000"/>
      <c r="AD874" s="1000"/>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8.25" customHeight="1" outlineLevel="1" x14ac:dyDescent="0.25">
      <c r="A875" s="134"/>
      <c r="B875" s="687"/>
      <c r="C875" s="708" t="s">
        <v>127</v>
      </c>
      <c r="D875" s="699"/>
      <c r="E875" s="699"/>
      <c r="F875" s="698"/>
      <c r="G875" s="697"/>
      <c r="H875" s="697"/>
      <c r="I875" s="697"/>
      <c r="J875" s="696"/>
      <c r="K875" s="696"/>
      <c r="L875" s="696"/>
      <c r="M875" s="696"/>
      <c r="N875" s="696"/>
      <c r="O875" s="696"/>
      <c r="P875" s="696"/>
      <c r="Q875" s="696"/>
      <c r="R875" s="696"/>
      <c r="S875" s="696"/>
      <c r="T875" s="696"/>
      <c r="U875" s="696"/>
      <c r="V875" s="696"/>
      <c r="W875" s="696"/>
      <c r="X875" s="696"/>
      <c r="Y875" s="696"/>
      <c r="Z875" s="696"/>
      <c r="AA875" s="695"/>
      <c r="AB875" s="695"/>
      <c r="AC875" s="695"/>
      <c r="AD875" s="695"/>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24" customHeight="1" x14ac:dyDescent="0.25">
      <c r="A876" s="134"/>
      <c r="B876" s="687"/>
      <c r="C876" s="692"/>
      <c r="D876" s="692"/>
      <c r="E876" s="692"/>
      <c r="F876" s="692"/>
      <c r="G876" s="693" t="str">
        <f>G853</f>
        <v>Pasture - Digestibility &amp; Intake of Pasture on Crop Paddocks Before Seeding (P1a)</v>
      </c>
      <c r="H876" s="692"/>
      <c r="I876" s="692"/>
      <c r="J876" s="692"/>
      <c r="K876" s="692"/>
      <c r="L876" s="692"/>
      <c r="M876" s="692"/>
      <c r="N876" s="692"/>
      <c r="O876" s="692"/>
      <c r="P876" s="692"/>
      <c r="Q876" s="692"/>
      <c r="R876" s="692"/>
      <c r="S876" s="692"/>
      <c r="T876" s="713"/>
      <c r="U876" s="713"/>
      <c r="V876" s="713"/>
      <c r="W876" s="713"/>
      <c r="X876" s="713"/>
      <c r="Y876" s="713"/>
      <c r="Z876" s="713"/>
      <c r="AA876" s="713"/>
      <c r="AB876" s="713"/>
      <c r="AC876" s="713"/>
      <c r="AD876" s="713"/>
      <c r="AE876" s="691" t="s">
        <v>129</v>
      </c>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687"/>
      <c r="C877" s="687"/>
      <c r="D877" s="687"/>
      <c r="E877" s="687"/>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135"/>
      <c r="D878" s="135"/>
      <c r="E878" s="135"/>
      <c r="F878" s="689"/>
      <c r="G878" s="689"/>
      <c r="H878" s="689"/>
      <c r="I878" s="689"/>
      <c r="J878" s="689"/>
      <c r="K878" s="689"/>
      <c r="L878" s="689"/>
      <c r="M878" s="689"/>
      <c r="N878" s="689"/>
      <c r="O878" s="689"/>
      <c r="P878" s="689"/>
      <c r="Q878" s="689"/>
      <c r="R878" s="689"/>
      <c r="S878" s="689"/>
      <c r="T878" s="689"/>
      <c r="U878" s="689"/>
      <c r="V878" s="689"/>
      <c r="W878" s="689"/>
      <c r="X878" s="689"/>
      <c r="Y878" s="689"/>
      <c r="Z878" s="689"/>
      <c r="AA878" s="689"/>
      <c r="AB878" s="689"/>
      <c r="AC878" s="689"/>
      <c r="AD878" s="689"/>
      <c r="AE878" s="689"/>
      <c r="AF878" s="689"/>
      <c r="AJ878" s="686"/>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row>
    <row r="879" spans="1:62" s="136" customFormat="1" ht="5.0999999999999996" customHeight="1" outlineLevel="1" collapsed="1" thickBot="1" x14ac:dyDescent="0.3">
      <c r="A879" s="134"/>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5.0999999999999996" customHeight="1" outlineLevel="1" x14ac:dyDescent="0.25">
      <c r="A880" s="134"/>
      <c r="B880" s="135"/>
      <c r="C880" s="712" t="s">
        <v>0</v>
      </c>
      <c r="D880" s="712"/>
      <c r="E880" s="712"/>
      <c r="F880" s="712"/>
      <c r="G880" s="712"/>
      <c r="H880" s="712"/>
      <c r="I880" s="712"/>
      <c r="J880" s="712"/>
      <c r="K880" s="711"/>
      <c r="L880" s="711"/>
      <c r="M880" s="711"/>
      <c r="N880" s="711"/>
      <c r="O880" s="711"/>
      <c r="P880" s="711"/>
      <c r="Q880" s="711"/>
      <c r="R880" s="711"/>
      <c r="S880" s="711"/>
      <c r="T880" s="711"/>
      <c r="U880" s="711"/>
      <c r="V880" s="711"/>
      <c r="W880" s="711"/>
      <c r="X880" s="711"/>
      <c r="Y880" s="711"/>
      <c r="Z880" s="711"/>
      <c r="AA880" s="711"/>
      <c r="AB880" s="711"/>
      <c r="AC880" s="711"/>
      <c r="AD880" s="711"/>
      <c r="AE880" s="710"/>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collapsed="1" x14ac:dyDescent="0.25">
      <c r="A881" s="134"/>
      <c r="B881" s="135"/>
      <c r="C881" s="708"/>
      <c r="D881" s="708">
        <v>9535.2401303751758</v>
      </c>
      <c r="E881" s="708" t="s">
        <v>1</v>
      </c>
      <c r="F881" s="707"/>
      <c r="G881" s="709" t="s">
        <v>927</v>
      </c>
      <c r="H881" s="707"/>
      <c r="I881" s="707"/>
      <c r="J881" s="707"/>
      <c r="K881" s="707"/>
      <c r="L881" s="707"/>
      <c r="M881" s="707"/>
      <c r="N881" s="707"/>
      <c r="O881" s="707"/>
      <c r="P881" s="707"/>
      <c r="Q881" s="707"/>
      <c r="R881" s="707"/>
      <c r="S881" s="706"/>
      <c r="T881" s="267"/>
      <c r="U881" s="267"/>
      <c r="V881" s="267"/>
      <c r="W881" s="267"/>
      <c r="X881" s="267"/>
      <c r="Y881" s="267"/>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708"/>
      <c r="D882" s="708"/>
      <c r="E882" s="699"/>
      <c r="F882" s="707"/>
      <c r="G882" s="707" t="s">
        <v>224</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708"/>
      <c r="E883" s="699"/>
      <c r="F883" s="707"/>
      <c r="G883" s="239">
        <v>37951.660101388887</v>
      </c>
      <c r="H883" s="267"/>
      <c r="I883" s="707"/>
      <c r="J883" s="70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v>1</v>
      </c>
      <c r="D884" s="708"/>
      <c r="E884" s="699"/>
      <c r="F884" s="707"/>
      <c r="G884" s="730"/>
      <c r="H884" s="267"/>
      <c r="I884" s="707"/>
      <c r="J884" s="267"/>
      <c r="K884" s="707"/>
      <c r="L884" s="707"/>
      <c r="M884" s="707"/>
      <c r="N884" s="707"/>
      <c r="O884" s="707"/>
      <c r="P884" s="707"/>
      <c r="Q884" s="707"/>
      <c r="R884" s="707"/>
      <c r="S884" s="706"/>
      <c r="T884" s="729"/>
      <c r="U884" s="729"/>
      <c r="V884" s="729"/>
      <c r="W884" s="729"/>
      <c r="X884" s="729"/>
      <c r="Y884" s="729"/>
      <c r="Z884" s="728"/>
      <c r="AA884" s="728"/>
      <c r="AB884" s="728"/>
      <c r="AC884" s="728"/>
      <c r="AD884" s="728"/>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983"/>
      <c r="K885" s="983"/>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c r="K886" s="699"/>
      <c r="L886" s="983"/>
      <c r="M886" s="983"/>
      <c r="N886" s="983"/>
      <c r="O886" s="983"/>
      <c r="P886" s="983"/>
      <c r="Q886" s="983"/>
      <c r="R886" s="983"/>
      <c r="S886" s="983"/>
      <c r="T886" s="983"/>
      <c r="U886" s="983"/>
      <c r="V886" s="983"/>
      <c r="W886" s="983"/>
      <c r="X886" s="983"/>
      <c r="Y886" s="983"/>
      <c r="Z886" s="983"/>
      <c r="AA886" s="983"/>
      <c r="AB886" s="983"/>
      <c r="AC886" s="983"/>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699" t="s">
        <v>219</v>
      </c>
      <c r="K887" s="724"/>
      <c r="L887" s="724"/>
      <c r="M887" s="724"/>
      <c r="N887" s="724"/>
      <c r="O887" s="724"/>
      <c r="P887" s="724"/>
      <c r="Q887" s="724"/>
      <c r="R887" s="724"/>
      <c r="S887" s="724"/>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699"/>
      <c r="G888" s="699"/>
      <c r="H888" s="699"/>
      <c r="I888" s="699"/>
      <c r="J888" s="724" t="s">
        <v>225</v>
      </c>
      <c r="K888" s="724" t="s">
        <v>404</v>
      </c>
      <c r="L888" s="724" t="s">
        <v>59</v>
      </c>
      <c r="M888" s="724" t="s">
        <v>60</v>
      </c>
      <c r="N888" s="724" t="s">
        <v>61</v>
      </c>
      <c r="O888" s="724" t="s">
        <v>62</v>
      </c>
      <c r="P888" s="724" t="s">
        <v>913</v>
      </c>
      <c r="Q888" s="724" t="s">
        <v>914</v>
      </c>
      <c r="R888" s="724" t="s">
        <v>915</v>
      </c>
      <c r="S888" s="724" t="s">
        <v>1208</v>
      </c>
      <c r="T888" s="724"/>
      <c r="U888" s="724"/>
      <c r="V888" s="724"/>
      <c r="W888" s="724"/>
      <c r="X888" s="724"/>
      <c r="Y888" s="724"/>
      <c r="Z888" s="724"/>
      <c r="AA888" s="982"/>
      <c r="AB888" s="982"/>
      <c r="AC888" s="982"/>
      <c r="AD888" s="983"/>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t="s">
        <v>851</v>
      </c>
      <c r="J889" s="196" t="s">
        <v>405</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406</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407</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408</v>
      </c>
      <c r="K892" s="968">
        <v>100</v>
      </c>
      <c r="L892" s="968">
        <v>100</v>
      </c>
      <c r="M892" s="968">
        <v>100</v>
      </c>
      <c r="N892" s="968">
        <v>100</v>
      </c>
      <c r="O892" s="968">
        <v>100</v>
      </c>
      <c r="P892" s="968">
        <v>100</v>
      </c>
      <c r="Q892" s="968">
        <v>100</v>
      </c>
      <c r="R892" s="968">
        <v>100</v>
      </c>
      <c r="S892" s="968">
        <v>100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409</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410</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411</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412</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413</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2.75" customHeight="1" outlineLevel="1" x14ac:dyDescent="0.25">
      <c r="A898" s="134"/>
      <c r="B898" s="135"/>
      <c r="C898" s="699"/>
      <c r="D898" s="699"/>
      <c r="E898" s="699"/>
      <c r="F898" s="703"/>
      <c r="G898" s="715"/>
      <c r="H898" s="715"/>
      <c r="I898" s="715"/>
      <c r="J898" s="196" t="s">
        <v>414</v>
      </c>
      <c r="K898" s="968">
        <v>500</v>
      </c>
      <c r="L898" s="968">
        <v>800</v>
      </c>
      <c r="M898" s="968">
        <v>800</v>
      </c>
      <c r="N898" s="968">
        <v>800</v>
      </c>
      <c r="O898" s="968">
        <v>800</v>
      </c>
      <c r="P898" s="968">
        <v>800</v>
      </c>
      <c r="Q898" s="968">
        <v>800</v>
      </c>
      <c r="R898" s="968">
        <v>800</v>
      </c>
      <c r="S898" s="968">
        <v>800</v>
      </c>
      <c r="T898" s="716"/>
      <c r="U898" s="716"/>
      <c r="V898" s="716"/>
      <c r="W898" s="716"/>
      <c r="X898" s="716"/>
      <c r="Y898" s="716"/>
      <c r="Z898" s="716"/>
      <c r="AA898" s="1000"/>
      <c r="AB898" s="1000"/>
      <c r="AC898" s="1000"/>
      <c r="AD898" s="1000"/>
      <c r="AE898" s="694"/>
      <c r="AF898" s="689"/>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c r="BG898" s="686"/>
      <c r="BH898" s="686"/>
      <c r="BI898" s="686"/>
      <c r="BJ898" s="686"/>
    </row>
    <row r="899" spans="1:62" s="136" customFormat="1" ht="13.15" hidden="1" customHeight="1" outlineLevel="2" x14ac:dyDescent="0.25">
      <c r="A899" s="134"/>
      <c r="B899" s="126"/>
      <c r="C899" s="699"/>
      <c r="D899" s="699"/>
      <c r="E899" s="699"/>
      <c r="F899" s="707"/>
      <c r="G899" s="964"/>
      <c r="H899" s="964"/>
      <c r="I899" s="965" t="s">
        <v>418</v>
      </c>
      <c r="J899" s="965" t="s">
        <v>403</v>
      </c>
      <c r="K899" s="5">
        <f>K889</f>
        <v>100</v>
      </c>
      <c r="L899" s="5">
        <f t="shared" ref="L899:Q899" si="291">L889</f>
        <v>100</v>
      </c>
      <c r="M899" s="5">
        <f t="shared" si="291"/>
        <v>100</v>
      </c>
      <c r="N899" s="5">
        <f t="shared" si="291"/>
        <v>100</v>
      </c>
      <c r="O899" s="5">
        <f t="shared" si="291"/>
        <v>100</v>
      </c>
      <c r="P899" s="5">
        <f t="shared" si="291"/>
        <v>100</v>
      </c>
      <c r="Q899" s="5">
        <f t="shared" si="291"/>
        <v>100</v>
      </c>
      <c r="R899" s="5">
        <f t="shared" ref="R899:S918" si="292">R889</f>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145</v>
      </c>
      <c r="K900" s="5">
        <f t="shared" ref="K900:Q900" si="293">K890</f>
        <v>100</v>
      </c>
      <c r="L900" s="5">
        <f t="shared" si="293"/>
        <v>100</v>
      </c>
      <c r="M900" s="5">
        <f t="shared" si="293"/>
        <v>100</v>
      </c>
      <c r="N900" s="5">
        <f t="shared" si="293"/>
        <v>100</v>
      </c>
      <c r="O900" s="5">
        <f t="shared" si="293"/>
        <v>100</v>
      </c>
      <c r="P900" s="5">
        <f t="shared" si="293"/>
        <v>100</v>
      </c>
      <c r="Q900" s="5">
        <f t="shared" si="293"/>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146</v>
      </c>
      <c r="K901" s="5">
        <f t="shared" ref="K901:Q901" si="294">K891</f>
        <v>100</v>
      </c>
      <c r="L901" s="5">
        <f t="shared" si="294"/>
        <v>100</v>
      </c>
      <c r="M901" s="5">
        <f t="shared" si="294"/>
        <v>100</v>
      </c>
      <c r="N901" s="5">
        <f t="shared" si="294"/>
        <v>100</v>
      </c>
      <c r="O901" s="5">
        <f t="shared" si="294"/>
        <v>100</v>
      </c>
      <c r="P901" s="5">
        <f t="shared" si="294"/>
        <v>100</v>
      </c>
      <c r="Q901" s="5">
        <f t="shared" si="294"/>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147</v>
      </c>
      <c r="K902" s="5">
        <f t="shared" ref="K902:Q902" si="295">K892</f>
        <v>100</v>
      </c>
      <c r="L902" s="5">
        <f t="shared" si="295"/>
        <v>100</v>
      </c>
      <c r="M902" s="5">
        <f t="shared" si="295"/>
        <v>100</v>
      </c>
      <c r="N902" s="5">
        <f t="shared" si="295"/>
        <v>100</v>
      </c>
      <c r="O902" s="5">
        <f t="shared" si="295"/>
        <v>100</v>
      </c>
      <c r="P902" s="5">
        <f t="shared" si="295"/>
        <v>100</v>
      </c>
      <c r="Q902" s="5">
        <f t="shared" si="295"/>
        <v>100</v>
      </c>
      <c r="R902" s="5">
        <f t="shared" si="292"/>
        <v>100</v>
      </c>
      <c r="S902" s="5">
        <f t="shared" si="292"/>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148</v>
      </c>
      <c r="K903" s="5">
        <f t="shared" ref="K903:Q903" si="296">K893</f>
        <v>500</v>
      </c>
      <c r="L903" s="5">
        <f t="shared" si="296"/>
        <v>800</v>
      </c>
      <c r="M903" s="5">
        <f t="shared" si="296"/>
        <v>800</v>
      </c>
      <c r="N903" s="5">
        <f t="shared" si="296"/>
        <v>800</v>
      </c>
      <c r="O903" s="5">
        <f t="shared" si="296"/>
        <v>800</v>
      </c>
      <c r="P903" s="5">
        <f t="shared" si="296"/>
        <v>800</v>
      </c>
      <c r="Q903" s="5">
        <f t="shared" si="296"/>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149</v>
      </c>
      <c r="K904" s="5">
        <f t="shared" ref="K904:Q904" si="297">K894</f>
        <v>500</v>
      </c>
      <c r="L904" s="5">
        <f t="shared" si="297"/>
        <v>800</v>
      </c>
      <c r="M904" s="5">
        <f t="shared" si="297"/>
        <v>800</v>
      </c>
      <c r="N904" s="5">
        <f t="shared" si="297"/>
        <v>800</v>
      </c>
      <c r="O904" s="5">
        <f t="shared" si="297"/>
        <v>800</v>
      </c>
      <c r="P904" s="5">
        <f t="shared" si="297"/>
        <v>800</v>
      </c>
      <c r="Q904" s="5">
        <f t="shared" si="297"/>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150</v>
      </c>
      <c r="K905" s="5">
        <f t="shared" ref="K905:Q905" si="298">K895</f>
        <v>500</v>
      </c>
      <c r="L905" s="5">
        <f t="shared" si="298"/>
        <v>800</v>
      </c>
      <c r="M905" s="5">
        <f t="shared" si="298"/>
        <v>800</v>
      </c>
      <c r="N905" s="5">
        <f t="shared" si="298"/>
        <v>800</v>
      </c>
      <c r="O905" s="5">
        <f t="shared" si="298"/>
        <v>800</v>
      </c>
      <c r="P905" s="5">
        <f t="shared" si="298"/>
        <v>800</v>
      </c>
      <c r="Q905" s="5">
        <f t="shared" si="298"/>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151</v>
      </c>
      <c r="K906" s="5">
        <f t="shared" ref="K906:Q906" si="299">K896</f>
        <v>500</v>
      </c>
      <c r="L906" s="5">
        <f t="shared" si="299"/>
        <v>800</v>
      </c>
      <c r="M906" s="5">
        <f t="shared" si="299"/>
        <v>800</v>
      </c>
      <c r="N906" s="5">
        <f t="shared" si="299"/>
        <v>800</v>
      </c>
      <c r="O906" s="5">
        <f t="shared" si="299"/>
        <v>800</v>
      </c>
      <c r="P906" s="5">
        <f t="shared" si="299"/>
        <v>800</v>
      </c>
      <c r="Q906" s="5">
        <f t="shared" si="299"/>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152</v>
      </c>
      <c r="K907" s="5">
        <f t="shared" ref="K907:Q907" si="300">K897</f>
        <v>500</v>
      </c>
      <c r="L907" s="5">
        <f t="shared" si="300"/>
        <v>800</v>
      </c>
      <c r="M907" s="5">
        <f t="shared" si="300"/>
        <v>800</v>
      </c>
      <c r="N907" s="5">
        <f t="shared" si="300"/>
        <v>800</v>
      </c>
      <c r="O907" s="5">
        <f t="shared" si="300"/>
        <v>800</v>
      </c>
      <c r="P907" s="5">
        <f t="shared" si="300"/>
        <v>800</v>
      </c>
      <c r="Q907" s="5">
        <f t="shared" si="300"/>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c r="J908" s="965" t="s">
        <v>153</v>
      </c>
      <c r="K908" s="5">
        <f t="shared" ref="K908:Q908" si="301">K898</f>
        <v>500</v>
      </c>
      <c r="L908" s="5">
        <f t="shared" si="301"/>
        <v>800</v>
      </c>
      <c r="M908" s="5">
        <f t="shared" si="301"/>
        <v>800</v>
      </c>
      <c r="N908" s="5">
        <f t="shared" si="301"/>
        <v>800</v>
      </c>
      <c r="O908" s="5">
        <f t="shared" si="301"/>
        <v>800</v>
      </c>
      <c r="P908" s="5">
        <f t="shared" si="301"/>
        <v>800</v>
      </c>
      <c r="Q908" s="5">
        <f t="shared" si="301"/>
        <v>800</v>
      </c>
      <c r="R908" s="5">
        <f t="shared" si="292"/>
        <v>800</v>
      </c>
      <c r="S908" s="5">
        <f t="shared" si="292"/>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t="s">
        <v>819</v>
      </c>
      <c r="J909" s="965" t="s">
        <v>403</v>
      </c>
      <c r="K909" s="5">
        <f t="shared" ref="K909:Q909" si="302">K899</f>
        <v>100</v>
      </c>
      <c r="L909" s="5">
        <f t="shared" si="302"/>
        <v>100</v>
      </c>
      <c r="M909" s="5">
        <f t="shared" si="302"/>
        <v>100</v>
      </c>
      <c r="N909" s="5">
        <f t="shared" si="302"/>
        <v>100</v>
      </c>
      <c r="O909" s="5">
        <f t="shared" si="302"/>
        <v>100</v>
      </c>
      <c r="P909" s="5">
        <f t="shared" si="302"/>
        <v>100</v>
      </c>
      <c r="Q909" s="5">
        <f t="shared" si="302"/>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145</v>
      </c>
      <c r="K910" s="5">
        <f t="shared" ref="K910:Q910" si="303">K900</f>
        <v>100</v>
      </c>
      <c r="L910" s="5">
        <f t="shared" si="303"/>
        <v>100</v>
      </c>
      <c r="M910" s="5">
        <f t="shared" si="303"/>
        <v>100</v>
      </c>
      <c r="N910" s="5">
        <f t="shared" si="303"/>
        <v>100</v>
      </c>
      <c r="O910" s="5">
        <f t="shared" si="303"/>
        <v>100</v>
      </c>
      <c r="P910" s="5">
        <f t="shared" si="303"/>
        <v>100</v>
      </c>
      <c r="Q910" s="5">
        <f t="shared" si="303"/>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146</v>
      </c>
      <c r="K911" s="5">
        <f t="shared" ref="K911:Q911" si="304">K901</f>
        <v>100</v>
      </c>
      <c r="L911" s="5">
        <f t="shared" si="304"/>
        <v>100</v>
      </c>
      <c r="M911" s="5">
        <f t="shared" si="304"/>
        <v>100</v>
      </c>
      <c r="N911" s="5">
        <f t="shared" si="304"/>
        <v>100</v>
      </c>
      <c r="O911" s="5">
        <f t="shared" si="304"/>
        <v>100</v>
      </c>
      <c r="P911" s="5">
        <f t="shared" si="304"/>
        <v>100</v>
      </c>
      <c r="Q911" s="5">
        <f t="shared" si="304"/>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147</v>
      </c>
      <c r="K912" s="5">
        <f t="shared" ref="K912:Q912" si="305">K902</f>
        <v>100</v>
      </c>
      <c r="L912" s="5">
        <f t="shared" si="305"/>
        <v>100</v>
      </c>
      <c r="M912" s="5">
        <f t="shared" si="305"/>
        <v>100</v>
      </c>
      <c r="N912" s="5">
        <f t="shared" si="305"/>
        <v>100</v>
      </c>
      <c r="O912" s="5">
        <f t="shared" si="305"/>
        <v>100</v>
      </c>
      <c r="P912" s="5">
        <f t="shared" si="305"/>
        <v>100</v>
      </c>
      <c r="Q912" s="5">
        <f t="shared" si="305"/>
        <v>100</v>
      </c>
      <c r="R912" s="5">
        <f t="shared" si="292"/>
        <v>100</v>
      </c>
      <c r="S912" s="5">
        <f t="shared" si="292"/>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ref="K913:Q913" si="306">K903</f>
        <v>500</v>
      </c>
      <c r="L913" s="5">
        <f t="shared" si="306"/>
        <v>800</v>
      </c>
      <c r="M913" s="5">
        <f t="shared" si="306"/>
        <v>800</v>
      </c>
      <c r="N913" s="5">
        <f t="shared" si="306"/>
        <v>800</v>
      </c>
      <c r="O913" s="5">
        <f t="shared" si="306"/>
        <v>800</v>
      </c>
      <c r="P913" s="5">
        <f t="shared" si="306"/>
        <v>800</v>
      </c>
      <c r="Q913" s="5">
        <f t="shared" si="306"/>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ref="K914:Q914" si="307">K904</f>
        <v>500</v>
      </c>
      <c r="L914" s="5">
        <f t="shared" si="307"/>
        <v>800</v>
      </c>
      <c r="M914" s="5">
        <f t="shared" si="307"/>
        <v>800</v>
      </c>
      <c r="N914" s="5">
        <f t="shared" si="307"/>
        <v>800</v>
      </c>
      <c r="O914" s="5">
        <f t="shared" si="307"/>
        <v>800</v>
      </c>
      <c r="P914" s="5">
        <f t="shared" si="307"/>
        <v>800</v>
      </c>
      <c r="Q914" s="5">
        <f t="shared" si="307"/>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ref="K915:Q915" si="308">K905</f>
        <v>500</v>
      </c>
      <c r="L915" s="5">
        <f t="shared" si="308"/>
        <v>800</v>
      </c>
      <c r="M915" s="5">
        <f t="shared" si="308"/>
        <v>800</v>
      </c>
      <c r="N915" s="5">
        <f t="shared" si="308"/>
        <v>800</v>
      </c>
      <c r="O915" s="5">
        <f t="shared" si="308"/>
        <v>800</v>
      </c>
      <c r="P915" s="5">
        <f t="shared" si="308"/>
        <v>800</v>
      </c>
      <c r="Q915" s="5">
        <f t="shared" si="308"/>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ref="K916:Q916" si="309">K906</f>
        <v>500</v>
      </c>
      <c r="L916" s="5">
        <f t="shared" si="309"/>
        <v>800</v>
      </c>
      <c r="M916" s="5">
        <f t="shared" si="309"/>
        <v>800</v>
      </c>
      <c r="N916" s="5">
        <f t="shared" si="309"/>
        <v>800</v>
      </c>
      <c r="O916" s="5">
        <f t="shared" si="309"/>
        <v>800</v>
      </c>
      <c r="P916" s="5">
        <f t="shared" si="309"/>
        <v>800</v>
      </c>
      <c r="Q916" s="5">
        <f t="shared" si="309"/>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ref="K917:Q917" si="310">K907</f>
        <v>500</v>
      </c>
      <c r="L917" s="5">
        <f t="shared" si="310"/>
        <v>800</v>
      </c>
      <c r="M917" s="5">
        <f t="shared" si="310"/>
        <v>800</v>
      </c>
      <c r="N917" s="5">
        <f t="shared" si="310"/>
        <v>800</v>
      </c>
      <c r="O917" s="5">
        <f t="shared" si="310"/>
        <v>800</v>
      </c>
      <c r="P917" s="5">
        <f t="shared" si="310"/>
        <v>800</v>
      </c>
      <c r="Q917" s="5">
        <f t="shared" si="310"/>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ref="K918:Q918" si="311">K908</f>
        <v>500</v>
      </c>
      <c r="L918" s="5">
        <f t="shared" si="311"/>
        <v>800</v>
      </c>
      <c r="M918" s="5">
        <f t="shared" si="311"/>
        <v>800</v>
      </c>
      <c r="N918" s="5">
        <f t="shared" si="311"/>
        <v>800</v>
      </c>
      <c r="O918" s="5">
        <f t="shared" si="311"/>
        <v>800</v>
      </c>
      <c r="P918" s="5">
        <f t="shared" si="311"/>
        <v>800</v>
      </c>
      <c r="Q918" s="5">
        <f t="shared" si="311"/>
        <v>800</v>
      </c>
      <c r="R918" s="5">
        <f t="shared" si="292"/>
        <v>800</v>
      </c>
      <c r="S918" s="5">
        <f t="shared" si="292"/>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820</v>
      </c>
      <c r="J919" s="965" t="s">
        <v>403</v>
      </c>
      <c r="K919" s="5">
        <f t="shared" ref="K919:Q919" si="312">K909</f>
        <v>100</v>
      </c>
      <c r="L919" s="5">
        <f t="shared" si="312"/>
        <v>100</v>
      </c>
      <c r="M919" s="5">
        <f t="shared" si="312"/>
        <v>100</v>
      </c>
      <c r="N919" s="5">
        <f t="shared" si="312"/>
        <v>100</v>
      </c>
      <c r="O919" s="5">
        <f t="shared" si="312"/>
        <v>100</v>
      </c>
      <c r="P919" s="5">
        <f t="shared" si="312"/>
        <v>100</v>
      </c>
      <c r="Q919" s="5">
        <f t="shared" si="312"/>
        <v>100</v>
      </c>
      <c r="R919" s="5">
        <f t="shared" ref="R919:S938" si="313">R909</f>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ref="K920:Q920" si="314">K910</f>
        <v>100</v>
      </c>
      <c r="L920" s="5">
        <f t="shared" si="314"/>
        <v>100</v>
      </c>
      <c r="M920" s="5">
        <f t="shared" si="314"/>
        <v>100</v>
      </c>
      <c r="N920" s="5">
        <f t="shared" si="314"/>
        <v>100</v>
      </c>
      <c r="O920" s="5">
        <f t="shared" si="314"/>
        <v>100</v>
      </c>
      <c r="P920" s="5">
        <f t="shared" si="314"/>
        <v>100</v>
      </c>
      <c r="Q920" s="5">
        <f t="shared" si="314"/>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ref="K921:Q921" si="315">K911</f>
        <v>100</v>
      </c>
      <c r="L921" s="5">
        <f t="shared" si="315"/>
        <v>100</v>
      </c>
      <c r="M921" s="5">
        <f t="shared" si="315"/>
        <v>100</v>
      </c>
      <c r="N921" s="5">
        <f t="shared" si="315"/>
        <v>100</v>
      </c>
      <c r="O921" s="5">
        <f t="shared" si="315"/>
        <v>100</v>
      </c>
      <c r="P921" s="5">
        <f t="shared" si="315"/>
        <v>100</v>
      </c>
      <c r="Q921" s="5">
        <f t="shared" si="315"/>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Q922" si="316">K912</f>
        <v>100</v>
      </c>
      <c r="L922" s="5">
        <f t="shared" si="316"/>
        <v>100</v>
      </c>
      <c r="M922" s="5">
        <f t="shared" si="316"/>
        <v>100</v>
      </c>
      <c r="N922" s="5">
        <f t="shared" si="316"/>
        <v>100</v>
      </c>
      <c r="O922" s="5">
        <f t="shared" si="316"/>
        <v>100</v>
      </c>
      <c r="P922" s="5">
        <f t="shared" si="316"/>
        <v>100</v>
      </c>
      <c r="Q922" s="5">
        <f t="shared" si="316"/>
        <v>100</v>
      </c>
      <c r="R922" s="5">
        <f t="shared" si="313"/>
        <v>100</v>
      </c>
      <c r="S922" s="5">
        <f t="shared" si="313"/>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ref="K923:Q923" si="317">K913</f>
        <v>500</v>
      </c>
      <c r="L923" s="5">
        <f t="shared" si="317"/>
        <v>800</v>
      </c>
      <c r="M923" s="5">
        <f t="shared" si="317"/>
        <v>800</v>
      </c>
      <c r="N923" s="5">
        <f t="shared" si="317"/>
        <v>800</v>
      </c>
      <c r="O923" s="5">
        <f t="shared" si="317"/>
        <v>800</v>
      </c>
      <c r="P923" s="5">
        <f t="shared" si="317"/>
        <v>800</v>
      </c>
      <c r="Q923" s="5">
        <f t="shared" si="317"/>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ref="K924:Q924" si="318">K914</f>
        <v>500</v>
      </c>
      <c r="L924" s="5">
        <f t="shared" si="318"/>
        <v>800</v>
      </c>
      <c r="M924" s="5">
        <f t="shared" si="318"/>
        <v>800</v>
      </c>
      <c r="N924" s="5">
        <f t="shared" si="318"/>
        <v>800</v>
      </c>
      <c r="O924" s="5">
        <f t="shared" si="318"/>
        <v>800</v>
      </c>
      <c r="P924" s="5">
        <f t="shared" si="318"/>
        <v>800</v>
      </c>
      <c r="Q924" s="5">
        <f t="shared" si="318"/>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ref="K925:Q925" si="319">K915</f>
        <v>500</v>
      </c>
      <c r="L925" s="5">
        <f t="shared" si="319"/>
        <v>800</v>
      </c>
      <c r="M925" s="5">
        <f t="shared" si="319"/>
        <v>800</v>
      </c>
      <c r="N925" s="5">
        <f t="shared" si="319"/>
        <v>800</v>
      </c>
      <c r="O925" s="5">
        <f t="shared" si="319"/>
        <v>800</v>
      </c>
      <c r="P925" s="5">
        <f t="shared" si="319"/>
        <v>800</v>
      </c>
      <c r="Q925" s="5">
        <f t="shared" si="319"/>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ref="K926:Q926" si="320">K916</f>
        <v>500</v>
      </c>
      <c r="L926" s="5">
        <f t="shared" si="320"/>
        <v>800</v>
      </c>
      <c r="M926" s="5">
        <f t="shared" si="320"/>
        <v>800</v>
      </c>
      <c r="N926" s="5">
        <f t="shared" si="320"/>
        <v>800</v>
      </c>
      <c r="O926" s="5">
        <f t="shared" si="320"/>
        <v>800</v>
      </c>
      <c r="P926" s="5">
        <f t="shared" si="320"/>
        <v>800</v>
      </c>
      <c r="Q926" s="5">
        <f t="shared" si="320"/>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ref="K927:Q927" si="321">K917</f>
        <v>500</v>
      </c>
      <c r="L927" s="5">
        <f t="shared" si="321"/>
        <v>800</v>
      </c>
      <c r="M927" s="5">
        <f t="shared" si="321"/>
        <v>800</v>
      </c>
      <c r="N927" s="5">
        <f t="shared" si="321"/>
        <v>800</v>
      </c>
      <c r="O927" s="5">
        <f t="shared" si="321"/>
        <v>800</v>
      </c>
      <c r="P927" s="5">
        <f t="shared" si="321"/>
        <v>800</v>
      </c>
      <c r="Q927" s="5">
        <f t="shared" si="321"/>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ref="K928:Q928" si="322">K918</f>
        <v>500</v>
      </c>
      <c r="L928" s="5">
        <f t="shared" si="322"/>
        <v>800</v>
      </c>
      <c r="M928" s="5">
        <f t="shared" si="322"/>
        <v>800</v>
      </c>
      <c r="N928" s="5">
        <f t="shared" si="322"/>
        <v>800</v>
      </c>
      <c r="O928" s="5">
        <f t="shared" si="322"/>
        <v>800</v>
      </c>
      <c r="P928" s="5">
        <f t="shared" si="322"/>
        <v>800</v>
      </c>
      <c r="Q928" s="5">
        <f t="shared" si="322"/>
        <v>800</v>
      </c>
      <c r="R928" s="5">
        <f t="shared" si="313"/>
        <v>800</v>
      </c>
      <c r="S928" s="5">
        <f t="shared" si="313"/>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821</v>
      </c>
      <c r="J929" s="965" t="s">
        <v>403</v>
      </c>
      <c r="K929" s="5">
        <f t="shared" ref="K929:Q929" si="323">K919</f>
        <v>100</v>
      </c>
      <c r="L929" s="5">
        <f t="shared" si="323"/>
        <v>100</v>
      </c>
      <c r="M929" s="5">
        <f t="shared" si="323"/>
        <v>100</v>
      </c>
      <c r="N929" s="5">
        <f t="shared" si="323"/>
        <v>100</v>
      </c>
      <c r="O929" s="5">
        <f t="shared" si="323"/>
        <v>100</v>
      </c>
      <c r="P929" s="5">
        <f t="shared" si="323"/>
        <v>100</v>
      </c>
      <c r="Q929" s="5">
        <f t="shared" si="323"/>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ref="K930:Q930" si="324">K920</f>
        <v>100</v>
      </c>
      <c r="L930" s="5">
        <f t="shared" si="324"/>
        <v>100</v>
      </c>
      <c r="M930" s="5">
        <f t="shared" si="324"/>
        <v>100</v>
      </c>
      <c r="N930" s="5">
        <f t="shared" si="324"/>
        <v>100</v>
      </c>
      <c r="O930" s="5">
        <f t="shared" si="324"/>
        <v>100</v>
      </c>
      <c r="P930" s="5">
        <f t="shared" si="324"/>
        <v>100</v>
      </c>
      <c r="Q930" s="5">
        <f t="shared" si="324"/>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ref="K931:Q931" si="325">K921</f>
        <v>100</v>
      </c>
      <c r="L931" s="5">
        <f t="shared" si="325"/>
        <v>100</v>
      </c>
      <c r="M931" s="5">
        <f t="shared" si="325"/>
        <v>100</v>
      </c>
      <c r="N931" s="5">
        <f t="shared" si="325"/>
        <v>100</v>
      </c>
      <c r="O931" s="5">
        <f t="shared" si="325"/>
        <v>100</v>
      </c>
      <c r="P931" s="5">
        <f t="shared" si="325"/>
        <v>100</v>
      </c>
      <c r="Q931" s="5">
        <f t="shared" si="325"/>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ref="K932:Q932" si="326">K922</f>
        <v>100</v>
      </c>
      <c r="L932" s="5">
        <f t="shared" si="326"/>
        <v>100</v>
      </c>
      <c r="M932" s="5">
        <f t="shared" si="326"/>
        <v>100</v>
      </c>
      <c r="N932" s="5">
        <f t="shared" si="326"/>
        <v>100</v>
      </c>
      <c r="O932" s="5">
        <f t="shared" si="326"/>
        <v>100</v>
      </c>
      <c r="P932" s="5">
        <f t="shared" si="326"/>
        <v>100</v>
      </c>
      <c r="Q932" s="5">
        <f t="shared" si="326"/>
        <v>100</v>
      </c>
      <c r="R932" s="5">
        <f t="shared" si="313"/>
        <v>100</v>
      </c>
      <c r="S932" s="5">
        <f t="shared" si="313"/>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ref="K933:Q933" si="327">K923</f>
        <v>500</v>
      </c>
      <c r="L933" s="5">
        <f t="shared" si="327"/>
        <v>800</v>
      </c>
      <c r="M933" s="5">
        <f t="shared" si="327"/>
        <v>800</v>
      </c>
      <c r="N933" s="5">
        <f t="shared" si="327"/>
        <v>800</v>
      </c>
      <c r="O933" s="5">
        <f t="shared" si="327"/>
        <v>800</v>
      </c>
      <c r="P933" s="5">
        <f t="shared" si="327"/>
        <v>800</v>
      </c>
      <c r="Q933" s="5">
        <f t="shared" si="327"/>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ref="K934:Q934" si="328">K924</f>
        <v>500</v>
      </c>
      <c r="L934" s="5">
        <f t="shared" si="328"/>
        <v>800</v>
      </c>
      <c r="M934" s="5">
        <f t="shared" si="328"/>
        <v>800</v>
      </c>
      <c r="N934" s="5">
        <f t="shared" si="328"/>
        <v>800</v>
      </c>
      <c r="O934" s="5">
        <f t="shared" si="328"/>
        <v>800</v>
      </c>
      <c r="P934" s="5">
        <f t="shared" si="328"/>
        <v>800</v>
      </c>
      <c r="Q934" s="5">
        <f t="shared" si="328"/>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ref="K935:Q935" si="329">K925</f>
        <v>500</v>
      </c>
      <c r="L935" s="5">
        <f t="shared" si="329"/>
        <v>800</v>
      </c>
      <c r="M935" s="5">
        <f t="shared" si="329"/>
        <v>800</v>
      </c>
      <c r="N935" s="5">
        <f t="shared" si="329"/>
        <v>800</v>
      </c>
      <c r="O935" s="5">
        <f t="shared" si="329"/>
        <v>800</v>
      </c>
      <c r="P935" s="5">
        <f t="shared" si="329"/>
        <v>800</v>
      </c>
      <c r="Q935" s="5">
        <f t="shared" si="329"/>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ref="K936:Q936" si="330">K926</f>
        <v>500</v>
      </c>
      <c r="L936" s="5">
        <f t="shared" si="330"/>
        <v>800</v>
      </c>
      <c r="M936" s="5">
        <f t="shared" si="330"/>
        <v>800</v>
      </c>
      <c r="N936" s="5">
        <f t="shared" si="330"/>
        <v>800</v>
      </c>
      <c r="O936" s="5">
        <f t="shared" si="330"/>
        <v>800</v>
      </c>
      <c r="P936" s="5">
        <f t="shared" si="330"/>
        <v>800</v>
      </c>
      <c r="Q936" s="5">
        <f t="shared" si="330"/>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ref="K937:Q937" si="331">K927</f>
        <v>500</v>
      </c>
      <c r="L937" s="5">
        <f t="shared" si="331"/>
        <v>800</v>
      </c>
      <c r="M937" s="5">
        <f t="shared" si="331"/>
        <v>800</v>
      </c>
      <c r="N937" s="5">
        <f t="shared" si="331"/>
        <v>800</v>
      </c>
      <c r="O937" s="5">
        <f t="shared" si="331"/>
        <v>800</v>
      </c>
      <c r="P937" s="5">
        <f t="shared" si="331"/>
        <v>800</v>
      </c>
      <c r="Q937" s="5">
        <f t="shared" si="331"/>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Q938" si="332">K928</f>
        <v>500</v>
      </c>
      <c r="L938" s="5">
        <f t="shared" si="332"/>
        <v>800</v>
      </c>
      <c r="M938" s="5">
        <f t="shared" si="332"/>
        <v>800</v>
      </c>
      <c r="N938" s="5">
        <f t="shared" si="332"/>
        <v>800</v>
      </c>
      <c r="O938" s="5">
        <f t="shared" si="332"/>
        <v>800</v>
      </c>
      <c r="P938" s="5">
        <f t="shared" si="332"/>
        <v>800</v>
      </c>
      <c r="Q938" s="5">
        <f t="shared" si="332"/>
        <v>800</v>
      </c>
      <c r="R938" s="5">
        <f t="shared" si="313"/>
        <v>800</v>
      </c>
      <c r="S938" s="5">
        <f t="shared" si="313"/>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822</v>
      </c>
      <c r="J939" s="965" t="s">
        <v>403</v>
      </c>
      <c r="K939" s="5">
        <f t="shared" ref="K939:Q939" si="333">K929</f>
        <v>100</v>
      </c>
      <c r="L939" s="5">
        <f t="shared" si="333"/>
        <v>100</v>
      </c>
      <c r="M939" s="5">
        <f t="shared" si="333"/>
        <v>100</v>
      </c>
      <c r="N939" s="5">
        <f t="shared" si="333"/>
        <v>100</v>
      </c>
      <c r="O939" s="5">
        <f t="shared" si="333"/>
        <v>100</v>
      </c>
      <c r="P939" s="5">
        <f t="shared" si="333"/>
        <v>100</v>
      </c>
      <c r="Q939" s="5">
        <f t="shared" si="333"/>
        <v>100</v>
      </c>
      <c r="R939" s="5">
        <f t="shared" ref="R939:S958" si="334">R929</f>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ref="K940:Q940" si="335">K930</f>
        <v>100</v>
      </c>
      <c r="L940" s="5">
        <f t="shared" si="335"/>
        <v>100</v>
      </c>
      <c r="M940" s="5">
        <f t="shared" si="335"/>
        <v>100</v>
      </c>
      <c r="N940" s="5">
        <f t="shared" si="335"/>
        <v>100</v>
      </c>
      <c r="O940" s="5">
        <f t="shared" si="335"/>
        <v>100</v>
      </c>
      <c r="P940" s="5">
        <f t="shared" si="335"/>
        <v>100</v>
      </c>
      <c r="Q940" s="5">
        <f t="shared" si="335"/>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ref="K941:Q941" si="336">K931</f>
        <v>100</v>
      </c>
      <c r="L941" s="5">
        <f t="shared" si="336"/>
        <v>100</v>
      </c>
      <c r="M941" s="5">
        <f t="shared" si="336"/>
        <v>100</v>
      </c>
      <c r="N941" s="5">
        <f t="shared" si="336"/>
        <v>100</v>
      </c>
      <c r="O941" s="5">
        <f t="shared" si="336"/>
        <v>100</v>
      </c>
      <c r="P941" s="5">
        <f t="shared" si="336"/>
        <v>100</v>
      </c>
      <c r="Q941" s="5">
        <f t="shared" si="336"/>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ref="K942:Q942" si="337">K932</f>
        <v>100</v>
      </c>
      <c r="L942" s="5">
        <f t="shared" si="337"/>
        <v>100</v>
      </c>
      <c r="M942" s="5">
        <f t="shared" si="337"/>
        <v>100</v>
      </c>
      <c r="N942" s="5">
        <f t="shared" si="337"/>
        <v>100</v>
      </c>
      <c r="O942" s="5">
        <f t="shared" si="337"/>
        <v>100</v>
      </c>
      <c r="P942" s="5">
        <f t="shared" si="337"/>
        <v>100</v>
      </c>
      <c r="Q942" s="5">
        <f t="shared" si="337"/>
        <v>100</v>
      </c>
      <c r="R942" s="5">
        <f t="shared" si="334"/>
        <v>100</v>
      </c>
      <c r="S942" s="5">
        <f t="shared" si="334"/>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ref="K943:Q943" si="338">K933</f>
        <v>500</v>
      </c>
      <c r="L943" s="5">
        <f t="shared" si="338"/>
        <v>800</v>
      </c>
      <c r="M943" s="5">
        <f t="shared" si="338"/>
        <v>800</v>
      </c>
      <c r="N943" s="5">
        <f t="shared" si="338"/>
        <v>800</v>
      </c>
      <c r="O943" s="5">
        <f t="shared" si="338"/>
        <v>800</v>
      </c>
      <c r="P943" s="5">
        <f t="shared" si="338"/>
        <v>800</v>
      </c>
      <c r="Q943" s="5">
        <f t="shared" si="338"/>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ref="K944:Q944" si="339">K934</f>
        <v>500</v>
      </c>
      <c r="L944" s="5">
        <f t="shared" si="339"/>
        <v>800</v>
      </c>
      <c r="M944" s="5">
        <f t="shared" si="339"/>
        <v>800</v>
      </c>
      <c r="N944" s="5">
        <f t="shared" si="339"/>
        <v>800</v>
      </c>
      <c r="O944" s="5">
        <f t="shared" si="339"/>
        <v>800</v>
      </c>
      <c r="P944" s="5">
        <f t="shared" si="339"/>
        <v>800</v>
      </c>
      <c r="Q944" s="5">
        <f t="shared" si="339"/>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ref="K945:Q945" si="340">K935</f>
        <v>500</v>
      </c>
      <c r="L945" s="5">
        <f t="shared" si="340"/>
        <v>800</v>
      </c>
      <c r="M945" s="5">
        <f t="shared" si="340"/>
        <v>800</v>
      </c>
      <c r="N945" s="5">
        <f t="shared" si="340"/>
        <v>800</v>
      </c>
      <c r="O945" s="5">
        <f t="shared" si="340"/>
        <v>800</v>
      </c>
      <c r="P945" s="5">
        <f t="shared" si="340"/>
        <v>800</v>
      </c>
      <c r="Q945" s="5">
        <f t="shared" si="340"/>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ref="K946:Q946" si="341">K936</f>
        <v>500</v>
      </c>
      <c r="L946" s="5">
        <f t="shared" si="341"/>
        <v>800</v>
      </c>
      <c r="M946" s="5">
        <f t="shared" si="341"/>
        <v>800</v>
      </c>
      <c r="N946" s="5">
        <f t="shared" si="341"/>
        <v>800</v>
      </c>
      <c r="O946" s="5">
        <f t="shared" si="341"/>
        <v>800</v>
      </c>
      <c r="P946" s="5">
        <f t="shared" si="341"/>
        <v>800</v>
      </c>
      <c r="Q946" s="5">
        <f t="shared" si="341"/>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ref="K947:Q947" si="342">K937</f>
        <v>500</v>
      </c>
      <c r="L947" s="5">
        <f t="shared" si="342"/>
        <v>800</v>
      </c>
      <c r="M947" s="5">
        <f t="shared" si="342"/>
        <v>800</v>
      </c>
      <c r="N947" s="5">
        <f t="shared" si="342"/>
        <v>800</v>
      </c>
      <c r="O947" s="5">
        <f t="shared" si="342"/>
        <v>800</v>
      </c>
      <c r="P947" s="5">
        <f t="shared" si="342"/>
        <v>800</v>
      </c>
      <c r="Q947" s="5">
        <f t="shared" si="342"/>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ref="K948:Q948" si="343">K938</f>
        <v>500</v>
      </c>
      <c r="L948" s="5">
        <f t="shared" si="343"/>
        <v>800</v>
      </c>
      <c r="M948" s="5">
        <f t="shared" si="343"/>
        <v>800</v>
      </c>
      <c r="N948" s="5">
        <f t="shared" si="343"/>
        <v>800</v>
      </c>
      <c r="O948" s="5">
        <f t="shared" si="343"/>
        <v>800</v>
      </c>
      <c r="P948" s="5">
        <f t="shared" si="343"/>
        <v>800</v>
      </c>
      <c r="Q948" s="5">
        <f t="shared" si="343"/>
        <v>800</v>
      </c>
      <c r="R948" s="5">
        <f t="shared" si="334"/>
        <v>800</v>
      </c>
      <c r="S948" s="5">
        <f t="shared" si="334"/>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823</v>
      </c>
      <c r="J949" s="965" t="s">
        <v>403</v>
      </c>
      <c r="K949" s="5">
        <f t="shared" ref="K949:Q949" si="344">K939</f>
        <v>100</v>
      </c>
      <c r="L949" s="5">
        <f t="shared" si="344"/>
        <v>100</v>
      </c>
      <c r="M949" s="5">
        <f t="shared" si="344"/>
        <v>100</v>
      </c>
      <c r="N949" s="5">
        <f t="shared" si="344"/>
        <v>100</v>
      </c>
      <c r="O949" s="5">
        <f t="shared" si="344"/>
        <v>100</v>
      </c>
      <c r="P949" s="5">
        <f t="shared" si="344"/>
        <v>100</v>
      </c>
      <c r="Q949" s="5">
        <f t="shared" si="344"/>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ref="K950:Q950" si="345">K940</f>
        <v>100</v>
      </c>
      <c r="L950" s="5">
        <f t="shared" si="345"/>
        <v>100</v>
      </c>
      <c r="M950" s="5">
        <f t="shared" si="345"/>
        <v>100</v>
      </c>
      <c r="N950" s="5">
        <f t="shared" si="345"/>
        <v>100</v>
      </c>
      <c r="O950" s="5">
        <f t="shared" si="345"/>
        <v>100</v>
      </c>
      <c r="P950" s="5">
        <f t="shared" si="345"/>
        <v>100</v>
      </c>
      <c r="Q950" s="5">
        <f t="shared" si="345"/>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ref="K951:Q951" si="346">K941</f>
        <v>100</v>
      </c>
      <c r="L951" s="5">
        <f t="shared" si="346"/>
        <v>100</v>
      </c>
      <c r="M951" s="5">
        <f t="shared" si="346"/>
        <v>100</v>
      </c>
      <c r="N951" s="5">
        <f t="shared" si="346"/>
        <v>100</v>
      </c>
      <c r="O951" s="5">
        <f t="shared" si="346"/>
        <v>100</v>
      </c>
      <c r="P951" s="5">
        <f t="shared" si="346"/>
        <v>100</v>
      </c>
      <c r="Q951" s="5">
        <f t="shared" si="346"/>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ref="K952:Q952" si="347">K942</f>
        <v>100</v>
      </c>
      <c r="L952" s="5">
        <f t="shared" si="347"/>
        <v>100</v>
      </c>
      <c r="M952" s="5">
        <f t="shared" si="347"/>
        <v>100</v>
      </c>
      <c r="N952" s="5">
        <f t="shared" si="347"/>
        <v>100</v>
      </c>
      <c r="O952" s="5">
        <f t="shared" si="347"/>
        <v>100</v>
      </c>
      <c r="P952" s="5">
        <f t="shared" si="347"/>
        <v>100</v>
      </c>
      <c r="Q952" s="5">
        <f t="shared" si="347"/>
        <v>100</v>
      </c>
      <c r="R952" s="5">
        <f t="shared" si="334"/>
        <v>100</v>
      </c>
      <c r="S952" s="5">
        <f t="shared" si="334"/>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ref="K953:Q953" si="348">K943</f>
        <v>500</v>
      </c>
      <c r="L953" s="5">
        <f t="shared" si="348"/>
        <v>800</v>
      </c>
      <c r="M953" s="5">
        <f t="shared" si="348"/>
        <v>800</v>
      </c>
      <c r="N953" s="5">
        <f t="shared" si="348"/>
        <v>800</v>
      </c>
      <c r="O953" s="5">
        <f t="shared" si="348"/>
        <v>800</v>
      </c>
      <c r="P953" s="5">
        <f t="shared" si="348"/>
        <v>800</v>
      </c>
      <c r="Q953" s="5">
        <f t="shared" si="348"/>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Q954" si="349">K944</f>
        <v>500</v>
      </c>
      <c r="L954" s="5">
        <f t="shared" si="349"/>
        <v>800</v>
      </c>
      <c r="M954" s="5">
        <f t="shared" si="349"/>
        <v>800</v>
      </c>
      <c r="N954" s="5">
        <f t="shared" si="349"/>
        <v>800</v>
      </c>
      <c r="O954" s="5">
        <f t="shared" si="349"/>
        <v>800</v>
      </c>
      <c r="P954" s="5">
        <f t="shared" si="349"/>
        <v>800</v>
      </c>
      <c r="Q954" s="5">
        <f t="shared" si="349"/>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ref="K955:Q955" si="350">K945</f>
        <v>500</v>
      </c>
      <c r="L955" s="5">
        <f t="shared" si="350"/>
        <v>800</v>
      </c>
      <c r="M955" s="5">
        <f t="shared" si="350"/>
        <v>800</v>
      </c>
      <c r="N955" s="5">
        <f t="shared" si="350"/>
        <v>800</v>
      </c>
      <c r="O955" s="5">
        <f t="shared" si="350"/>
        <v>800</v>
      </c>
      <c r="P955" s="5">
        <f t="shared" si="350"/>
        <v>800</v>
      </c>
      <c r="Q955" s="5">
        <f t="shared" si="350"/>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ref="K956:Q956" si="351">K946</f>
        <v>500</v>
      </c>
      <c r="L956" s="5">
        <f t="shared" si="351"/>
        <v>800</v>
      </c>
      <c r="M956" s="5">
        <f t="shared" si="351"/>
        <v>800</v>
      </c>
      <c r="N956" s="5">
        <f t="shared" si="351"/>
        <v>800</v>
      </c>
      <c r="O956" s="5">
        <f t="shared" si="351"/>
        <v>800</v>
      </c>
      <c r="P956" s="5">
        <f t="shared" si="351"/>
        <v>800</v>
      </c>
      <c r="Q956" s="5">
        <f t="shared" si="351"/>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ref="K957:Q957" si="352">K947</f>
        <v>500</v>
      </c>
      <c r="L957" s="5">
        <f t="shared" si="352"/>
        <v>800</v>
      </c>
      <c r="M957" s="5">
        <f t="shared" si="352"/>
        <v>800</v>
      </c>
      <c r="N957" s="5">
        <f t="shared" si="352"/>
        <v>800</v>
      </c>
      <c r="O957" s="5">
        <f t="shared" si="352"/>
        <v>800</v>
      </c>
      <c r="P957" s="5">
        <f t="shared" si="352"/>
        <v>800</v>
      </c>
      <c r="Q957" s="5">
        <f t="shared" si="352"/>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ref="K958:Q958" si="353">K948</f>
        <v>500</v>
      </c>
      <c r="L958" s="5">
        <f t="shared" si="353"/>
        <v>800</v>
      </c>
      <c r="M958" s="5">
        <f t="shared" si="353"/>
        <v>800</v>
      </c>
      <c r="N958" s="5">
        <f t="shared" si="353"/>
        <v>800</v>
      </c>
      <c r="O958" s="5">
        <f t="shared" si="353"/>
        <v>800</v>
      </c>
      <c r="P958" s="5">
        <f t="shared" si="353"/>
        <v>800</v>
      </c>
      <c r="Q958" s="5">
        <f t="shared" si="353"/>
        <v>800</v>
      </c>
      <c r="R958" s="5">
        <f t="shared" si="334"/>
        <v>800</v>
      </c>
      <c r="S958" s="5">
        <f t="shared" si="334"/>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824</v>
      </c>
      <c r="J959" s="965" t="s">
        <v>403</v>
      </c>
      <c r="K959" s="5">
        <f t="shared" ref="K959:Q959" si="354">K949</f>
        <v>100</v>
      </c>
      <c r="L959" s="5">
        <f t="shared" si="354"/>
        <v>100</v>
      </c>
      <c r="M959" s="5">
        <f t="shared" si="354"/>
        <v>100</v>
      </c>
      <c r="N959" s="5">
        <f t="shared" si="354"/>
        <v>100</v>
      </c>
      <c r="O959" s="5">
        <f t="shared" si="354"/>
        <v>100</v>
      </c>
      <c r="P959" s="5">
        <f t="shared" si="354"/>
        <v>100</v>
      </c>
      <c r="Q959" s="5">
        <f t="shared" si="354"/>
        <v>100</v>
      </c>
      <c r="R959" s="5">
        <f t="shared" ref="R959:S978" si="355">R949</f>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ref="K960:Q960" si="356">K950</f>
        <v>100</v>
      </c>
      <c r="L960" s="5">
        <f t="shared" si="356"/>
        <v>100</v>
      </c>
      <c r="M960" s="5">
        <f t="shared" si="356"/>
        <v>100</v>
      </c>
      <c r="N960" s="5">
        <f t="shared" si="356"/>
        <v>100</v>
      </c>
      <c r="O960" s="5">
        <f t="shared" si="356"/>
        <v>100</v>
      </c>
      <c r="P960" s="5">
        <f t="shared" si="356"/>
        <v>100</v>
      </c>
      <c r="Q960" s="5">
        <f t="shared" si="356"/>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ref="K961:Q961" si="357">K951</f>
        <v>100</v>
      </c>
      <c r="L961" s="5">
        <f t="shared" si="357"/>
        <v>100</v>
      </c>
      <c r="M961" s="5">
        <f t="shared" si="357"/>
        <v>100</v>
      </c>
      <c r="N961" s="5">
        <f t="shared" si="357"/>
        <v>100</v>
      </c>
      <c r="O961" s="5">
        <f t="shared" si="357"/>
        <v>100</v>
      </c>
      <c r="P961" s="5">
        <f t="shared" si="357"/>
        <v>100</v>
      </c>
      <c r="Q961" s="5">
        <f t="shared" si="357"/>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ref="K962:Q962" si="358">K952</f>
        <v>100</v>
      </c>
      <c r="L962" s="5">
        <f t="shared" si="358"/>
        <v>100</v>
      </c>
      <c r="M962" s="5">
        <f t="shared" si="358"/>
        <v>100</v>
      </c>
      <c r="N962" s="5">
        <f t="shared" si="358"/>
        <v>100</v>
      </c>
      <c r="O962" s="5">
        <f t="shared" si="358"/>
        <v>100</v>
      </c>
      <c r="P962" s="5">
        <f t="shared" si="358"/>
        <v>100</v>
      </c>
      <c r="Q962" s="5">
        <f t="shared" si="358"/>
        <v>100</v>
      </c>
      <c r="R962" s="5">
        <f t="shared" si="355"/>
        <v>100</v>
      </c>
      <c r="S962" s="5">
        <f t="shared" si="355"/>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ref="K963:Q963" si="359">K953</f>
        <v>500</v>
      </c>
      <c r="L963" s="5">
        <f t="shared" si="359"/>
        <v>800</v>
      </c>
      <c r="M963" s="5">
        <f t="shared" si="359"/>
        <v>800</v>
      </c>
      <c r="N963" s="5">
        <f t="shared" si="359"/>
        <v>800</v>
      </c>
      <c r="O963" s="5">
        <f t="shared" si="359"/>
        <v>800</v>
      </c>
      <c r="P963" s="5">
        <f t="shared" si="359"/>
        <v>800</v>
      </c>
      <c r="Q963" s="5">
        <f t="shared" si="359"/>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ref="K964:Q964" si="360">K954</f>
        <v>500</v>
      </c>
      <c r="L964" s="5">
        <f t="shared" si="360"/>
        <v>800</v>
      </c>
      <c r="M964" s="5">
        <f t="shared" si="360"/>
        <v>800</v>
      </c>
      <c r="N964" s="5">
        <f t="shared" si="360"/>
        <v>800</v>
      </c>
      <c r="O964" s="5">
        <f t="shared" si="360"/>
        <v>800</v>
      </c>
      <c r="P964" s="5">
        <f t="shared" si="360"/>
        <v>800</v>
      </c>
      <c r="Q964" s="5">
        <f t="shared" si="360"/>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ref="K965:Q965" si="361">K955</f>
        <v>500</v>
      </c>
      <c r="L965" s="5">
        <f t="shared" si="361"/>
        <v>800</v>
      </c>
      <c r="M965" s="5">
        <f t="shared" si="361"/>
        <v>800</v>
      </c>
      <c r="N965" s="5">
        <f t="shared" si="361"/>
        <v>800</v>
      </c>
      <c r="O965" s="5">
        <f t="shared" si="361"/>
        <v>800</v>
      </c>
      <c r="P965" s="5">
        <f t="shared" si="361"/>
        <v>800</v>
      </c>
      <c r="Q965" s="5">
        <f t="shared" si="361"/>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ref="K966:Q966" si="362">K956</f>
        <v>500</v>
      </c>
      <c r="L966" s="5">
        <f t="shared" si="362"/>
        <v>800</v>
      </c>
      <c r="M966" s="5">
        <f t="shared" si="362"/>
        <v>800</v>
      </c>
      <c r="N966" s="5">
        <f t="shared" si="362"/>
        <v>800</v>
      </c>
      <c r="O966" s="5">
        <f t="shared" si="362"/>
        <v>800</v>
      </c>
      <c r="P966" s="5">
        <f t="shared" si="362"/>
        <v>800</v>
      </c>
      <c r="Q966" s="5">
        <f t="shared" si="362"/>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ref="K967:Q967" si="363">K957</f>
        <v>500</v>
      </c>
      <c r="L967" s="5">
        <f t="shared" si="363"/>
        <v>800</v>
      </c>
      <c r="M967" s="5">
        <f t="shared" si="363"/>
        <v>800</v>
      </c>
      <c r="N967" s="5">
        <f t="shared" si="363"/>
        <v>800</v>
      </c>
      <c r="O967" s="5">
        <f t="shared" si="363"/>
        <v>800</v>
      </c>
      <c r="P967" s="5">
        <f t="shared" si="363"/>
        <v>800</v>
      </c>
      <c r="Q967" s="5">
        <f t="shared" si="363"/>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ref="K968:Q968" si="364">K958</f>
        <v>500</v>
      </c>
      <c r="L968" s="5">
        <f t="shared" si="364"/>
        <v>800</v>
      </c>
      <c r="M968" s="5">
        <f t="shared" si="364"/>
        <v>800</v>
      </c>
      <c r="N968" s="5">
        <f t="shared" si="364"/>
        <v>800</v>
      </c>
      <c r="O968" s="5">
        <f t="shared" si="364"/>
        <v>800</v>
      </c>
      <c r="P968" s="5">
        <f t="shared" si="364"/>
        <v>800</v>
      </c>
      <c r="Q968" s="5">
        <f t="shared" si="364"/>
        <v>800</v>
      </c>
      <c r="R968" s="5">
        <f t="shared" si="355"/>
        <v>800</v>
      </c>
      <c r="S968" s="5">
        <f t="shared" si="355"/>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825</v>
      </c>
      <c r="J969" s="965" t="s">
        <v>403</v>
      </c>
      <c r="K969" s="5">
        <f t="shared" ref="K969:Q969" si="365">K959</f>
        <v>100</v>
      </c>
      <c r="L969" s="5">
        <f t="shared" si="365"/>
        <v>100</v>
      </c>
      <c r="M969" s="5">
        <f t="shared" si="365"/>
        <v>100</v>
      </c>
      <c r="N969" s="5">
        <f t="shared" si="365"/>
        <v>100</v>
      </c>
      <c r="O969" s="5">
        <f t="shared" si="365"/>
        <v>100</v>
      </c>
      <c r="P969" s="5">
        <f t="shared" si="365"/>
        <v>100</v>
      </c>
      <c r="Q969" s="5">
        <f t="shared" si="365"/>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Q970" si="366">K960</f>
        <v>100</v>
      </c>
      <c r="L970" s="5">
        <f t="shared" si="366"/>
        <v>100</v>
      </c>
      <c r="M970" s="5">
        <f t="shared" si="366"/>
        <v>100</v>
      </c>
      <c r="N970" s="5">
        <f t="shared" si="366"/>
        <v>100</v>
      </c>
      <c r="O970" s="5">
        <f t="shared" si="366"/>
        <v>100</v>
      </c>
      <c r="P970" s="5">
        <f t="shared" si="366"/>
        <v>100</v>
      </c>
      <c r="Q970" s="5">
        <f t="shared" si="366"/>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ref="K971:Q971" si="367">K961</f>
        <v>100</v>
      </c>
      <c r="L971" s="5">
        <f t="shared" si="367"/>
        <v>100</v>
      </c>
      <c r="M971" s="5">
        <f t="shared" si="367"/>
        <v>100</v>
      </c>
      <c r="N971" s="5">
        <f t="shared" si="367"/>
        <v>100</v>
      </c>
      <c r="O971" s="5">
        <f t="shared" si="367"/>
        <v>100</v>
      </c>
      <c r="P971" s="5">
        <f t="shared" si="367"/>
        <v>100</v>
      </c>
      <c r="Q971" s="5">
        <f t="shared" si="367"/>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ref="K972:Q972" si="368">K962</f>
        <v>100</v>
      </c>
      <c r="L972" s="5">
        <f t="shared" si="368"/>
        <v>100</v>
      </c>
      <c r="M972" s="5">
        <f t="shared" si="368"/>
        <v>100</v>
      </c>
      <c r="N972" s="5">
        <f t="shared" si="368"/>
        <v>100</v>
      </c>
      <c r="O972" s="5">
        <f t="shared" si="368"/>
        <v>100</v>
      </c>
      <c r="P972" s="5">
        <f t="shared" si="368"/>
        <v>100</v>
      </c>
      <c r="Q972" s="5">
        <f t="shared" si="368"/>
        <v>100</v>
      </c>
      <c r="R972" s="5">
        <f t="shared" si="355"/>
        <v>100</v>
      </c>
      <c r="S972" s="5">
        <f t="shared" si="355"/>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ref="K973:Q973" si="369">K963</f>
        <v>500</v>
      </c>
      <c r="L973" s="5">
        <f t="shared" si="369"/>
        <v>800</v>
      </c>
      <c r="M973" s="5">
        <f t="shared" si="369"/>
        <v>800</v>
      </c>
      <c r="N973" s="5">
        <f t="shared" si="369"/>
        <v>800</v>
      </c>
      <c r="O973" s="5">
        <f t="shared" si="369"/>
        <v>800</v>
      </c>
      <c r="P973" s="5">
        <f t="shared" si="369"/>
        <v>800</v>
      </c>
      <c r="Q973" s="5">
        <f t="shared" si="369"/>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ref="K974:Q974" si="370">K964</f>
        <v>500</v>
      </c>
      <c r="L974" s="5">
        <f t="shared" si="370"/>
        <v>800</v>
      </c>
      <c r="M974" s="5">
        <f t="shared" si="370"/>
        <v>800</v>
      </c>
      <c r="N974" s="5">
        <f t="shared" si="370"/>
        <v>800</v>
      </c>
      <c r="O974" s="5">
        <f t="shared" si="370"/>
        <v>800</v>
      </c>
      <c r="P974" s="5">
        <f t="shared" si="370"/>
        <v>800</v>
      </c>
      <c r="Q974" s="5">
        <f t="shared" si="370"/>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ref="K975:Q975" si="371">K965</f>
        <v>500</v>
      </c>
      <c r="L975" s="5">
        <f t="shared" si="371"/>
        <v>800</v>
      </c>
      <c r="M975" s="5">
        <f t="shared" si="371"/>
        <v>800</v>
      </c>
      <c r="N975" s="5">
        <f t="shared" si="371"/>
        <v>800</v>
      </c>
      <c r="O975" s="5">
        <f t="shared" si="371"/>
        <v>800</v>
      </c>
      <c r="P975" s="5">
        <f t="shared" si="371"/>
        <v>800</v>
      </c>
      <c r="Q975" s="5">
        <f t="shared" si="371"/>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ref="K976:Q976" si="372">K966</f>
        <v>500</v>
      </c>
      <c r="L976" s="5">
        <f t="shared" si="372"/>
        <v>800</v>
      </c>
      <c r="M976" s="5">
        <f t="shared" si="372"/>
        <v>800</v>
      </c>
      <c r="N976" s="5">
        <f t="shared" si="372"/>
        <v>800</v>
      </c>
      <c r="O976" s="5">
        <f t="shared" si="372"/>
        <v>800</v>
      </c>
      <c r="P976" s="5">
        <f t="shared" si="372"/>
        <v>800</v>
      </c>
      <c r="Q976" s="5">
        <f t="shared" si="372"/>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ref="K977:Q977" si="373">K967</f>
        <v>500</v>
      </c>
      <c r="L977" s="5">
        <f t="shared" si="373"/>
        <v>800</v>
      </c>
      <c r="M977" s="5">
        <f t="shared" si="373"/>
        <v>800</v>
      </c>
      <c r="N977" s="5">
        <f t="shared" si="373"/>
        <v>800</v>
      </c>
      <c r="O977" s="5">
        <f t="shared" si="373"/>
        <v>800</v>
      </c>
      <c r="P977" s="5">
        <f t="shared" si="373"/>
        <v>800</v>
      </c>
      <c r="Q977" s="5">
        <f t="shared" si="373"/>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ref="K978:Q978" si="374">K968</f>
        <v>500</v>
      </c>
      <c r="L978" s="5">
        <f t="shared" si="374"/>
        <v>800</v>
      </c>
      <c r="M978" s="5">
        <f t="shared" si="374"/>
        <v>800</v>
      </c>
      <c r="N978" s="5">
        <f t="shared" si="374"/>
        <v>800</v>
      </c>
      <c r="O978" s="5">
        <f t="shared" si="374"/>
        <v>800</v>
      </c>
      <c r="P978" s="5">
        <f t="shared" si="374"/>
        <v>800</v>
      </c>
      <c r="Q978" s="5">
        <f t="shared" si="374"/>
        <v>800</v>
      </c>
      <c r="R978" s="5">
        <f t="shared" si="355"/>
        <v>800</v>
      </c>
      <c r="S978" s="5">
        <f t="shared" si="355"/>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t="s">
        <v>826</v>
      </c>
      <c r="J979" s="965" t="s">
        <v>403</v>
      </c>
      <c r="K979" s="5">
        <f t="shared" ref="K979:Q979" si="375">K969</f>
        <v>100</v>
      </c>
      <c r="L979" s="5">
        <f t="shared" si="375"/>
        <v>100</v>
      </c>
      <c r="M979" s="5">
        <f t="shared" si="375"/>
        <v>100</v>
      </c>
      <c r="N979" s="5">
        <f t="shared" si="375"/>
        <v>100</v>
      </c>
      <c r="O979" s="5">
        <f t="shared" si="375"/>
        <v>100</v>
      </c>
      <c r="P979" s="5">
        <f t="shared" si="375"/>
        <v>100</v>
      </c>
      <c r="Q979" s="5">
        <f t="shared" si="375"/>
        <v>100</v>
      </c>
      <c r="R979" s="5">
        <f t="shared" ref="R979:S988" si="376">R969</f>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145</v>
      </c>
      <c r="K980" s="5">
        <f t="shared" ref="K980:Q980" si="377">K970</f>
        <v>100</v>
      </c>
      <c r="L980" s="5">
        <f t="shared" si="377"/>
        <v>100</v>
      </c>
      <c r="M980" s="5">
        <f t="shared" si="377"/>
        <v>100</v>
      </c>
      <c r="N980" s="5">
        <f t="shared" si="377"/>
        <v>100</v>
      </c>
      <c r="O980" s="5">
        <f t="shared" si="377"/>
        <v>100</v>
      </c>
      <c r="P980" s="5">
        <f t="shared" si="377"/>
        <v>100</v>
      </c>
      <c r="Q980" s="5">
        <f t="shared" si="377"/>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146</v>
      </c>
      <c r="K981" s="5">
        <f t="shared" ref="K981:Q981" si="378">K971</f>
        <v>100</v>
      </c>
      <c r="L981" s="5">
        <f t="shared" si="378"/>
        <v>100</v>
      </c>
      <c r="M981" s="5">
        <f t="shared" si="378"/>
        <v>100</v>
      </c>
      <c r="N981" s="5">
        <f t="shared" si="378"/>
        <v>100</v>
      </c>
      <c r="O981" s="5">
        <f t="shared" si="378"/>
        <v>100</v>
      </c>
      <c r="P981" s="5">
        <f t="shared" si="378"/>
        <v>100</v>
      </c>
      <c r="Q981" s="5">
        <f t="shared" si="378"/>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147</v>
      </c>
      <c r="K982" s="5">
        <f t="shared" ref="K982:Q982" si="379">K972</f>
        <v>100</v>
      </c>
      <c r="L982" s="5">
        <f t="shared" si="379"/>
        <v>100</v>
      </c>
      <c r="M982" s="5">
        <f t="shared" si="379"/>
        <v>100</v>
      </c>
      <c r="N982" s="5">
        <f t="shared" si="379"/>
        <v>100</v>
      </c>
      <c r="O982" s="5">
        <f t="shared" si="379"/>
        <v>100</v>
      </c>
      <c r="P982" s="5">
        <f t="shared" si="379"/>
        <v>100</v>
      </c>
      <c r="Q982" s="5">
        <f t="shared" si="379"/>
        <v>100</v>
      </c>
      <c r="R982" s="5">
        <f t="shared" si="376"/>
        <v>100</v>
      </c>
      <c r="S982" s="5">
        <f t="shared" si="376"/>
        <v>100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148</v>
      </c>
      <c r="K983" s="5">
        <f t="shared" ref="K983:Q983" si="380">K973</f>
        <v>500</v>
      </c>
      <c r="L983" s="5">
        <f t="shared" si="380"/>
        <v>800</v>
      </c>
      <c r="M983" s="5">
        <f t="shared" si="380"/>
        <v>800</v>
      </c>
      <c r="N983" s="5">
        <f t="shared" si="380"/>
        <v>800</v>
      </c>
      <c r="O983" s="5">
        <f t="shared" si="380"/>
        <v>800</v>
      </c>
      <c r="P983" s="5">
        <f t="shared" si="380"/>
        <v>800</v>
      </c>
      <c r="Q983" s="5">
        <f t="shared" si="380"/>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149</v>
      </c>
      <c r="K984" s="5">
        <f t="shared" ref="K984:Q984" si="381">K974</f>
        <v>500</v>
      </c>
      <c r="L984" s="5">
        <f t="shared" si="381"/>
        <v>800</v>
      </c>
      <c r="M984" s="5">
        <f t="shared" si="381"/>
        <v>800</v>
      </c>
      <c r="N984" s="5">
        <f t="shared" si="381"/>
        <v>800</v>
      </c>
      <c r="O984" s="5">
        <f t="shared" si="381"/>
        <v>800</v>
      </c>
      <c r="P984" s="5">
        <f t="shared" si="381"/>
        <v>800</v>
      </c>
      <c r="Q984" s="5">
        <f t="shared" si="381"/>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150</v>
      </c>
      <c r="K985" s="5">
        <f t="shared" ref="K985:Q985" si="382">K975</f>
        <v>500</v>
      </c>
      <c r="L985" s="5">
        <f t="shared" si="382"/>
        <v>800</v>
      </c>
      <c r="M985" s="5">
        <f t="shared" si="382"/>
        <v>800</v>
      </c>
      <c r="N985" s="5">
        <f t="shared" si="382"/>
        <v>800</v>
      </c>
      <c r="O985" s="5">
        <f t="shared" si="382"/>
        <v>800</v>
      </c>
      <c r="P985" s="5">
        <f t="shared" si="382"/>
        <v>800</v>
      </c>
      <c r="Q985" s="5">
        <f t="shared" si="382"/>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151</v>
      </c>
      <c r="K986" s="5">
        <f t="shared" ref="K986:Q986" si="383">K976</f>
        <v>500</v>
      </c>
      <c r="L986" s="5">
        <f t="shared" si="383"/>
        <v>800</v>
      </c>
      <c r="M986" s="5">
        <f t="shared" si="383"/>
        <v>800</v>
      </c>
      <c r="N986" s="5">
        <f t="shared" si="383"/>
        <v>800</v>
      </c>
      <c r="O986" s="5">
        <f t="shared" si="383"/>
        <v>800</v>
      </c>
      <c r="P986" s="5">
        <f t="shared" si="383"/>
        <v>800</v>
      </c>
      <c r="Q986" s="5">
        <f t="shared" si="383"/>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152</v>
      </c>
      <c r="K987" s="5">
        <f t="shared" ref="K987:Q987" si="384">K977</f>
        <v>500</v>
      </c>
      <c r="L987" s="5">
        <f t="shared" si="384"/>
        <v>800</v>
      </c>
      <c r="M987" s="5">
        <f t="shared" si="384"/>
        <v>800</v>
      </c>
      <c r="N987" s="5">
        <f t="shared" si="384"/>
        <v>800</v>
      </c>
      <c r="O987" s="5">
        <f t="shared" si="384"/>
        <v>800</v>
      </c>
      <c r="P987" s="5">
        <f t="shared" si="384"/>
        <v>800</v>
      </c>
      <c r="Q987" s="5">
        <f t="shared" si="384"/>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3.15" hidden="1" customHeight="1" outlineLevel="2" x14ac:dyDescent="0.25">
      <c r="A988" s="134"/>
      <c r="B988" s="126"/>
      <c r="C988" s="699"/>
      <c r="D988" s="699"/>
      <c r="E988" s="699"/>
      <c r="F988" s="707"/>
      <c r="G988" s="964"/>
      <c r="H988" s="964"/>
      <c r="I988" s="965"/>
      <c r="J988" s="965" t="s">
        <v>153</v>
      </c>
      <c r="K988" s="5">
        <f t="shared" ref="K988:Q988" si="385">K978</f>
        <v>500</v>
      </c>
      <c r="L988" s="5">
        <f t="shared" si="385"/>
        <v>800</v>
      </c>
      <c r="M988" s="5">
        <f t="shared" si="385"/>
        <v>800</v>
      </c>
      <c r="N988" s="5">
        <f t="shared" si="385"/>
        <v>800</v>
      </c>
      <c r="O988" s="5">
        <f t="shared" si="385"/>
        <v>800</v>
      </c>
      <c r="P988" s="5">
        <f t="shared" si="385"/>
        <v>800</v>
      </c>
      <c r="Q988" s="5">
        <f t="shared" si="385"/>
        <v>800</v>
      </c>
      <c r="R988" s="5">
        <f t="shared" si="376"/>
        <v>800</v>
      </c>
      <c r="S988" s="5">
        <f t="shared" si="376"/>
        <v>800</v>
      </c>
      <c r="U988" s="964"/>
      <c r="V988" s="964"/>
      <c r="W988" s="964"/>
      <c r="X988" s="964"/>
      <c r="Y988" s="964"/>
      <c r="Z988" s="964"/>
      <c r="AA988" s="964"/>
      <c r="AB988" s="964"/>
      <c r="AC988" s="964"/>
      <c r="AD988" s="964"/>
      <c r="AE988" s="694"/>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5" outlineLevel="1" collapsed="1" x14ac:dyDescent="0.25">
      <c r="A989" s="134"/>
      <c r="B989" s="126"/>
      <c r="C989" s="708" t="s">
        <v>127</v>
      </c>
      <c r="D989" s="699"/>
      <c r="E989" s="699"/>
      <c r="F989" s="707"/>
      <c r="G989" s="761"/>
      <c r="H989" s="761"/>
      <c r="I989" s="761"/>
      <c r="J989" s="761"/>
      <c r="K989" s="761"/>
      <c r="L989" s="761"/>
      <c r="M989" s="761"/>
      <c r="N989" s="761"/>
      <c r="O989" s="761"/>
      <c r="P989" s="761"/>
      <c r="Q989" s="761"/>
      <c r="R989" s="761"/>
      <c r="S989" s="761"/>
      <c r="T989" s="761"/>
      <c r="U989" s="761"/>
      <c r="V989" s="761"/>
      <c r="W989" s="761"/>
      <c r="X989" s="761"/>
      <c r="Y989" s="761"/>
      <c r="Z989" s="761"/>
      <c r="AA989" s="761"/>
      <c r="AB989" s="761"/>
      <c r="AC989" s="761"/>
      <c r="AD989" s="761"/>
      <c r="AE989" s="119"/>
      <c r="AF989" s="689"/>
      <c r="AG989" s="686"/>
      <c r="AH989" s="686"/>
      <c r="AI989" s="686"/>
      <c r="AJ989" s="686"/>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row>
    <row r="990" spans="1:62" s="136" customFormat="1" ht="12.75" customHeight="1" outlineLevel="1" x14ac:dyDescent="0.25">
      <c r="A990" s="134"/>
      <c r="B990" s="135"/>
      <c r="C990" s="699"/>
      <c r="D990" s="699"/>
      <c r="E990" s="699"/>
      <c r="F990" s="703"/>
      <c r="G990" s="715"/>
      <c r="H990" s="715"/>
      <c r="I990" s="716"/>
      <c r="J990" s="716"/>
      <c r="K990" s="716"/>
      <c r="L990" s="716"/>
      <c r="M990" s="716"/>
      <c r="N990" s="716"/>
      <c r="O990" s="716"/>
      <c r="P990" s="716"/>
      <c r="Q990" s="716"/>
      <c r="R990" s="716"/>
      <c r="S990" s="716"/>
      <c r="T990" s="716"/>
      <c r="U990" s="716"/>
      <c r="V990" s="716"/>
      <c r="W990" s="716"/>
      <c r="X990" s="716"/>
      <c r="Y990" s="716"/>
      <c r="Z990" s="716"/>
      <c r="AA990" s="1000"/>
      <c r="AB990" s="1000"/>
      <c r="AC990" s="1000"/>
      <c r="AD990" s="1000"/>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5.0999999999999996" customHeight="1" outlineLevel="1" x14ac:dyDescent="0.25">
      <c r="A991" s="134"/>
      <c r="B991" s="135"/>
      <c r="C991" s="699"/>
      <c r="D991" s="699"/>
      <c r="E991" s="699"/>
      <c r="F991" s="698"/>
      <c r="G991" s="697"/>
      <c r="H991" s="697"/>
      <c r="I991" s="697"/>
      <c r="J991" s="696"/>
      <c r="K991" s="696"/>
      <c r="L991" s="696"/>
      <c r="M991" s="696"/>
      <c r="N991" s="696"/>
      <c r="O991" s="696"/>
      <c r="P991" s="696"/>
      <c r="Q991" s="696"/>
      <c r="R991" s="696"/>
      <c r="S991" s="696"/>
      <c r="T991" s="696"/>
      <c r="U991" s="696"/>
      <c r="V991" s="696"/>
      <c r="W991" s="696"/>
      <c r="X991" s="696"/>
      <c r="Y991" s="696"/>
      <c r="Z991" s="696"/>
      <c r="AA991" s="695"/>
      <c r="AB991" s="695"/>
      <c r="AC991" s="695"/>
      <c r="AD991" s="695"/>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24" customHeight="1" x14ac:dyDescent="0.25">
      <c r="A992" s="134"/>
      <c r="B992" s="135"/>
      <c r="C992" s="692"/>
      <c r="D992" s="692"/>
      <c r="E992" s="692"/>
      <c r="F992" s="692"/>
      <c r="G992" s="693" t="str">
        <f>G881</f>
        <v>Conservation limit on grazing level at the end of each feed period.</v>
      </c>
      <c r="H992" s="692"/>
      <c r="I992" s="692"/>
      <c r="J992" s="692"/>
      <c r="K992" s="692"/>
      <c r="L992" s="692"/>
      <c r="M992" s="692"/>
      <c r="N992" s="692"/>
      <c r="O992" s="692"/>
      <c r="P992" s="692"/>
      <c r="Q992" s="692"/>
      <c r="R992" s="692"/>
      <c r="S992" s="692"/>
      <c r="T992" s="713"/>
      <c r="U992" s="713"/>
      <c r="V992" s="713"/>
      <c r="W992" s="713"/>
      <c r="X992" s="713"/>
      <c r="Y992" s="713"/>
      <c r="Z992" s="713"/>
      <c r="AA992" s="713"/>
      <c r="AB992" s="713"/>
      <c r="AC992" s="713"/>
      <c r="AD992" s="713"/>
      <c r="AE992" s="691" t="s">
        <v>129</v>
      </c>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2.75" customHeight="1" outlineLevel="1" x14ac:dyDescent="0.25">
      <c r="A993" s="134"/>
      <c r="B993" s="135"/>
      <c r="C993" s="135"/>
      <c r="D993" s="135"/>
      <c r="E993" s="135"/>
      <c r="F993" s="127"/>
      <c r="G993" s="127"/>
      <c r="H993" s="127"/>
      <c r="I993" s="127"/>
      <c r="J993" s="127"/>
      <c r="K993" s="127"/>
      <c r="L993" s="127"/>
      <c r="M993" s="127"/>
      <c r="N993" s="127"/>
      <c r="O993" s="228"/>
      <c r="P993" s="228"/>
      <c r="Q993" s="228"/>
      <c r="R993" s="127"/>
      <c r="S993" s="127"/>
      <c r="T993" s="127"/>
      <c r="U993" s="228"/>
      <c r="V993" s="228"/>
      <c r="W993" s="228"/>
      <c r="X993" s="228"/>
      <c r="Y993" s="228"/>
      <c r="Z993" s="127"/>
      <c r="AA993" s="228"/>
      <c r="AB993" s="228"/>
      <c r="AC993" s="228"/>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2.75" customHeight="1" outlineLevel="1" x14ac:dyDescent="0.25">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collapsed="1" thickBot="1" x14ac:dyDescent="0.3">
      <c r="A995" s="134"/>
      <c r="B995" s="75"/>
      <c r="C995" s="75"/>
      <c r="D995" s="75"/>
      <c r="E995" s="75"/>
      <c r="F995" s="75"/>
      <c r="G995" s="75"/>
      <c r="H995" s="75"/>
      <c r="I995" s="75"/>
      <c r="J995" s="75"/>
      <c r="K995" s="75"/>
      <c r="L995" s="75"/>
      <c r="M995" s="75"/>
      <c r="N995" s="75"/>
      <c r="O995" s="75"/>
      <c r="P995" s="75"/>
      <c r="Q995" s="75"/>
      <c r="R995" s="75"/>
      <c r="S995" s="75"/>
      <c r="T995" s="75"/>
      <c r="U995" s="227"/>
      <c r="V995" s="227"/>
      <c r="W995" s="227"/>
      <c r="X995" s="227"/>
      <c r="Y995" s="227"/>
      <c r="Z995" s="75"/>
      <c r="AA995" s="227"/>
      <c r="AB995" s="227"/>
      <c r="AC995" s="227"/>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5.0999999999999996" customHeight="1" outlineLevel="1" x14ac:dyDescent="0.25">
      <c r="A996" s="134"/>
      <c r="B996" s="126"/>
      <c r="C996" s="79" t="s">
        <v>0</v>
      </c>
      <c r="D996" s="79"/>
      <c r="E996" s="79"/>
      <c r="F996" s="79"/>
      <c r="G996" s="79"/>
      <c r="H996" s="79"/>
      <c r="I996" s="79"/>
      <c r="J996" s="79"/>
      <c r="K996" s="80"/>
      <c r="L996" s="80"/>
      <c r="M996" s="80"/>
      <c r="N996" s="80"/>
      <c r="O996" s="80"/>
      <c r="P996" s="80"/>
      <c r="Q996" s="80"/>
      <c r="R996" s="80"/>
      <c r="S996" s="80"/>
      <c r="T996" s="80"/>
      <c r="U996" s="230"/>
      <c r="V996" s="230"/>
      <c r="W996" s="230"/>
      <c r="X996" s="230"/>
      <c r="Y996" s="230"/>
      <c r="Z996" s="80"/>
      <c r="AA996" s="230"/>
      <c r="AB996" s="230"/>
      <c r="AC996" s="230"/>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collapsed="1" x14ac:dyDescent="0.25">
      <c r="A997" s="134"/>
      <c r="B997" s="126"/>
      <c r="C997" s="84"/>
      <c r="D997" s="84">
        <v>0</v>
      </c>
      <c r="E997" s="84" t="s">
        <v>1</v>
      </c>
      <c r="F997" s="85"/>
      <c r="G997" s="86" t="s">
        <v>773</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84"/>
      <c r="D998" s="91"/>
      <c r="E998" s="92"/>
      <c r="F998" s="93"/>
      <c r="G998" s="94" t="s">
        <v>777</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v>1</v>
      </c>
      <c r="D1000" s="91"/>
      <c r="E1000" s="92"/>
      <c r="F1000" s="100"/>
      <c r="G1000" s="101" t="s">
        <v>976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92"/>
      <c r="D1001" s="92"/>
      <c r="E1001" s="92"/>
      <c r="F1001" s="92"/>
      <c r="G1001" s="106"/>
      <c r="H1001" s="106"/>
      <c r="I1001" s="106"/>
      <c r="J1001" s="106"/>
      <c r="K1001" s="106"/>
      <c r="L1001" s="106"/>
      <c r="M1001" s="611" t="s">
        <v>775</v>
      </c>
      <c r="N1001" s="106"/>
      <c r="O1001" s="106"/>
      <c r="P1001" s="106"/>
      <c r="Q1001" s="106"/>
      <c r="R1001" s="106"/>
      <c r="S1001" s="106"/>
      <c r="T1001" s="106"/>
      <c r="U1001" s="662"/>
      <c r="V1001" s="662"/>
      <c r="W1001" s="662"/>
      <c r="X1001" s="662"/>
      <c r="Y1001" s="662"/>
      <c r="Z1001" s="106"/>
      <c r="AA1001" s="745"/>
      <c r="AB1001" s="745"/>
      <c r="AC1001" s="745"/>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237"/>
      <c r="D1002" s="237"/>
      <c r="E1002" s="237"/>
      <c r="F1002" s="237"/>
      <c r="G1002" s="237"/>
      <c r="H1002" s="237"/>
      <c r="I1002" s="237"/>
      <c r="J1002" s="237"/>
      <c r="K1002" s="237"/>
      <c r="L1002" s="597"/>
      <c r="M1002" s="611" t="s">
        <v>774</v>
      </c>
      <c r="N1002" s="130"/>
      <c r="O1002" s="130"/>
      <c r="P1002" s="130"/>
      <c r="Q1002" s="313"/>
      <c r="R1002" s="597"/>
      <c r="S1002" s="597"/>
      <c r="T1002" s="597"/>
      <c r="U1002" s="662"/>
      <c r="V1002" s="662"/>
      <c r="W1002" s="662"/>
      <c r="X1002" s="662"/>
      <c r="Y1002" s="662"/>
      <c r="Z1002" s="597"/>
      <c r="AA1002" s="745"/>
      <c r="AB1002" s="745"/>
      <c r="AC1002" s="745"/>
      <c r="AD1002" s="597"/>
      <c r="AE1002" s="236"/>
      <c r="AF1002" s="228"/>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92"/>
      <c r="H1003" s="92"/>
      <c r="I1003" s="92"/>
      <c r="J1003" s="92"/>
      <c r="K1003" s="92"/>
      <c r="L1003" s="106"/>
      <c r="M1003" s="130" t="s">
        <v>945</v>
      </c>
      <c r="N1003" s="130"/>
      <c r="O1003" s="130"/>
      <c r="P1003" s="130"/>
      <c r="Q1003" s="171"/>
      <c r="R1003" s="106"/>
      <c r="S1003" s="106"/>
      <c r="T1003" s="106"/>
      <c r="U1003" s="662"/>
      <c r="V1003" s="662"/>
      <c r="W1003" s="662"/>
      <c r="X1003" s="662"/>
      <c r="Y1003" s="662"/>
      <c r="Z1003" s="106"/>
      <c r="AA1003" s="745"/>
      <c r="AB1003" s="745"/>
      <c r="AC1003" s="745"/>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92"/>
      <c r="D1004" s="92"/>
      <c r="E1004" s="92"/>
      <c r="F1004" s="92"/>
      <c r="G1004" s="107"/>
      <c r="H1004" s="107"/>
      <c r="I1004" s="107"/>
      <c r="J1004" s="107"/>
      <c r="K1004" s="107"/>
      <c r="L1004" s="107" t="s">
        <v>226</v>
      </c>
      <c r="M1004" s="130" t="s">
        <v>379</v>
      </c>
      <c r="N1004" s="130"/>
      <c r="O1004" s="130"/>
      <c r="P1004" s="130"/>
      <c r="Q1004" s="107"/>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92"/>
      <c r="G1005" s="107"/>
      <c r="H1005" s="107"/>
      <c r="I1005" s="107"/>
      <c r="J1005" s="107"/>
      <c r="K1005" s="156" t="s">
        <v>167</v>
      </c>
      <c r="L1005" s="156" t="s">
        <v>227</v>
      </c>
      <c r="M1005" s="606" t="s">
        <v>205</v>
      </c>
      <c r="N1005" s="606" t="s">
        <v>393</v>
      </c>
      <c r="O1005" s="606" t="s">
        <v>392</v>
      </c>
      <c r="P1005" s="606" t="s">
        <v>204</v>
      </c>
      <c r="Q1005" s="107" t="s">
        <v>772</v>
      </c>
      <c r="R1005" s="107"/>
      <c r="S1005" s="107"/>
      <c r="T1005" s="107"/>
      <c r="U1005" s="243"/>
      <c r="V1005" s="243"/>
      <c r="W1005" s="243"/>
      <c r="X1005" s="243"/>
      <c r="Y1005" s="243"/>
      <c r="Z1005" s="107"/>
      <c r="AA1005" s="746"/>
      <c r="AB1005" s="746"/>
      <c r="AC1005" s="746"/>
      <c r="AD1005" s="187"/>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97"/>
      <c r="H1006" s="198"/>
      <c r="I1006" s="163"/>
      <c r="J1006" s="163"/>
      <c r="K1006" s="666" t="s">
        <v>405</v>
      </c>
      <c r="L1006" s="343">
        <v>0.5</v>
      </c>
      <c r="M1006" s="607">
        <v>9</v>
      </c>
      <c r="N1006" s="607">
        <v>10</v>
      </c>
      <c r="O1006" s="607">
        <v>10.5</v>
      </c>
      <c r="P1006" s="607">
        <v>15</v>
      </c>
      <c r="Q1006" s="163"/>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406</v>
      </c>
      <c r="L1007" s="344">
        <v>0.5</v>
      </c>
      <c r="M1007" s="608">
        <v>9.5</v>
      </c>
      <c r="N1007" s="608">
        <v>10</v>
      </c>
      <c r="O1007" s="608">
        <v>11</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407</v>
      </c>
      <c r="L1008" s="344">
        <v>0.5</v>
      </c>
      <c r="M1008" s="608">
        <v>10.5</v>
      </c>
      <c r="N1008" s="608">
        <v>11</v>
      </c>
      <c r="O1008" s="608">
        <v>11.5</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408</v>
      </c>
      <c r="L1009" s="344">
        <v>0.5</v>
      </c>
      <c r="M1009" s="608">
        <v>11</v>
      </c>
      <c r="N1009" s="608">
        <v>11.5</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409</v>
      </c>
      <c r="L1010" s="344">
        <v>0.5</v>
      </c>
      <c r="M1010" s="608">
        <v>10</v>
      </c>
      <c r="N1010" s="608">
        <v>11</v>
      </c>
      <c r="O1010" s="608">
        <v>12</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2"/>
      <c r="J1011" s="112"/>
      <c r="K1011" s="667" t="s">
        <v>410</v>
      </c>
      <c r="L1011" s="344">
        <v>0.5</v>
      </c>
      <c r="M1011" s="608">
        <v>8</v>
      </c>
      <c r="N1011" s="608">
        <v>8.5</v>
      </c>
      <c r="O1011" s="608">
        <v>9.5</v>
      </c>
      <c r="P1011" s="608">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411</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412</v>
      </c>
      <c r="L1013" s="345">
        <v>0.5</v>
      </c>
      <c r="M1013" s="609">
        <v>7</v>
      </c>
      <c r="N1013" s="609">
        <v>8</v>
      </c>
      <c r="O1013" s="609">
        <v>9</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31"/>
      <c r="H1014" s="131"/>
      <c r="I1014" s="118"/>
      <c r="J1014" s="118"/>
      <c r="K1014" s="667" t="s">
        <v>413</v>
      </c>
      <c r="L1014" s="345">
        <v>0.5</v>
      </c>
      <c r="M1014" s="609">
        <v>6</v>
      </c>
      <c r="N1014" s="609">
        <v>7</v>
      </c>
      <c r="O1014" s="609">
        <v>8</v>
      </c>
      <c r="P1014" s="609">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67"/>
      <c r="H1015" s="167"/>
      <c r="I1015" s="166"/>
      <c r="J1015" s="166"/>
      <c r="K1015" s="668" t="s">
        <v>414</v>
      </c>
      <c r="L1015" s="347">
        <v>0.5</v>
      </c>
      <c r="M1015" s="610">
        <v>5.5</v>
      </c>
      <c r="N1015" s="610">
        <v>6.5</v>
      </c>
      <c r="O1015" s="610">
        <v>8</v>
      </c>
      <c r="P1015" s="610">
        <v>15</v>
      </c>
      <c r="Q1015" s="166"/>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t="s">
        <v>946</v>
      </c>
      <c r="H1017" s="111"/>
      <c r="I1017" s="111"/>
      <c r="J1017" s="111"/>
      <c r="K1017" s="111"/>
      <c r="L1017" s="612">
        <v>6.5</v>
      </c>
      <c r="M1017" s="111" t="s">
        <v>778</v>
      </c>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13.15" customHeight="1" outlineLevel="1" x14ac:dyDescent="0.25">
      <c r="A1018" s="134"/>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36"/>
      <c r="AF1018" s="228"/>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5.0999999999999996" customHeight="1" outlineLevel="1" x14ac:dyDescent="0.25">
      <c r="A1019" s="134"/>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24" customHeight="1" x14ac:dyDescent="0.25">
      <c r="A1020" s="134"/>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1"/>
      <c r="V1020" s="291"/>
      <c r="W1020" s="291"/>
      <c r="X1020" s="291"/>
      <c r="Y1020" s="291"/>
      <c r="Z1020" s="123"/>
      <c r="AA1020" s="291"/>
      <c r="AB1020" s="291"/>
      <c r="AC1020" s="291"/>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outlineLevel="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6" customFormat="1" ht="12.75" customHeight="1" x14ac:dyDescent="0.25">
      <c r="A1022" s="134"/>
      <c r="B1022" s="75"/>
      <c r="C1022" s="75"/>
      <c r="D1022" s="75"/>
      <c r="E1022" s="75"/>
      <c r="F1022" s="127"/>
      <c r="G1022" s="127"/>
      <c r="H1022" s="127"/>
      <c r="I1022" s="127"/>
      <c r="J1022" s="127"/>
      <c r="K1022" s="127"/>
      <c r="L1022" s="127"/>
      <c r="M1022" s="127"/>
      <c r="N1022" s="127"/>
      <c r="O1022" s="127"/>
      <c r="P1022" s="127"/>
      <c r="Q1022" s="127"/>
      <c r="R1022" s="127"/>
      <c r="S1022" s="127"/>
      <c r="T1022" s="127"/>
      <c r="U1022" s="228"/>
      <c r="V1022" s="228"/>
      <c r="W1022" s="228"/>
      <c r="X1022" s="228"/>
      <c r="Y1022" s="228"/>
      <c r="Z1022" s="127"/>
      <c r="AA1022" s="228"/>
      <c r="AB1022" s="228"/>
      <c r="AC1022" s="228"/>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74"/>
      <c r="B1030" s="199"/>
      <c r="C1030" s="199"/>
      <c r="D1030" s="199"/>
      <c r="E1030" s="199"/>
      <c r="F1030" s="199"/>
      <c r="G1030" s="199"/>
      <c r="H1030" s="199"/>
      <c r="I1030" s="199"/>
      <c r="J1030" s="199"/>
      <c r="K1030" s="199"/>
      <c r="L1030" s="199"/>
      <c r="M1030" s="199"/>
      <c r="N1030" s="199"/>
      <c r="O1030" s="199"/>
      <c r="P1030" s="199"/>
      <c r="Q1030" s="199"/>
      <c r="R1030" s="199"/>
      <c r="S1030" s="199"/>
      <c r="T1030" s="199"/>
      <c r="U1030" s="199"/>
      <c r="V1030" s="199"/>
      <c r="W1030" s="199"/>
      <c r="X1030" s="199"/>
      <c r="Y1030" s="199"/>
      <c r="Z1030" s="199"/>
      <c r="AA1030" s="199"/>
      <c r="AB1030" s="199"/>
      <c r="AC1030" s="199"/>
      <c r="AD1030" s="199"/>
      <c r="AE1030" s="199"/>
      <c r="AF1030" s="199"/>
    </row>
    <row r="1031" spans="1:32" ht="12" customHeight="1" x14ac:dyDescent="0.25">
      <c r="A1031" s="200"/>
    </row>
  </sheetData>
  <autoFilter ref="G177:N188" xr:uid="{72A05B92-D5B8-40E0-9C71-8AFB3B39186C}"/>
  <mergeCells count="3">
    <mergeCell ref="L739:N739"/>
    <mergeCell ref="H57:T57"/>
    <mergeCell ref="G595:R595"/>
  </mergeCells>
  <phoneticPr fontId="11" type="noConversion"/>
  <conditionalFormatting sqref="J146:S146">
    <cfRule type="expression" dxfId="18" priority="2">
      <formula>J$147&lt;MIN(i_date_node_zm)</formula>
    </cfRule>
  </conditionalFormatting>
  <conditionalFormatting sqref="K433:K442 M433:V442">
    <cfRule type="expression" dxfId="17" priority="139" stopIfTrue="1">
      <formula>OR($T$464:$T465=1)</formula>
    </cfRule>
  </conditionalFormatting>
  <conditionalFormatting sqref="I469:R474">
    <cfRule type="expression" dxfId="16" priority="141" stopIfTrue="1">
      <formula>OR($T$464:$T469=1)</formula>
    </cfRule>
  </conditionalFormatting>
  <conditionalFormatting sqref="T488:T587 J488:R587">
    <cfRule type="expression" dxfId="15" priority="142" stopIfTrue="1">
      <formula>AND(OFFSET($T$465,$AD488,$AC488)=1,OFFSET($T$465,$AD487,$AC488)=1)</formula>
    </cfRule>
  </conditionalFormatting>
  <conditionalFormatting sqref="N624:N723">
    <cfRule type="expression" dxfId="14" priority="145" stopIfTrue="1">
      <formula>AND(N624&lt;$S624,OFFSET($T$465,$AD624,$AC624,1,1)&gt;0)</formula>
    </cfRule>
  </conditionalFormatting>
  <conditionalFormatting sqref="P624:P723">
    <cfRule type="expression" dxfId="13" priority="146" stopIfTrue="1">
      <formula>AND(P624&gt;$T624,OFFSET($T$465,$AD624,$AC624,1,1)&gt;0)</formula>
    </cfRule>
  </conditionalFormatting>
  <conditionalFormatting sqref="I465:R468">
    <cfRule type="expression" dxfId="12" priority="147" stopIfTrue="1">
      <formula>OR($T$465:$T465=1)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120</v>
      </c>
      <c r="AE4" s="710"/>
      <c r="AF4" s="83"/>
    </row>
    <row r="5" spans="1:32" ht="13.15" customHeight="1" outlineLevel="1" collapsed="1" x14ac:dyDescent="0.25">
      <c r="A5" s="690"/>
      <c r="B5" s="78"/>
      <c r="C5" s="708"/>
      <c r="D5" s="708">
        <v>0</v>
      </c>
      <c r="E5" s="708"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122</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123</v>
      </c>
      <c r="D13" s="108"/>
      <c r="E13" s="108"/>
      <c r="F13" s="699"/>
      <c r="G13" s="724"/>
      <c r="H13" s="724"/>
      <c r="I13" s="724"/>
      <c r="J13" s="109" t="s">
        <v>124</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126</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121</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128</v>
      </c>
      <c r="AE31" s="691" t="s">
        <v>129</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120</v>
      </c>
      <c r="AE36" s="710"/>
      <c r="AF36" s="689"/>
    </row>
    <row r="37" spans="1:32" ht="13.15" customHeight="1" outlineLevel="1" collapsed="1" x14ac:dyDescent="0.25">
      <c r="A37" s="690"/>
      <c r="B37" s="126"/>
      <c r="C37" s="708"/>
      <c r="D37" s="708">
        <v>0</v>
      </c>
      <c r="E37" s="708"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123</v>
      </c>
      <c r="D45" s="108"/>
      <c r="E45" s="108"/>
      <c r="F45" s="699"/>
      <c r="G45" s="724"/>
      <c r="H45" s="724"/>
      <c r="I45" s="724"/>
      <c r="J45" s="109" t="s">
        <v>124</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132</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133</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858</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857</v>
      </c>
      <c r="I51" s="116"/>
      <c r="J51" s="974"/>
      <c r="K51" s="339" t="s">
        <v>134</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135</v>
      </c>
      <c r="I52" s="116"/>
      <c r="J52" s="974"/>
      <c r="K52" s="339" t="s">
        <v>136</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137</v>
      </c>
      <c r="I53" s="116"/>
      <c r="J53" s="974"/>
      <c r="K53" s="339" t="s">
        <v>138</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139</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394</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694"/>
      <c r="AF57" s="689"/>
    </row>
    <row r="58" spans="1:32" ht="5.0999999999999996" customHeight="1" outlineLevel="1" x14ac:dyDescent="0.25">
      <c r="A58" s="690"/>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130</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128</v>
      </c>
      <c r="AE59" s="691" t="s">
        <v>129</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120</v>
      </c>
      <c r="AE63" s="710"/>
      <c r="AF63" s="689"/>
    </row>
    <row r="64" spans="1:32" ht="13.15" customHeight="1" outlineLevel="1" collapsed="1" x14ac:dyDescent="0.25">
      <c r="A64" s="690"/>
      <c r="B64" s="126"/>
      <c r="C64" s="708"/>
      <c r="D64" s="708">
        <v>0</v>
      </c>
      <c r="E64" s="708"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142</v>
      </c>
      <c r="H71" s="724" t="s">
        <v>143</v>
      </c>
      <c r="I71" s="724"/>
      <c r="J71" s="724" t="s">
        <v>851</v>
      </c>
      <c r="K71" s="724" t="s">
        <v>418</v>
      </c>
      <c r="L71" s="724" t="s">
        <v>819</v>
      </c>
      <c r="M71" s="724" t="s">
        <v>820</v>
      </c>
      <c r="N71" s="724" t="s">
        <v>821</v>
      </c>
      <c r="O71" s="724" t="s">
        <v>822</v>
      </c>
      <c r="P71" s="724" t="s">
        <v>823</v>
      </c>
      <c r="Q71" s="724" t="s">
        <v>824</v>
      </c>
      <c r="R71" s="724" t="s">
        <v>825</v>
      </c>
      <c r="S71" s="724" t="s">
        <v>826</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123</v>
      </c>
      <c r="D72" s="108"/>
      <c r="E72" s="108"/>
      <c r="F72" s="699"/>
      <c r="G72" s="724"/>
      <c r="H72" s="724"/>
      <c r="I72" s="724"/>
      <c r="J72" s="109" t="s">
        <v>124</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128</v>
      </c>
      <c r="AE82" s="691" t="s">
        <v>129</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1007</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1008</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397</v>
      </c>
      <c r="J113" s="725" t="s">
        <v>1010</v>
      </c>
      <c r="K113" s="725"/>
      <c r="L113" s="725"/>
      <c r="M113" s="725"/>
      <c r="N113" s="725"/>
      <c r="O113" s="725"/>
      <c r="P113" s="725"/>
      <c r="Q113" s="725"/>
      <c r="R113" s="725"/>
      <c r="S113" s="724"/>
      <c r="T113" s="725" t="s">
        <v>1011</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481</v>
      </c>
      <c r="I114" s="724" t="s">
        <v>38</v>
      </c>
      <c r="J114" s="724" t="s">
        <v>395</v>
      </c>
      <c r="K114" s="724" t="s">
        <v>396</v>
      </c>
      <c r="L114" s="724" t="s">
        <v>398</v>
      </c>
      <c r="M114" s="724" t="s">
        <v>399</v>
      </c>
      <c r="N114" s="724" t="s">
        <v>400</v>
      </c>
      <c r="O114" s="724" t="s">
        <v>402</v>
      </c>
      <c r="P114" s="724" t="s">
        <v>916</v>
      </c>
      <c r="Q114" s="724" t="s">
        <v>917</v>
      </c>
      <c r="R114" s="724" t="s">
        <v>1209</v>
      </c>
      <c r="S114" s="724"/>
      <c r="T114" s="724" t="s">
        <v>403</v>
      </c>
      <c r="U114" s="724" t="s">
        <v>145</v>
      </c>
      <c r="V114" s="724" t="s">
        <v>146</v>
      </c>
      <c r="W114" s="724" t="s">
        <v>147</v>
      </c>
      <c r="X114" s="724" t="s">
        <v>148</v>
      </c>
      <c r="Y114" s="724" t="s">
        <v>149</v>
      </c>
      <c r="Z114" s="724" t="s">
        <v>150</v>
      </c>
      <c r="AA114" s="724" t="s">
        <v>151</v>
      </c>
      <c r="AB114" s="724" t="s">
        <v>152</v>
      </c>
      <c r="AC114" s="724" t="s">
        <v>153</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124</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129</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120</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123</v>
      </c>
      <c r="D142" s="108"/>
      <c r="E142" s="108"/>
      <c r="F142" s="699"/>
      <c r="G142" s="724"/>
      <c r="H142" s="724"/>
      <c r="I142" s="724"/>
      <c r="J142" s="109" t="s">
        <v>124</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128</v>
      </c>
      <c r="AE165" s="691" t="s">
        <v>129</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120</v>
      </c>
      <c r="AE169" s="710"/>
      <c r="AF169" s="689"/>
    </row>
    <row r="170" spans="1:62" ht="13.15" customHeight="1" outlineLevel="1" collapsed="1" x14ac:dyDescent="0.25">
      <c r="A170" s="690"/>
      <c r="B170" s="126"/>
      <c r="C170" s="708"/>
      <c r="D170" s="708">
        <v>0</v>
      </c>
      <c r="E170" s="708"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344</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155</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156</v>
      </c>
      <c r="I177" s="156" t="s">
        <v>157</v>
      </c>
      <c r="J177" s="156" t="s">
        <v>158</v>
      </c>
      <c r="K177" s="156" t="s">
        <v>159</v>
      </c>
      <c r="L177" s="156" t="s">
        <v>160</v>
      </c>
      <c r="M177" s="156" t="s">
        <v>343</v>
      </c>
      <c r="N177" s="156" t="s">
        <v>161</v>
      </c>
      <c r="O177" s="724"/>
      <c r="P177" s="156" t="s">
        <v>161</v>
      </c>
      <c r="Q177" s="724" t="s">
        <v>1144</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1205</v>
      </c>
      <c r="I178" s="158" t="s">
        <v>1205</v>
      </c>
      <c r="J178" s="158" t="s">
        <v>1205</v>
      </c>
      <c r="K178" s="158" t="s">
        <v>1205</v>
      </c>
      <c r="L178" s="158" t="s">
        <v>1205</v>
      </c>
      <c r="M178" s="158" t="s">
        <v>1204</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128</v>
      </c>
      <c r="AE180" s="691" t="s">
        <v>129</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180</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481</v>
      </c>
      <c r="J191" s="724" t="s">
        <v>780</v>
      </c>
      <c r="K191" s="725" t="s">
        <v>181</v>
      </c>
      <c r="L191" s="725"/>
      <c r="M191" s="724"/>
      <c r="N191" s="724"/>
      <c r="O191" s="724"/>
      <c r="P191" s="724"/>
      <c r="Q191" s="724"/>
      <c r="R191" s="724"/>
      <c r="S191" s="724"/>
      <c r="T191" s="724"/>
      <c r="U191" s="724"/>
      <c r="V191" s="725" t="s">
        <v>182</v>
      </c>
      <c r="W191" s="725"/>
      <c r="X191" s="724"/>
      <c r="Y191" s="724"/>
      <c r="Z191" s="724"/>
      <c r="AA191" s="724"/>
      <c r="AB191" s="724"/>
      <c r="AC191" s="724"/>
      <c r="AD191" s="724"/>
      <c r="AE191" s="725" t="s">
        <v>401</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395</v>
      </c>
      <c r="L192" s="724" t="s">
        <v>396</v>
      </c>
      <c r="M192" s="724" t="s">
        <v>398</v>
      </c>
      <c r="N192" s="724" t="s">
        <v>399</v>
      </c>
      <c r="O192" s="724" t="s">
        <v>400</v>
      </c>
      <c r="P192" s="724" t="s">
        <v>402</v>
      </c>
      <c r="Q192" s="724" t="s">
        <v>916</v>
      </c>
      <c r="R192" s="724" t="s">
        <v>917</v>
      </c>
      <c r="S192" s="724" t="s">
        <v>1209</v>
      </c>
      <c r="T192" s="724"/>
      <c r="U192" s="724"/>
      <c r="V192" s="724" t="s">
        <v>395</v>
      </c>
      <c r="W192" s="724" t="s">
        <v>396</v>
      </c>
      <c r="X192" s="724" t="s">
        <v>398</v>
      </c>
      <c r="Y192" s="724" t="s">
        <v>399</v>
      </c>
      <c r="Z192" s="724" t="s">
        <v>400</v>
      </c>
      <c r="AA192" s="724" t="s">
        <v>402</v>
      </c>
      <c r="AB192" s="724" t="s">
        <v>916</v>
      </c>
      <c r="AC192" s="724" t="s">
        <v>917</v>
      </c>
      <c r="AD192" s="724" t="s">
        <v>1209</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851</v>
      </c>
      <c r="J193" s="131" t="s">
        <v>405</v>
      </c>
      <c r="K193" s="370">
        <v>1</v>
      </c>
      <c r="L193" s="370">
        <v>1</v>
      </c>
      <c r="M193" s="370">
        <v>1</v>
      </c>
      <c r="N193" s="370">
        <v>1</v>
      </c>
      <c r="O193" s="370">
        <v>1</v>
      </c>
      <c r="P193" s="370">
        <v>1</v>
      </c>
      <c r="Q193" s="370">
        <v>1</v>
      </c>
      <c r="R193" s="370">
        <v>1</v>
      </c>
      <c r="S193" s="370">
        <v>1</v>
      </c>
      <c r="T193" s="1161">
        <v>0.9</v>
      </c>
      <c r="U193" s="131" t="s">
        <v>403</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406</v>
      </c>
      <c r="K194" s="370">
        <v>0</v>
      </c>
      <c r="L194" s="370">
        <v>22</v>
      </c>
      <c r="M194" s="370">
        <v>120</v>
      </c>
      <c r="N194" s="370">
        <v>20</v>
      </c>
      <c r="O194" s="370">
        <v>30</v>
      </c>
      <c r="P194" s="370">
        <v>230</v>
      </c>
      <c r="Q194" s="370">
        <v>50</v>
      </c>
      <c r="R194" s="370">
        <v>80</v>
      </c>
      <c r="S194" s="370">
        <f>O194*T194</f>
        <v>22.5</v>
      </c>
      <c r="T194" s="1161">
        <v>0.75</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407</v>
      </c>
      <c r="K195" s="370">
        <v>0</v>
      </c>
      <c r="L195" s="370">
        <v>60</v>
      </c>
      <c r="M195" s="370">
        <v>185</v>
      </c>
      <c r="N195" s="370">
        <v>70</v>
      </c>
      <c r="O195" s="370">
        <v>100</v>
      </c>
      <c r="P195" s="370">
        <v>280</v>
      </c>
      <c r="Q195" s="370">
        <v>150</v>
      </c>
      <c r="R195" s="370">
        <v>150</v>
      </c>
      <c r="S195" s="370">
        <f t="shared" ref="S195:S197" si="5">O195*T195</f>
        <v>65</v>
      </c>
      <c r="T195" s="1161">
        <v>0.65</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408</v>
      </c>
      <c r="K196" s="370">
        <v>60</v>
      </c>
      <c r="L196" s="370">
        <v>125</v>
      </c>
      <c r="M196" s="370">
        <v>480</v>
      </c>
      <c r="N196" s="370">
        <v>225</v>
      </c>
      <c r="O196" s="370">
        <v>425</v>
      </c>
      <c r="P196" s="370">
        <v>700</v>
      </c>
      <c r="Q196" s="370">
        <v>400</v>
      </c>
      <c r="R196" s="370">
        <v>400</v>
      </c>
      <c r="S196" s="370">
        <f t="shared" si="5"/>
        <v>233.75000000000003</v>
      </c>
      <c r="T196" s="1161">
        <v>0.55000000000000004</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409</v>
      </c>
      <c r="K197" s="370">
        <v>275</v>
      </c>
      <c r="L197" s="370">
        <v>396</v>
      </c>
      <c r="M197" s="370">
        <v>535</v>
      </c>
      <c r="N197" s="370">
        <v>480</v>
      </c>
      <c r="O197" s="370">
        <v>500</v>
      </c>
      <c r="P197" s="370">
        <v>550</v>
      </c>
      <c r="Q197" s="370">
        <v>550</v>
      </c>
      <c r="R197" s="370">
        <v>550</v>
      </c>
      <c r="S197" s="370">
        <f t="shared" si="5"/>
        <v>225</v>
      </c>
      <c r="T197" s="1161">
        <v>0.45</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410</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411</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412</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413</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414</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418</v>
      </c>
      <c r="J203" s="131" t="s">
        <v>405</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403</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406</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407</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408</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409</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410</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411</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412</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413</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414</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819</v>
      </c>
      <c r="J213" s="131" t="s">
        <v>405</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403</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406</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407</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408</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409</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410</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411</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412</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413</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414</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820</v>
      </c>
      <c r="J223" s="131" t="s">
        <v>405</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403</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406</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407</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408</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409</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410</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411</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412</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413</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414</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821</v>
      </c>
      <c r="J233" s="131" t="s">
        <v>405</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403</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406</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407</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408</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409</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410</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411</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412</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413</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414</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822</v>
      </c>
      <c r="J243" s="131" t="s">
        <v>405</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403</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406</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407</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408</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409</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410</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411</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412</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413</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414</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823</v>
      </c>
      <c r="J253" s="131" t="s">
        <v>405</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403</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406</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407</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408</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409</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410</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411</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412</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413</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414</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824</v>
      </c>
      <c r="J263" s="131" t="s">
        <v>405</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403</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406</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407</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408</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409</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410</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411</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412</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413</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414</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825</v>
      </c>
      <c r="J273" s="131" t="s">
        <v>405</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403</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406</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407</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408</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409</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410</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411</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412</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413</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414</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826</v>
      </c>
      <c r="J283" s="131" t="s">
        <v>405</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403</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406</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407</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408</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409</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410</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411</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412</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413</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414</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129</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180</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481</v>
      </c>
      <c r="J305" s="724"/>
      <c r="K305" s="725" t="s">
        <v>183</v>
      </c>
      <c r="L305" s="725"/>
      <c r="M305" s="724"/>
      <c r="N305" s="724"/>
      <c r="O305" s="724"/>
      <c r="P305" s="724"/>
      <c r="Q305" s="724"/>
      <c r="R305" s="724"/>
      <c r="S305" s="724"/>
      <c r="T305" s="724"/>
      <c r="U305" s="724"/>
      <c r="V305" s="725" t="s">
        <v>184</v>
      </c>
      <c r="W305" s="725"/>
      <c r="X305" s="724"/>
      <c r="Y305" s="724"/>
      <c r="Z305" s="724"/>
      <c r="AA305" s="724"/>
      <c r="AB305" s="724"/>
      <c r="AC305" s="724"/>
      <c r="AD305" s="724"/>
      <c r="AE305" s="725" t="s">
        <v>401</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395</v>
      </c>
      <c r="L306" s="724" t="s">
        <v>396</v>
      </c>
      <c r="M306" s="724" t="s">
        <v>398</v>
      </c>
      <c r="N306" s="724" t="s">
        <v>399</v>
      </c>
      <c r="O306" s="724" t="s">
        <v>400</v>
      </c>
      <c r="P306" s="724" t="s">
        <v>402</v>
      </c>
      <c r="Q306" s="724" t="s">
        <v>916</v>
      </c>
      <c r="R306" s="724" t="s">
        <v>917</v>
      </c>
      <c r="S306" s="724" t="s">
        <v>1209</v>
      </c>
      <c r="T306" s="724"/>
      <c r="U306" s="724"/>
      <c r="V306" s="724" t="s">
        <v>395</v>
      </c>
      <c r="W306" s="724" t="s">
        <v>396</v>
      </c>
      <c r="X306" s="724" t="s">
        <v>398</v>
      </c>
      <c r="Y306" s="724" t="s">
        <v>399</v>
      </c>
      <c r="Z306" s="724" t="s">
        <v>400</v>
      </c>
      <c r="AA306" s="724" t="s">
        <v>402</v>
      </c>
      <c r="AB306" s="724" t="s">
        <v>916</v>
      </c>
      <c r="AC306" s="724" t="s">
        <v>917</v>
      </c>
      <c r="AD306" s="724" t="s">
        <v>1209</v>
      </c>
      <c r="AE306" s="724" t="s">
        <v>400</v>
      </c>
      <c r="AF306" s="724" t="s">
        <v>400</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851</v>
      </c>
      <c r="J307" s="131" t="s">
        <v>403</v>
      </c>
      <c r="K307" s="370">
        <v>100</v>
      </c>
      <c r="L307" s="370">
        <v>100</v>
      </c>
      <c r="M307" s="370">
        <v>100</v>
      </c>
      <c r="N307" s="370">
        <v>100</v>
      </c>
      <c r="O307" s="370">
        <v>100</v>
      </c>
      <c r="P307" s="370">
        <v>100</v>
      </c>
      <c r="Q307" s="370">
        <v>100</v>
      </c>
      <c r="R307" s="370">
        <v>100</v>
      </c>
      <c r="S307" s="370">
        <v>100</v>
      </c>
      <c r="T307" s="964"/>
      <c r="U307" s="965" t="s">
        <v>403</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4"/>
      <c r="U308" s="965" t="s">
        <v>145</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554.25</v>
      </c>
      <c r="T309" s="964"/>
      <c r="U309" s="965"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1184.3</v>
      </c>
      <c r="T310" s="964"/>
      <c r="U310" s="965"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1575.2</v>
      </c>
      <c r="T311" s="964"/>
      <c r="U311" s="965"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4"/>
      <c r="U312" s="965" t="s">
        <v>149</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4"/>
      <c r="U313" s="965" t="s">
        <v>150</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4"/>
      <c r="U314" s="965" t="s">
        <v>151</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4"/>
      <c r="U315" s="965" t="s">
        <v>152</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4"/>
      <c r="U316" s="965" t="s">
        <v>153</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418</v>
      </c>
      <c r="J317" s="131" t="s">
        <v>403</v>
      </c>
      <c r="K317" s="370">
        <v>200</v>
      </c>
      <c r="L317" s="370">
        <v>300</v>
      </c>
      <c r="M317" s="370">
        <v>300</v>
      </c>
      <c r="N317" s="368">
        <f t="shared" ref="N317:N380" si="45">$O317</f>
        <v>400</v>
      </c>
      <c r="O317" s="173">
        <v>400</v>
      </c>
      <c r="P317" s="173">
        <v>0</v>
      </c>
      <c r="Q317" s="173">
        <v>0</v>
      </c>
      <c r="R317" s="173">
        <v>0</v>
      </c>
      <c r="S317" s="173">
        <v>0</v>
      </c>
      <c r="T317" s="112"/>
      <c r="U317" s="131" t="s">
        <v>403</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819</v>
      </c>
      <c r="J327" s="131" t="s">
        <v>403</v>
      </c>
      <c r="K327" s="370">
        <v>200</v>
      </c>
      <c r="L327" s="370">
        <v>300</v>
      </c>
      <c r="M327" s="370">
        <v>300</v>
      </c>
      <c r="N327" s="368">
        <f t="shared" si="45"/>
        <v>400</v>
      </c>
      <c r="O327" s="173">
        <v>400</v>
      </c>
      <c r="P327" s="173">
        <v>0</v>
      </c>
      <c r="Q327" s="173">
        <v>0</v>
      </c>
      <c r="R327" s="173">
        <v>0</v>
      </c>
      <c r="S327" s="173">
        <v>0</v>
      </c>
      <c r="T327" s="112"/>
      <c r="U327" s="131" t="s">
        <v>403</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820</v>
      </c>
      <c r="J337" s="131" t="s">
        <v>403</v>
      </c>
      <c r="K337" s="370">
        <v>200</v>
      </c>
      <c r="L337" s="370">
        <v>300</v>
      </c>
      <c r="M337" s="370">
        <v>300</v>
      </c>
      <c r="N337" s="368">
        <f t="shared" si="45"/>
        <v>400</v>
      </c>
      <c r="O337" s="173">
        <v>400</v>
      </c>
      <c r="P337" s="173">
        <v>0</v>
      </c>
      <c r="Q337" s="173">
        <v>0</v>
      </c>
      <c r="R337" s="173">
        <v>0</v>
      </c>
      <c r="S337" s="173">
        <v>0</v>
      </c>
      <c r="T337" s="112"/>
      <c r="U337" s="131" t="s">
        <v>403</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821</v>
      </c>
      <c r="J347" s="131" t="s">
        <v>403</v>
      </c>
      <c r="K347" s="370">
        <v>200</v>
      </c>
      <c r="L347" s="370">
        <v>300</v>
      </c>
      <c r="M347" s="370">
        <v>300</v>
      </c>
      <c r="N347" s="368">
        <f t="shared" si="45"/>
        <v>400</v>
      </c>
      <c r="O347" s="173">
        <v>400</v>
      </c>
      <c r="P347" s="173">
        <v>0</v>
      </c>
      <c r="Q347" s="173">
        <v>0</v>
      </c>
      <c r="R347" s="173">
        <v>0</v>
      </c>
      <c r="S347" s="173">
        <v>0</v>
      </c>
      <c r="T347" s="112"/>
      <c r="U347" s="131" t="s">
        <v>403</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822</v>
      </c>
      <c r="J357" s="131" t="s">
        <v>403</v>
      </c>
      <c r="K357" s="370">
        <v>200</v>
      </c>
      <c r="L357" s="370">
        <v>300</v>
      </c>
      <c r="M357" s="370">
        <v>300</v>
      </c>
      <c r="N357" s="368">
        <f t="shared" si="45"/>
        <v>400</v>
      </c>
      <c r="O357" s="173">
        <v>400</v>
      </c>
      <c r="P357" s="173">
        <v>0</v>
      </c>
      <c r="Q357" s="173">
        <v>0</v>
      </c>
      <c r="R357" s="173">
        <v>0</v>
      </c>
      <c r="S357" s="173">
        <v>0</v>
      </c>
      <c r="T357" s="112"/>
      <c r="U357" s="131" t="s">
        <v>403</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145</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146</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146</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147</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147</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148</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148</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149</v>
      </c>
      <c r="K362" s="368">
        <f t="shared" si="60"/>
        <v>100</v>
      </c>
      <c r="L362" s="368">
        <f t="shared" si="60"/>
        <v>100</v>
      </c>
      <c r="M362" s="368">
        <f t="shared" si="60"/>
        <v>100</v>
      </c>
      <c r="N362" s="368">
        <f t="shared" si="45"/>
        <v>100</v>
      </c>
      <c r="O362" s="173">
        <v>100</v>
      </c>
      <c r="P362" s="173">
        <v>0</v>
      </c>
      <c r="Q362" s="173">
        <v>0</v>
      </c>
      <c r="R362" s="173">
        <v>0</v>
      </c>
      <c r="S362" s="173">
        <v>0</v>
      </c>
      <c r="T362" s="112"/>
      <c r="U362" s="131" t="s">
        <v>149</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150</v>
      </c>
      <c r="K363" s="368">
        <f t="shared" si="60"/>
        <v>100</v>
      </c>
      <c r="L363" s="368">
        <f t="shared" si="60"/>
        <v>100</v>
      </c>
      <c r="M363" s="368">
        <f t="shared" si="60"/>
        <v>100</v>
      </c>
      <c r="N363" s="368">
        <f t="shared" si="45"/>
        <v>100</v>
      </c>
      <c r="O363" s="173">
        <v>100</v>
      </c>
      <c r="P363" s="173">
        <v>0</v>
      </c>
      <c r="Q363" s="173">
        <v>0</v>
      </c>
      <c r="R363" s="173">
        <v>0</v>
      </c>
      <c r="S363" s="173">
        <v>0</v>
      </c>
      <c r="T363" s="112"/>
      <c r="U363" s="131" t="s">
        <v>150</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151</v>
      </c>
      <c r="K364" s="368">
        <f t="shared" si="60"/>
        <v>100</v>
      </c>
      <c r="L364" s="368">
        <f t="shared" si="60"/>
        <v>100</v>
      </c>
      <c r="M364" s="368">
        <f t="shared" si="60"/>
        <v>100</v>
      </c>
      <c r="N364" s="368">
        <f t="shared" si="45"/>
        <v>100</v>
      </c>
      <c r="O364" s="173">
        <v>100</v>
      </c>
      <c r="P364" s="173">
        <v>0</v>
      </c>
      <c r="Q364" s="173">
        <v>0</v>
      </c>
      <c r="R364" s="173">
        <v>0</v>
      </c>
      <c r="S364" s="173">
        <v>0</v>
      </c>
      <c r="T364" s="112"/>
      <c r="U364" s="131" t="s">
        <v>151</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152</v>
      </c>
      <c r="K365" s="368">
        <f t="shared" si="60"/>
        <v>100</v>
      </c>
      <c r="L365" s="368">
        <f t="shared" si="60"/>
        <v>100</v>
      </c>
      <c r="M365" s="368">
        <f t="shared" si="60"/>
        <v>100</v>
      </c>
      <c r="N365" s="368">
        <f t="shared" si="45"/>
        <v>100</v>
      </c>
      <c r="O365" s="173">
        <v>100</v>
      </c>
      <c r="P365" s="173">
        <v>0</v>
      </c>
      <c r="Q365" s="173">
        <v>0</v>
      </c>
      <c r="R365" s="173">
        <v>0</v>
      </c>
      <c r="S365" s="173">
        <v>0</v>
      </c>
      <c r="T365" s="112"/>
      <c r="U365" s="131" t="s">
        <v>152</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153</v>
      </c>
      <c r="K366" s="368">
        <f t="shared" si="60"/>
        <v>100</v>
      </c>
      <c r="L366" s="368">
        <f t="shared" si="60"/>
        <v>100</v>
      </c>
      <c r="M366" s="368">
        <f t="shared" si="60"/>
        <v>100</v>
      </c>
      <c r="N366" s="368">
        <f t="shared" si="45"/>
        <v>100</v>
      </c>
      <c r="O366" s="173">
        <v>100</v>
      </c>
      <c r="P366" s="173">
        <v>0</v>
      </c>
      <c r="Q366" s="173">
        <v>0</v>
      </c>
      <c r="R366" s="173">
        <v>0</v>
      </c>
      <c r="S366" s="173">
        <v>0</v>
      </c>
      <c r="T366" s="112"/>
      <c r="U366" s="131" t="s">
        <v>153</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823</v>
      </c>
      <c r="J367" s="131" t="s">
        <v>403</v>
      </c>
      <c r="K367" s="370">
        <v>200</v>
      </c>
      <c r="L367" s="370">
        <v>300</v>
      </c>
      <c r="M367" s="370">
        <v>300</v>
      </c>
      <c r="N367" s="368">
        <f t="shared" si="45"/>
        <v>400</v>
      </c>
      <c r="O367" s="173">
        <v>400</v>
      </c>
      <c r="P367" s="173">
        <v>0</v>
      </c>
      <c r="Q367" s="173">
        <v>0</v>
      </c>
      <c r="R367" s="173">
        <v>0</v>
      </c>
      <c r="S367" s="173">
        <v>0</v>
      </c>
      <c r="T367" s="112"/>
      <c r="U367" s="131" t="s">
        <v>403</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145</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146</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146</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147</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147</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148</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148</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149</v>
      </c>
      <c r="K372" s="368">
        <f t="shared" si="63"/>
        <v>100</v>
      </c>
      <c r="L372" s="368">
        <f t="shared" si="63"/>
        <v>100</v>
      </c>
      <c r="M372" s="368">
        <f t="shared" si="63"/>
        <v>100</v>
      </c>
      <c r="N372" s="368">
        <f t="shared" si="45"/>
        <v>100</v>
      </c>
      <c r="O372" s="173">
        <v>100</v>
      </c>
      <c r="P372" s="173">
        <v>0</v>
      </c>
      <c r="Q372" s="173">
        <v>0</v>
      </c>
      <c r="R372" s="173">
        <v>0</v>
      </c>
      <c r="S372" s="173">
        <v>0</v>
      </c>
      <c r="T372" s="112"/>
      <c r="U372" s="131" t="s">
        <v>149</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150</v>
      </c>
      <c r="K373" s="368">
        <f t="shared" si="63"/>
        <v>100</v>
      </c>
      <c r="L373" s="368">
        <f t="shared" si="63"/>
        <v>100</v>
      </c>
      <c r="M373" s="368">
        <f t="shared" si="63"/>
        <v>100</v>
      </c>
      <c r="N373" s="368">
        <f t="shared" si="45"/>
        <v>100</v>
      </c>
      <c r="O373" s="173">
        <v>100</v>
      </c>
      <c r="P373" s="173">
        <v>0</v>
      </c>
      <c r="Q373" s="173">
        <v>0</v>
      </c>
      <c r="R373" s="173">
        <v>0</v>
      </c>
      <c r="S373" s="173">
        <v>0</v>
      </c>
      <c r="T373" s="112"/>
      <c r="U373" s="131" t="s">
        <v>150</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151</v>
      </c>
      <c r="K374" s="368">
        <f t="shared" si="63"/>
        <v>100</v>
      </c>
      <c r="L374" s="368">
        <f t="shared" si="63"/>
        <v>100</v>
      </c>
      <c r="M374" s="368">
        <f t="shared" si="63"/>
        <v>100</v>
      </c>
      <c r="N374" s="368">
        <f t="shared" si="45"/>
        <v>100</v>
      </c>
      <c r="O374" s="173">
        <v>100</v>
      </c>
      <c r="P374" s="173">
        <v>0</v>
      </c>
      <c r="Q374" s="173">
        <v>0</v>
      </c>
      <c r="R374" s="173">
        <v>0</v>
      </c>
      <c r="S374" s="173">
        <v>0</v>
      </c>
      <c r="T374" s="112"/>
      <c r="U374" s="131" t="s">
        <v>151</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152</v>
      </c>
      <c r="K375" s="368">
        <f t="shared" si="63"/>
        <v>100</v>
      </c>
      <c r="L375" s="368">
        <f t="shared" si="63"/>
        <v>100</v>
      </c>
      <c r="M375" s="368">
        <f t="shared" si="63"/>
        <v>100</v>
      </c>
      <c r="N375" s="368">
        <f t="shared" si="45"/>
        <v>100</v>
      </c>
      <c r="O375" s="173">
        <v>100</v>
      </c>
      <c r="P375" s="173">
        <v>0</v>
      </c>
      <c r="Q375" s="173">
        <v>0</v>
      </c>
      <c r="R375" s="173">
        <v>0</v>
      </c>
      <c r="S375" s="173">
        <v>0</v>
      </c>
      <c r="T375" s="112"/>
      <c r="U375" s="131" t="s">
        <v>152</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153</v>
      </c>
      <c r="K376" s="368">
        <f t="shared" si="63"/>
        <v>100</v>
      </c>
      <c r="L376" s="368">
        <f t="shared" si="63"/>
        <v>100</v>
      </c>
      <c r="M376" s="368">
        <f t="shared" si="63"/>
        <v>100</v>
      </c>
      <c r="N376" s="368">
        <f t="shared" si="45"/>
        <v>100</v>
      </c>
      <c r="O376" s="173">
        <v>100</v>
      </c>
      <c r="P376" s="173">
        <v>0</v>
      </c>
      <c r="Q376" s="173">
        <v>0</v>
      </c>
      <c r="R376" s="173">
        <v>0</v>
      </c>
      <c r="S376" s="173">
        <v>0</v>
      </c>
      <c r="T376" s="112"/>
      <c r="U376" s="131" t="s">
        <v>153</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824</v>
      </c>
      <c r="J377" s="131" t="s">
        <v>403</v>
      </c>
      <c r="K377" s="370">
        <v>200</v>
      </c>
      <c r="L377" s="370">
        <v>300</v>
      </c>
      <c r="M377" s="370">
        <v>300</v>
      </c>
      <c r="N377" s="368">
        <f t="shared" si="45"/>
        <v>400</v>
      </c>
      <c r="O377" s="173">
        <v>400</v>
      </c>
      <c r="P377" s="173">
        <v>0</v>
      </c>
      <c r="Q377" s="173">
        <v>0</v>
      </c>
      <c r="R377" s="173">
        <v>0</v>
      </c>
      <c r="S377" s="173">
        <v>0</v>
      </c>
      <c r="T377" s="112"/>
      <c r="U377" s="131" t="s">
        <v>403</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145</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146</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146</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147</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147</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148</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148</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149</v>
      </c>
      <c r="K382" s="368">
        <f t="shared" si="66"/>
        <v>100</v>
      </c>
      <c r="L382" s="368">
        <f t="shared" si="66"/>
        <v>100</v>
      </c>
      <c r="M382" s="368">
        <f t="shared" si="66"/>
        <v>100</v>
      </c>
      <c r="N382" s="368">
        <f t="shared" si="66"/>
        <v>100</v>
      </c>
      <c r="O382" s="173">
        <v>100</v>
      </c>
      <c r="P382" s="173">
        <v>0</v>
      </c>
      <c r="Q382" s="173">
        <v>0</v>
      </c>
      <c r="R382" s="173">
        <v>0</v>
      </c>
      <c r="S382" s="173">
        <v>0</v>
      </c>
      <c r="T382" s="112"/>
      <c r="U382" s="131" t="s">
        <v>149</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150</v>
      </c>
      <c r="K383" s="368">
        <f t="shared" si="66"/>
        <v>100</v>
      </c>
      <c r="L383" s="368">
        <f t="shared" si="66"/>
        <v>100</v>
      </c>
      <c r="M383" s="368">
        <f t="shared" si="66"/>
        <v>100</v>
      </c>
      <c r="N383" s="368">
        <f t="shared" si="66"/>
        <v>100</v>
      </c>
      <c r="O383" s="173">
        <v>100</v>
      </c>
      <c r="P383" s="173">
        <v>0</v>
      </c>
      <c r="Q383" s="173">
        <v>0</v>
      </c>
      <c r="R383" s="173">
        <v>0</v>
      </c>
      <c r="S383" s="173">
        <v>0</v>
      </c>
      <c r="T383" s="112"/>
      <c r="U383" s="131" t="s">
        <v>150</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151</v>
      </c>
      <c r="K384" s="368">
        <f t="shared" si="66"/>
        <v>100</v>
      </c>
      <c r="L384" s="368">
        <f t="shared" si="66"/>
        <v>100</v>
      </c>
      <c r="M384" s="368">
        <f t="shared" si="66"/>
        <v>100</v>
      </c>
      <c r="N384" s="368">
        <f t="shared" si="66"/>
        <v>100</v>
      </c>
      <c r="O384" s="173">
        <v>100</v>
      </c>
      <c r="P384" s="173">
        <v>0</v>
      </c>
      <c r="Q384" s="173">
        <v>0</v>
      </c>
      <c r="R384" s="173">
        <v>0</v>
      </c>
      <c r="S384" s="173">
        <v>0</v>
      </c>
      <c r="T384" s="112"/>
      <c r="U384" s="131" t="s">
        <v>151</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152</v>
      </c>
      <c r="K385" s="368">
        <f t="shared" si="66"/>
        <v>100</v>
      </c>
      <c r="L385" s="368">
        <f t="shared" si="66"/>
        <v>100</v>
      </c>
      <c r="M385" s="368">
        <f t="shared" si="66"/>
        <v>100</v>
      </c>
      <c r="N385" s="368">
        <f t="shared" si="66"/>
        <v>100</v>
      </c>
      <c r="O385" s="173">
        <v>100</v>
      </c>
      <c r="P385" s="173">
        <v>0</v>
      </c>
      <c r="Q385" s="173">
        <v>0</v>
      </c>
      <c r="R385" s="173">
        <v>0</v>
      </c>
      <c r="S385" s="173">
        <v>0</v>
      </c>
      <c r="T385" s="112"/>
      <c r="U385" s="131" t="s">
        <v>152</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153</v>
      </c>
      <c r="K386" s="368">
        <f t="shared" si="66"/>
        <v>100</v>
      </c>
      <c r="L386" s="368">
        <f t="shared" si="66"/>
        <v>100</v>
      </c>
      <c r="M386" s="368">
        <f t="shared" si="66"/>
        <v>100</v>
      </c>
      <c r="N386" s="368">
        <f t="shared" si="66"/>
        <v>100</v>
      </c>
      <c r="O386" s="173">
        <v>100</v>
      </c>
      <c r="P386" s="173">
        <v>0</v>
      </c>
      <c r="Q386" s="173">
        <v>0</v>
      </c>
      <c r="R386" s="173">
        <v>0</v>
      </c>
      <c r="S386" s="173">
        <v>0</v>
      </c>
      <c r="T386" s="112"/>
      <c r="U386" s="131" t="s">
        <v>153</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825</v>
      </c>
      <c r="J387" s="131" t="s">
        <v>403</v>
      </c>
      <c r="K387" s="370">
        <v>200</v>
      </c>
      <c r="L387" s="370">
        <v>300</v>
      </c>
      <c r="M387" s="370">
        <v>300</v>
      </c>
      <c r="N387" s="368">
        <f t="shared" si="66"/>
        <v>400</v>
      </c>
      <c r="O387" s="173">
        <v>400</v>
      </c>
      <c r="P387" s="173">
        <v>0</v>
      </c>
      <c r="Q387" s="173">
        <v>0</v>
      </c>
      <c r="R387" s="173">
        <v>0</v>
      </c>
      <c r="S387" s="173">
        <v>0</v>
      </c>
      <c r="T387" s="112"/>
      <c r="U387" s="131" t="s">
        <v>403</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145</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146</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146</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147</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147</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148</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148</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149</v>
      </c>
      <c r="K392" s="368">
        <f t="shared" si="71"/>
        <v>100</v>
      </c>
      <c r="L392" s="368">
        <f t="shared" si="71"/>
        <v>100</v>
      </c>
      <c r="M392" s="368">
        <f t="shared" si="71"/>
        <v>100</v>
      </c>
      <c r="N392" s="368">
        <f t="shared" si="66"/>
        <v>100</v>
      </c>
      <c r="O392" s="173">
        <v>100</v>
      </c>
      <c r="P392" s="173">
        <v>0</v>
      </c>
      <c r="Q392" s="173">
        <v>0</v>
      </c>
      <c r="R392" s="173">
        <v>0</v>
      </c>
      <c r="S392" s="173">
        <v>0</v>
      </c>
      <c r="T392" s="112"/>
      <c r="U392" s="131" t="s">
        <v>149</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150</v>
      </c>
      <c r="K393" s="368">
        <f t="shared" si="71"/>
        <v>100</v>
      </c>
      <c r="L393" s="368">
        <f t="shared" si="71"/>
        <v>100</v>
      </c>
      <c r="M393" s="368">
        <f t="shared" si="71"/>
        <v>100</v>
      </c>
      <c r="N393" s="368">
        <f t="shared" si="66"/>
        <v>100</v>
      </c>
      <c r="O393" s="173">
        <v>100</v>
      </c>
      <c r="P393" s="173">
        <v>0</v>
      </c>
      <c r="Q393" s="173">
        <v>0</v>
      </c>
      <c r="R393" s="173">
        <v>0</v>
      </c>
      <c r="S393" s="173">
        <v>0</v>
      </c>
      <c r="T393" s="112"/>
      <c r="U393" s="131" t="s">
        <v>150</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151</v>
      </c>
      <c r="K394" s="368">
        <f t="shared" si="71"/>
        <v>100</v>
      </c>
      <c r="L394" s="368">
        <f t="shared" si="71"/>
        <v>100</v>
      </c>
      <c r="M394" s="368">
        <f t="shared" si="71"/>
        <v>100</v>
      </c>
      <c r="N394" s="368">
        <f t="shared" si="71"/>
        <v>100</v>
      </c>
      <c r="O394" s="173">
        <v>100</v>
      </c>
      <c r="P394" s="173">
        <v>0</v>
      </c>
      <c r="Q394" s="173">
        <v>0</v>
      </c>
      <c r="R394" s="173">
        <v>0</v>
      </c>
      <c r="S394" s="173">
        <v>0</v>
      </c>
      <c r="T394" s="112"/>
      <c r="U394" s="131" t="s">
        <v>151</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152</v>
      </c>
      <c r="K395" s="368">
        <f t="shared" si="71"/>
        <v>100</v>
      </c>
      <c r="L395" s="368">
        <f t="shared" si="71"/>
        <v>100</v>
      </c>
      <c r="M395" s="368">
        <f t="shared" si="71"/>
        <v>100</v>
      </c>
      <c r="N395" s="368">
        <f t="shared" si="71"/>
        <v>100</v>
      </c>
      <c r="O395" s="173">
        <v>100</v>
      </c>
      <c r="P395" s="173">
        <v>0</v>
      </c>
      <c r="Q395" s="173">
        <v>0</v>
      </c>
      <c r="R395" s="173">
        <v>0</v>
      </c>
      <c r="S395" s="173">
        <v>0</v>
      </c>
      <c r="T395" s="112"/>
      <c r="U395" s="131" t="s">
        <v>152</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153</v>
      </c>
      <c r="K396" s="368">
        <f t="shared" si="71"/>
        <v>100</v>
      </c>
      <c r="L396" s="368">
        <f t="shared" si="71"/>
        <v>100</v>
      </c>
      <c r="M396" s="368">
        <f t="shared" si="71"/>
        <v>100</v>
      </c>
      <c r="N396" s="368">
        <f t="shared" si="71"/>
        <v>100</v>
      </c>
      <c r="O396" s="173">
        <v>100</v>
      </c>
      <c r="P396" s="173">
        <v>0</v>
      </c>
      <c r="Q396" s="173">
        <v>0</v>
      </c>
      <c r="R396" s="173">
        <v>0</v>
      </c>
      <c r="S396" s="173">
        <v>0</v>
      </c>
      <c r="T396" s="112"/>
      <c r="U396" s="131" t="s">
        <v>153</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826</v>
      </c>
      <c r="J397" s="131" t="s">
        <v>403</v>
      </c>
      <c r="K397" s="370">
        <v>200</v>
      </c>
      <c r="L397" s="370">
        <v>300</v>
      </c>
      <c r="M397" s="370">
        <v>300</v>
      </c>
      <c r="N397" s="368">
        <f t="shared" si="71"/>
        <v>400</v>
      </c>
      <c r="O397" s="173">
        <v>400</v>
      </c>
      <c r="P397" s="173">
        <v>0</v>
      </c>
      <c r="Q397" s="173">
        <v>0</v>
      </c>
      <c r="R397" s="173">
        <v>0</v>
      </c>
      <c r="S397" s="173">
        <v>0</v>
      </c>
      <c r="T397" s="112"/>
      <c r="U397" s="131" t="s">
        <v>403</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145</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146</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146</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147</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147</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148</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148</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149</v>
      </c>
      <c r="K402" s="368">
        <f t="shared" si="74"/>
        <v>100</v>
      </c>
      <c r="L402" s="368">
        <f t="shared" si="74"/>
        <v>100</v>
      </c>
      <c r="M402" s="368">
        <f t="shared" si="74"/>
        <v>100</v>
      </c>
      <c r="N402" s="368">
        <f t="shared" si="71"/>
        <v>100</v>
      </c>
      <c r="O402" s="173">
        <v>100</v>
      </c>
      <c r="P402" s="173">
        <v>0</v>
      </c>
      <c r="Q402" s="173">
        <v>0</v>
      </c>
      <c r="R402" s="173">
        <v>0</v>
      </c>
      <c r="S402" s="173">
        <v>0</v>
      </c>
      <c r="T402" s="112"/>
      <c r="U402" s="131" t="s">
        <v>149</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150</v>
      </c>
      <c r="K403" s="368">
        <f t="shared" si="74"/>
        <v>100</v>
      </c>
      <c r="L403" s="368">
        <f t="shared" si="74"/>
        <v>100</v>
      </c>
      <c r="M403" s="368">
        <f t="shared" si="74"/>
        <v>100</v>
      </c>
      <c r="N403" s="368">
        <f t="shared" si="71"/>
        <v>100</v>
      </c>
      <c r="O403" s="173">
        <v>100</v>
      </c>
      <c r="P403" s="173">
        <v>0</v>
      </c>
      <c r="Q403" s="173">
        <v>0</v>
      </c>
      <c r="R403" s="173">
        <v>0</v>
      </c>
      <c r="S403" s="173">
        <v>0</v>
      </c>
      <c r="T403" s="112"/>
      <c r="U403" s="131" t="s">
        <v>150</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151</v>
      </c>
      <c r="K404" s="368">
        <f t="shared" si="74"/>
        <v>100</v>
      </c>
      <c r="L404" s="368">
        <f t="shared" si="74"/>
        <v>100</v>
      </c>
      <c r="M404" s="368">
        <f t="shared" si="74"/>
        <v>100</v>
      </c>
      <c r="N404" s="368">
        <f t="shared" si="74"/>
        <v>100</v>
      </c>
      <c r="O404" s="173">
        <v>100</v>
      </c>
      <c r="P404" s="173">
        <v>0</v>
      </c>
      <c r="Q404" s="173">
        <v>0</v>
      </c>
      <c r="R404" s="173">
        <v>0</v>
      </c>
      <c r="S404" s="173">
        <v>0</v>
      </c>
      <c r="T404" s="112"/>
      <c r="U404" s="131" t="s">
        <v>151</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152</v>
      </c>
      <c r="K405" s="368">
        <f t="shared" si="74"/>
        <v>100</v>
      </c>
      <c r="L405" s="368">
        <f t="shared" si="74"/>
        <v>100</v>
      </c>
      <c r="M405" s="368">
        <f t="shared" si="74"/>
        <v>100</v>
      </c>
      <c r="N405" s="368">
        <f t="shared" si="74"/>
        <v>100</v>
      </c>
      <c r="O405" s="173">
        <v>100</v>
      </c>
      <c r="P405" s="173">
        <v>0</v>
      </c>
      <c r="Q405" s="173">
        <v>0</v>
      </c>
      <c r="R405" s="173">
        <v>0</v>
      </c>
      <c r="S405" s="173">
        <v>0</v>
      </c>
      <c r="T405" s="112"/>
      <c r="U405" s="131" t="s">
        <v>152</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153</v>
      </c>
      <c r="K406" s="368">
        <f t="shared" si="74"/>
        <v>100</v>
      </c>
      <c r="L406" s="368">
        <f t="shared" si="74"/>
        <v>100</v>
      </c>
      <c r="M406" s="368">
        <f t="shared" si="74"/>
        <v>100</v>
      </c>
      <c r="N406" s="368">
        <f t="shared" si="74"/>
        <v>100</v>
      </c>
      <c r="O406" s="173">
        <v>100</v>
      </c>
      <c r="P406" s="173">
        <v>0</v>
      </c>
      <c r="Q406" s="173">
        <v>0</v>
      </c>
      <c r="R406" s="173">
        <v>0</v>
      </c>
      <c r="S406" s="173">
        <v>0</v>
      </c>
      <c r="T406" s="112"/>
      <c r="U406" s="131" t="s">
        <v>153</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129</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120</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187</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189</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188</v>
      </c>
      <c r="L419" s="724"/>
      <c r="M419" s="724" t="s">
        <v>863</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190</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123</v>
      </c>
      <c r="D421" s="108"/>
      <c r="E421" s="108"/>
      <c r="F421" s="699"/>
      <c r="G421" s="724"/>
      <c r="H421" s="724"/>
      <c r="I421" s="724"/>
      <c r="J421" s="109" t="s">
        <v>124</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403</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230</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231</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232</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128</v>
      </c>
      <c r="AE440" s="691" t="s">
        <v>129</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120</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1224</v>
      </c>
      <c r="K450" s="807"/>
      <c r="L450" s="725"/>
      <c r="M450" s="725"/>
      <c r="N450" s="725"/>
      <c r="O450" s="807"/>
      <c r="P450" s="725"/>
      <c r="Q450" s="725"/>
      <c r="R450" s="725"/>
      <c r="S450" s="1171"/>
      <c r="T450" s="1171"/>
      <c r="U450" s="727" t="s">
        <v>836</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167</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123</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405</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406</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407</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408</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409</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410</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411</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412</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413</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414</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195</v>
      </c>
      <c r="S466" s="692"/>
      <c r="T466" s="713"/>
      <c r="U466" s="713"/>
      <c r="V466" s="124" t="s">
        <v>128</v>
      </c>
      <c r="W466" s="124"/>
      <c r="X466" s="124"/>
      <c r="Y466" s="124"/>
      <c r="Z466" s="124"/>
      <c r="AA466" s="124"/>
      <c r="AB466" s="124"/>
      <c r="AC466" s="124"/>
      <c r="AD466" s="124"/>
      <c r="AE466" s="691" t="s">
        <v>129</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860</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198</v>
      </c>
      <c r="U475" s="1171"/>
      <c r="V475" s="1171" t="s">
        <v>197</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859</v>
      </c>
      <c r="K476" s="699"/>
      <c r="L476" s="1171"/>
      <c r="M476" s="1171"/>
      <c r="N476" s="1171"/>
      <c r="O476" s="1171"/>
      <c r="P476" s="1171"/>
      <c r="Q476" s="1171"/>
      <c r="R476" s="1171"/>
      <c r="S476" s="1171"/>
      <c r="T476" s="724" t="s">
        <v>199</v>
      </c>
      <c r="U476" s="1171"/>
      <c r="V476" s="1171" t="s">
        <v>862</v>
      </c>
      <c r="W476" s="1171"/>
      <c r="X476" s="724" t="s">
        <v>200</v>
      </c>
      <c r="Y476" s="724"/>
      <c r="Z476" s="1170"/>
      <c r="AA476" s="1170"/>
      <c r="AB476" s="1170"/>
      <c r="AC476" s="765" t="s">
        <v>922</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839</v>
      </c>
      <c r="I477" s="791" t="s">
        <v>167</v>
      </c>
      <c r="J477" s="791" t="s">
        <v>404</v>
      </c>
      <c r="K477" s="791" t="s">
        <v>59</v>
      </c>
      <c r="L477" s="791" t="s">
        <v>60</v>
      </c>
      <c r="M477" s="791" t="s">
        <v>61</v>
      </c>
      <c r="N477" s="791" t="s">
        <v>62</v>
      </c>
      <c r="O477" s="791" t="s">
        <v>913</v>
      </c>
      <c r="P477" s="791" t="s">
        <v>914</v>
      </c>
      <c r="Q477" s="791" t="s">
        <v>915</v>
      </c>
      <c r="R477" s="791" t="s">
        <v>1208</v>
      </c>
      <c r="S477" s="790"/>
      <c r="T477" s="790" t="s">
        <v>201</v>
      </c>
      <c r="U477" s="790"/>
      <c r="V477" s="790" t="s">
        <v>861</v>
      </c>
      <c r="W477" s="790"/>
      <c r="X477" s="790"/>
      <c r="Y477" s="790"/>
      <c r="Z477" s="790"/>
      <c r="AA477" s="790"/>
      <c r="AB477" s="790"/>
      <c r="AC477" s="790" t="s">
        <v>839</v>
      </c>
      <c r="AD477" s="790" t="s">
        <v>923</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851</v>
      </c>
      <c r="I478" s="133" t="s">
        <v>405</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406</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407</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408</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409</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410</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411</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412</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413</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414</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418</v>
      </c>
      <c r="I488" s="133" t="s">
        <v>405</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408</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409</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410</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412</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413</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414</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819</v>
      </c>
      <c r="I498" s="133" t="s">
        <v>405</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820</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821</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822</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823</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824</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825</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826</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129</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120</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1114</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2" t="s">
        <v>1115</v>
      </c>
      <c r="H585" s="1192"/>
      <c r="I585" s="1192"/>
      <c r="J585" s="1192"/>
      <c r="K585" s="1192"/>
      <c r="L585" s="1192"/>
      <c r="M585" s="1192"/>
      <c r="N585" s="1192"/>
      <c r="O585" s="1192"/>
      <c r="P585" s="1192"/>
      <c r="Q585" s="1192"/>
      <c r="R585" s="1192"/>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481</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167</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123</v>
      </c>
      <c r="D592" s="699"/>
      <c r="E592" s="699"/>
      <c r="F592" s="699"/>
      <c r="G592" s="724"/>
      <c r="H592" s="724"/>
      <c r="I592" s="724"/>
      <c r="J592" s="989" t="s">
        <v>124</v>
      </c>
      <c r="K592" s="989" t="s">
        <v>124</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1116</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1117</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127</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195</v>
      </c>
      <c r="S599" s="692"/>
      <c r="T599" s="713"/>
      <c r="U599" s="713"/>
      <c r="V599" s="124" t="s">
        <v>128</v>
      </c>
      <c r="W599" s="124"/>
      <c r="X599" s="124"/>
      <c r="Y599" s="124"/>
      <c r="Z599" s="124"/>
      <c r="AA599" s="124"/>
      <c r="AB599" s="124"/>
      <c r="AC599" s="124"/>
      <c r="AD599" s="124"/>
      <c r="AE599" s="691" t="s">
        <v>129</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120</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867</v>
      </c>
      <c r="O608" s="180"/>
      <c r="P608" s="1169" t="s">
        <v>864</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866</v>
      </c>
      <c r="O609" s="699"/>
      <c r="P609" s="1169" t="s">
        <v>865</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837</v>
      </c>
      <c r="O610" s="724"/>
      <c r="P610" s="724" t="s">
        <v>838</v>
      </c>
      <c r="Q610" s="1171"/>
      <c r="R610" s="724"/>
      <c r="S610" s="725" t="s">
        <v>206</v>
      </c>
      <c r="T610" s="725"/>
      <c r="U610" s="724"/>
      <c r="V610" s="1170" t="s">
        <v>200</v>
      </c>
      <c r="W610" s="1170"/>
      <c r="X610" s="1170"/>
      <c r="Y610" s="1170"/>
      <c r="Z610" s="1170"/>
      <c r="AA610" s="1170"/>
      <c r="AB610" s="1170"/>
      <c r="AC610" s="765" t="s">
        <v>922</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833</v>
      </c>
      <c r="I611" s="724" t="s">
        <v>167</v>
      </c>
      <c r="J611" s="724" t="s">
        <v>207</v>
      </c>
      <c r="K611" s="724" t="s">
        <v>208</v>
      </c>
      <c r="L611" s="724" t="s">
        <v>210</v>
      </c>
      <c r="M611" s="724"/>
      <c r="N611" s="724" t="s">
        <v>209</v>
      </c>
      <c r="O611" s="724"/>
      <c r="P611" s="724" t="s">
        <v>209</v>
      </c>
      <c r="Q611" s="1171"/>
      <c r="R611" s="724"/>
      <c r="S611" s="724" t="s">
        <v>212</v>
      </c>
      <c r="T611" s="724" t="s">
        <v>211</v>
      </c>
      <c r="U611" s="724"/>
      <c r="V611" s="1170"/>
      <c r="W611" s="1170"/>
      <c r="X611" s="1170"/>
      <c r="Y611" s="1170"/>
      <c r="Z611" s="1170"/>
      <c r="AA611" s="1170"/>
      <c r="AB611" s="1170"/>
      <c r="AC611" s="1170" t="s">
        <v>839</v>
      </c>
      <c r="AD611" s="1170" t="s">
        <v>923</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123</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851</v>
      </c>
      <c r="I614" s="131" t="s">
        <v>405</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406</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407</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408</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409</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410</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411</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412</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413</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414</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418</v>
      </c>
      <c r="I624" s="131" t="s">
        <v>405</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406</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407</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408</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409</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410</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411</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412</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413</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414</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819</v>
      </c>
      <c r="I634" s="131" t="s">
        <v>405</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820</v>
      </c>
      <c r="I644" s="131" t="s">
        <v>405</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821</v>
      </c>
      <c r="I654" s="131" t="s">
        <v>405</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822</v>
      </c>
      <c r="I664" s="131" t="s">
        <v>405</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823</v>
      </c>
      <c r="I674" s="131" t="s">
        <v>405</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824</v>
      </c>
      <c r="I684" s="131" t="s">
        <v>405</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825</v>
      </c>
      <c r="I694" s="131" t="s">
        <v>405</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414</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826</v>
      </c>
      <c r="I704" s="131" t="s">
        <v>405</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128</v>
      </c>
      <c r="W718" s="124"/>
      <c r="X718" s="124"/>
      <c r="Y718" s="124"/>
      <c r="Z718" s="124"/>
      <c r="AA718" s="124"/>
      <c r="AB718" s="124"/>
      <c r="AC718" s="124"/>
      <c r="AD718" s="124"/>
      <c r="AE718" s="691" t="s">
        <v>129</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120</v>
      </c>
      <c r="AE722" s="710"/>
      <c r="AF722" s="689"/>
    </row>
    <row r="723" spans="1:32" ht="13.15" customHeight="1" outlineLevel="1" collapsed="1" x14ac:dyDescent="0.25">
      <c r="A723" s="690"/>
      <c r="B723" s="126"/>
      <c r="C723" s="708"/>
      <c r="D723" s="708">
        <v>0</v>
      </c>
      <c r="E723" s="708"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214</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5"/>
      <c r="M729" s="1186"/>
      <c r="N729" s="1186"/>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123</v>
      </c>
      <c r="D731" s="108"/>
      <c r="E731" s="108"/>
      <c r="F731" s="699"/>
      <c r="G731" s="699"/>
      <c r="H731" s="699"/>
      <c r="I731" s="724"/>
      <c r="J731" s="188"/>
      <c r="K731" s="188"/>
      <c r="L731" s="146" t="s">
        <v>124</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215</v>
      </c>
      <c r="H733" s="700"/>
      <c r="I733" s="700"/>
      <c r="J733" s="247"/>
      <c r="K733" s="250"/>
      <c r="L733" s="250" t="s">
        <v>391</v>
      </c>
      <c r="M733" s="133" t="s">
        <v>404</v>
      </c>
      <c r="N733" s="133" t="s">
        <v>59</v>
      </c>
      <c r="O733" s="133" t="s">
        <v>60</v>
      </c>
      <c r="P733" s="133" t="s">
        <v>61</v>
      </c>
      <c r="Q733" s="133" t="s">
        <v>62</v>
      </c>
      <c r="R733" s="133" t="s">
        <v>913</v>
      </c>
      <c r="S733" s="133" t="s">
        <v>914</v>
      </c>
      <c r="T733" s="133" t="s">
        <v>915</v>
      </c>
      <c r="U733" s="133" t="s">
        <v>1208</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216</v>
      </c>
      <c r="L734" s="131" t="s">
        <v>403</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145</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146</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147</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148</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149</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150</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151</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152</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153</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418</v>
      </c>
      <c r="L744" s="965" t="s">
        <v>403</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145</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146</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147</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148</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149</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150</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151</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152</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153</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819</v>
      </c>
      <c r="L754" s="965" t="s">
        <v>403</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820</v>
      </c>
      <c r="L764" s="965" t="s">
        <v>403</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821</v>
      </c>
      <c r="L774" s="965" t="s">
        <v>403</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822</v>
      </c>
      <c r="L784" s="965" t="s">
        <v>403</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823</v>
      </c>
      <c r="L794" s="965" t="s">
        <v>403</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824</v>
      </c>
      <c r="L804" s="965" t="s">
        <v>403</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825</v>
      </c>
      <c r="L814" s="965" t="s">
        <v>403</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826</v>
      </c>
      <c r="L824" s="965" t="s">
        <v>403</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153</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127</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128</v>
      </c>
      <c r="AE838" s="691" t="s">
        <v>129</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217</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218</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220</v>
      </c>
      <c r="J848" s="699"/>
      <c r="K848" s="1171"/>
      <c r="L848" s="1171"/>
      <c r="M848" s="1171"/>
      <c r="N848" s="1171"/>
      <c r="O848" s="1171"/>
      <c r="P848" s="1171"/>
      <c r="Q848" s="1171"/>
      <c r="R848" s="1171"/>
      <c r="S848" s="1171"/>
      <c r="T848" s="724" t="s">
        <v>221</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219</v>
      </c>
      <c r="H849" s="699"/>
      <c r="I849" s="724" t="s">
        <v>222</v>
      </c>
      <c r="J849" s="724"/>
      <c r="K849" s="724"/>
      <c r="L849" s="724"/>
      <c r="M849" s="724"/>
      <c r="N849" s="724"/>
      <c r="O849" s="724"/>
      <c r="P849" s="724"/>
      <c r="Q849" s="724"/>
      <c r="R849" s="724"/>
      <c r="S849" s="1171"/>
      <c r="T849" s="724" t="s">
        <v>223</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124</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405</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406</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407</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408</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409</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410</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411</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412</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413</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414</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127</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129</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927</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224</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219</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225</v>
      </c>
      <c r="K878" s="724" t="s">
        <v>404</v>
      </c>
      <c r="L878" s="724" t="s">
        <v>59</v>
      </c>
      <c r="M878" s="724" t="s">
        <v>60</v>
      </c>
      <c r="N878" s="724" t="s">
        <v>61</v>
      </c>
      <c r="O878" s="724" t="s">
        <v>62</v>
      </c>
      <c r="P878" s="724" t="s">
        <v>913</v>
      </c>
      <c r="Q878" s="724" t="s">
        <v>914</v>
      </c>
      <c r="R878" s="724" t="s">
        <v>915</v>
      </c>
      <c r="S878" s="724" t="s">
        <v>1208</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851</v>
      </c>
      <c r="J879" s="196" t="s">
        <v>405</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406</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407</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408</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409</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410</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411</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412</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413</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414</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418</v>
      </c>
      <c r="J889" s="965" t="s">
        <v>403</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145</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146</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147</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148</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149</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150</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151</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152</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153</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819</v>
      </c>
      <c r="J899" s="965" t="s">
        <v>403</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145</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146</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147</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148</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149</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150</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151</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152</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153</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820</v>
      </c>
      <c r="J909" s="965" t="s">
        <v>403</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145</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146</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147</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821</v>
      </c>
      <c r="J919" s="965" t="s">
        <v>403</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822</v>
      </c>
      <c r="J929" s="965" t="s">
        <v>403</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823</v>
      </c>
      <c r="J939" s="965" t="s">
        <v>403</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824</v>
      </c>
      <c r="J949" s="965" t="s">
        <v>403</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825</v>
      </c>
      <c r="J959" s="965" t="s">
        <v>403</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826</v>
      </c>
      <c r="J969" s="965" t="s">
        <v>403</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127</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129</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120</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773</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777</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775</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774</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945</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226</v>
      </c>
      <c r="M994" s="725" t="s">
        <v>379</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167</v>
      </c>
      <c r="L995" s="156" t="s">
        <v>227</v>
      </c>
      <c r="M995" s="606" t="s">
        <v>205</v>
      </c>
      <c r="N995" s="606" t="s">
        <v>393</v>
      </c>
      <c r="O995" s="606" t="s">
        <v>392</v>
      </c>
      <c r="P995" s="606" t="s">
        <v>204</v>
      </c>
      <c r="Q995" s="724" t="s">
        <v>772</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405</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406</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407</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408</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409</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410</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411</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412</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413</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414</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946</v>
      </c>
      <c r="H1007" s="111"/>
      <c r="I1007" s="111"/>
      <c r="J1007" s="111"/>
      <c r="K1007" s="111"/>
      <c r="L1007" s="612">
        <v>6.5</v>
      </c>
      <c r="M1007" s="111" t="s">
        <v>778</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128</v>
      </c>
      <c r="AE1010" s="691" t="s">
        <v>129</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abSelected="1" topLeftCell="A4" zoomScale="90" zoomScaleNormal="90" workbookViewId="0">
      <selection activeCell="J12" sqref="J12:X12"/>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424</v>
      </c>
      <c r="F6" s="452">
        <v>2</v>
      </c>
      <c r="G6" s="389"/>
      <c r="H6" s="854" t="s">
        <v>425</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426</v>
      </c>
      <c r="F7" s="458">
        <v>1</v>
      </c>
      <c r="G7" s="393"/>
      <c r="H7" s="394" t="s">
        <v>427</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433</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434</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435</v>
      </c>
      <c r="I11" s="617">
        <v>44731.463871296299</v>
      </c>
      <c r="J11" s="1199" t="s">
        <v>1214</v>
      </c>
      <c r="K11" s="1200"/>
      <c r="L11" s="1200"/>
      <c r="M11" s="1200"/>
      <c r="N11" s="1200"/>
      <c r="O11" s="1200"/>
      <c r="P11" s="1200"/>
      <c r="Q11" s="1200"/>
      <c r="R11" s="1200"/>
      <c r="S11" s="1200"/>
      <c r="T11" s="1200"/>
      <c r="U11" s="1200"/>
      <c r="V11" s="1200"/>
      <c r="W11" s="1200"/>
      <c r="X11" s="1201"/>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collapsed="1" x14ac:dyDescent="0.25">
      <c r="A12" s="375"/>
      <c r="B12" s="384"/>
      <c r="C12" s="377">
        <f>INT($C$6)+1.045</f>
        <v>2.0449999999999999</v>
      </c>
      <c r="D12" s="401"/>
      <c r="E12" s="458"/>
      <c r="F12" s="458"/>
      <c r="G12" s="401"/>
      <c r="H12" s="406" t="s">
        <v>436</v>
      </c>
      <c r="I12" s="502">
        <v>44832.543916319402</v>
      </c>
      <c r="J12" s="1202" t="s">
        <v>1245</v>
      </c>
      <c r="K12" s="1202"/>
      <c r="L12" s="1202"/>
      <c r="M12" s="1202"/>
      <c r="N12" s="1202"/>
      <c r="O12" s="1202"/>
      <c r="P12" s="1202"/>
      <c r="Q12" s="1202"/>
      <c r="R12" s="1202"/>
      <c r="S12" s="1202"/>
      <c r="T12" s="1202"/>
      <c r="U12" s="1202"/>
      <c r="V12" s="1202"/>
      <c r="W12" s="1202"/>
      <c r="X12" s="1202"/>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hidden="1"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437</v>
      </c>
      <c r="AR13" s="387"/>
      <c r="AS13" s="375"/>
      <c r="AT13" s="375"/>
      <c r="AU13" s="375"/>
    </row>
    <row r="14" spans="1:47" ht="5.0999999999999996" hidden="1" customHeight="1" outlineLevel="3" x14ac:dyDescent="0.25">
      <c r="A14" s="375"/>
      <c r="B14" s="384"/>
      <c r="C14" s="377">
        <f>INT($C$6)+3.005</f>
        <v>4.0049999999999999</v>
      </c>
      <c r="D14" s="401" t="s">
        <v>433</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hidden="1" outlineLevel="3" x14ac:dyDescent="0.25">
      <c r="A15" s="375"/>
      <c r="B15" s="384"/>
      <c r="C15" s="377">
        <f>INT($C$6)+3</f>
        <v>4</v>
      </c>
      <c r="D15" s="401"/>
      <c r="E15" s="458"/>
      <c r="F15" s="458"/>
      <c r="G15" s="401"/>
      <c r="H15" s="407" t="s">
        <v>438</v>
      </c>
      <c r="I15" s="408" t="s">
        <v>439</v>
      </c>
      <c r="J15" s="409">
        <v>15</v>
      </c>
      <c r="K15" s="408" t="s">
        <v>440</v>
      </c>
      <c r="L15" s="409">
        <v>8.43</v>
      </c>
      <c r="M15" s="406" t="s">
        <v>441</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hidden="1" outlineLevel="3" x14ac:dyDescent="0.25">
      <c r="A16" s="375"/>
      <c r="B16" s="384"/>
      <c r="C16" s="377">
        <f>INT($C$6)+3</f>
        <v>4</v>
      </c>
      <c r="D16" s="401"/>
      <c r="E16" s="458"/>
      <c r="F16" s="458"/>
      <c r="G16" s="401"/>
      <c r="H16" s="406" t="s">
        <v>442</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hidden="1" outlineLevel="3" x14ac:dyDescent="0.25">
      <c r="A17" s="375"/>
      <c r="B17" s="384"/>
      <c r="C17" s="377">
        <f>INT($C$6)+3</f>
        <v>4</v>
      </c>
      <c r="D17" s="401"/>
      <c r="E17" s="458"/>
      <c r="F17" s="458"/>
      <c r="G17" s="401"/>
      <c r="H17" s="406" t="s">
        <v>443</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hidden="1" outlineLevel="3" x14ac:dyDescent="0.25">
      <c r="A18" s="375"/>
      <c r="B18" s="384"/>
      <c r="C18" s="377">
        <f>INT($C$6)+3</f>
        <v>4</v>
      </c>
      <c r="D18" s="401"/>
      <c r="E18" s="458"/>
      <c r="F18" s="458"/>
      <c r="G18" s="401"/>
      <c r="H18" s="406" t="s">
        <v>444</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hidden="1" outlineLevel="3" x14ac:dyDescent="0.25">
      <c r="A19" s="375"/>
      <c r="B19" s="384"/>
      <c r="C19" s="377">
        <f>INT($C$6)+3</f>
        <v>4</v>
      </c>
      <c r="D19" s="401"/>
      <c r="E19" s="458"/>
      <c r="F19" s="458"/>
      <c r="G19" s="401"/>
      <c r="H19" s="406" t="s">
        <v>445</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hidden="1"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437</v>
      </c>
      <c r="AR20" s="387"/>
      <c r="AS20" s="375"/>
      <c r="AT20" s="375"/>
      <c r="AU20" s="375"/>
    </row>
    <row r="21" spans="1:47" ht="5.0999999999999996" hidden="1"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129</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424</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426</v>
      </c>
      <c r="F30" s="458">
        <v>1</v>
      </c>
      <c r="G30" s="393"/>
      <c r="H30" s="394" t="s">
        <v>446</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430</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431</v>
      </c>
      <c r="C38" s="377">
        <f>INT(MAX($C$40:$C$169))+1</f>
        <v>5</v>
      </c>
      <c r="D38" s="401" t="s">
        <v>432</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447</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433</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448</v>
      </c>
      <c r="I41" s="422"/>
      <c r="J41" s="423">
        <v>2</v>
      </c>
      <c r="K41" s="406"/>
      <c r="L41" s="406" t="s">
        <v>925</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449</v>
      </c>
      <c r="I42" s="422"/>
      <c r="J42" s="423">
        <v>0</v>
      </c>
      <c r="K42" s="406"/>
      <c r="L42" s="406" t="s">
        <v>450</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451</v>
      </c>
      <c r="I43" s="422" t="s">
        <v>452</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453</v>
      </c>
      <c r="I44" s="422" t="s">
        <v>452</v>
      </c>
      <c r="J44" s="423">
        <v>10</v>
      </c>
      <c r="K44" s="406"/>
      <c r="L44" s="406" t="s">
        <v>454</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455</v>
      </c>
      <c r="I45" s="422"/>
      <c r="J45" s="423">
        <v>0</v>
      </c>
      <c r="K45" s="406"/>
      <c r="L45" s="406" t="s">
        <v>456</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457</v>
      </c>
      <c r="I46" s="425" t="s">
        <v>458</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459</v>
      </c>
      <c r="I47" s="422"/>
      <c r="J47" s="423">
        <v>1.25</v>
      </c>
      <c r="K47" s="406"/>
      <c r="L47" s="406" t="s">
        <v>460</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461</v>
      </c>
      <c r="I48" s="422" t="s">
        <v>462</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463</v>
      </c>
      <c r="I49" s="406"/>
      <c r="J49" s="409">
        <v>35</v>
      </c>
      <c r="K49" s="406"/>
      <c r="L49" s="406" t="s">
        <v>999</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464</v>
      </c>
      <c r="I50" s="422" t="s">
        <v>458</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1211</v>
      </c>
      <c r="I51" s="1164" t="s">
        <v>1212</v>
      </c>
      <c r="J51" s="444">
        <v>20</v>
      </c>
      <c r="K51" s="406"/>
      <c r="L51" s="406" t="s">
        <v>1213</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465</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466</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467</v>
      </c>
      <c r="J55" s="429"/>
      <c r="K55" s="429" t="s">
        <v>468</v>
      </c>
      <c r="L55" s="429"/>
      <c r="M55" s="429" t="s">
        <v>469</v>
      </c>
      <c r="N55" s="429"/>
      <c r="O55" s="429" t="s">
        <v>470</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471</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471</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437</v>
      </c>
      <c r="AR58" s="387"/>
      <c r="AS58" s="375"/>
      <c r="AT58" s="375"/>
      <c r="AU58" s="375"/>
    </row>
    <row r="59" spans="1:47" outlineLevel="1" x14ac:dyDescent="0.25">
      <c r="A59" s="375"/>
      <c r="B59" s="384"/>
      <c r="C59" s="377">
        <f>INT($C$29)+1</f>
        <v>2</v>
      </c>
      <c r="D59" s="401"/>
      <c r="E59" s="458"/>
      <c r="F59" s="458"/>
      <c r="G59" s="401"/>
      <c r="H59" s="418" t="s">
        <v>472</v>
      </c>
      <c r="I59" s="419"/>
      <c r="J59" s="420"/>
      <c r="K59" s="432" t="s">
        <v>473</v>
      </c>
      <c r="L59" s="432" t="s">
        <v>474</v>
      </c>
      <c r="M59" s="433"/>
      <c r="N59" s="434"/>
      <c r="O59" s="390" t="s">
        <v>475</v>
      </c>
      <c r="P59" s="390"/>
      <c r="Q59" s="390" t="s">
        <v>476</v>
      </c>
      <c r="R59" s="390"/>
      <c r="S59" s="435" t="s">
        <v>22</v>
      </c>
      <c r="T59" s="420"/>
      <c r="U59" s="861" t="s">
        <v>477</v>
      </c>
      <c r="V59" s="390" t="s">
        <v>1003</v>
      </c>
      <c r="W59" s="420"/>
      <c r="X59" s="434" t="s">
        <v>479</v>
      </c>
      <c r="Y59" s="436" t="s">
        <v>478</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480</v>
      </c>
      <c r="I60" s="435" t="s">
        <v>481</v>
      </c>
      <c r="J60" s="434"/>
      <c r="K60" s="432"/>
      <c r="L60" s="432" t="s">
        <v>482</v>
      </c>
      <c r="M60" s="433"/>
      <c r="N60" s="434"/>
      <c r="O60" s="435" t="s">
        <v>484</v>
      </c>
      <c r="P60" s="435" t="s">
        <v>485</v>
      </c>
      <c r="Q60" s="435" t="s">
        <v>484</v>
      </c>
      <c r="R60" s="435" t="s">
        <v>485</v>
      </c>
      <c r="S60" s="435" t="s">
        <v>483</v>
      </c>
      <c r="T60" s="434" t="s">
        <v>486</v>
      </c>
      <c r="U60" s="434" t="s">
        <v>487</v>
      </c>
      <c r="V60" s="435" t="s">
        <v>1004</v>
      </c>
      <c r="W60" s="434"/>
      <c r="X60" s="434" t="s">
        <v>488</v>
      </c>
      <c r="Y60" s="781" t="s">
        <v>467</v>
      </c>
      <c r="Z60" s="781"/>
      <c r="AA60" s="781"/>
      <c r="AB60" s="781" t="s">
        <v>468</v>
      </c>
      <c r="AC60" s="781"/>
      <c r="AD60" s="781"/>
      <c r="AE60" s="781" t="s">
        <v>470</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433</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771</v>
      </c>
      <c r="Y62" s="406"/>
      <c r="Z62" s="406"/>
      <c r="AA62" s="406"/>
      <c r="AB62" s="406"/>
      <c r="AC62" s="406"/>
      <c r="AD62" s="406"/>
      <c r="AE62" s="406"/>
      <c r="AF62" s="406"/>
      <c r="AG62" s="406"/>
      <c r="AH62" s="406" t="s">
        <v>1225</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770</v>
      </c>
      <c r="Z63" s="428"/>
      <c r="AA63" s="428"/>
      <c r="AB63" s="428"/>
      <c r="AC63" s="428"/>
      <c r="AD63" s="601"/>
      <c r="AE63" s="493"/>
      <c r="AF63" s="406"/>
      <c r="AG63" s="406"/>
      <c r="AH63" s="422"/>
      <c r="AI63" s="428" t="s">
        <v>1226</v>
      </c>
      <c r="AJ63" s="428"/>
      <c r="AK63" s="422"/>
      <c r="AL63" s="422"/>
      <c r="AM63" s="422"/>
      <c r="AN63" s="428" t="s">
        <v>1227</v>
      </c>
      <c r="AO63" s="428"/>
      <c r="AP63" s="428"/>
      <c r="AQ63" s="401"/>
      <c r="AR63" s="387"/>
      <c r="AS63" s="375"/>
      <c r="AT63" s="375"/>
      <c r="AU63" s="375"/>
    </row>
    <row r="64" spans="1:47" ht="45" customHeight="1" outlineLevel="2" x14ac:dyDescent="0.25">
      <c r="A64" s="375"/>
      <c r="B64" s="384"/>
      <c r="C64" s="377">
        <f>INT($C$29)+2</f>
        <v>3</v>
      </c>
      <c r="D64" s="401"/>
      <c r="E64" s="1177" t="s">
        <v>1237</v>
      </c>
      <c r="F64" s="1177" t="s">
        <v>1238</v>
      </c>
      <c r="G64" s="401"/>
      <c r="H64" s="406"/>
      <c r="I64" s="422" t="s">
        <v>481</v>
      </c>
      <c r="J64" s="422" t="s">
        <v>167</v>
      </c>
      <c r="K64" s="422" t="s">
        <v>166</v>
      </c>
      <c r="L64" s="422" t="s">
        <v>474</v>
      </c>
      <c r="M64" s="406"/>
      <c r="N64" s="674" t="s">
        <v>855</v>
      </c>
      <c r="O64" s="976" t="s">
        <v>854</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1228</v>
      </c>
      <c r="AI64" s="422" t="s">
        <v>1229</v>
      </c>
      <c r="AJ64" s="422" t="s">
        <v>1230</v>
      </c>
      <c r="AK64" s="674" t="s">
        <v>1231</v>
      </c>
      <c r="AL64" s="674" t="s">
        <v>1232</v>
      </c>
      <c r="AM64" s="674" t="s">
        <v>1233</v>
      </c>
      <c r="AN64" s="674" t="s">
        <v>1234</v>
      </c>
      <c r="AO64" s="674" t="s">
        <v>1235</v>
      </c>
      <c r="AP64" s="674" t="s">
        <v>1236</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851</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Periods!$F$25</f>
        <v>43721</v>
      </c>
      <c r="AP65" s="478">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43721</v>
      </c>
      <c r="AP66" s="478">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43721</v>
      </c>
      <c r="AP67" s="478">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Early</v>
      </c>
      <c r="AL68" s="406">
        <f t="shared" si="6"/>
        <v>70</v>
      </c>
      <c r="AM68" s="406">
        <f t="shared" si="7"/>
        <v>1</v>
      </c>
      <c r="AN68" s="478">
        <f t="shared" si="2"/>
        <v>43595</v>
      </c>
      <c r="AO68" s="478">
        <f t="shared" si="8"/>
        <v>43721</v>
      </c>
      <c r="AP68" s="478">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0</v>
      </c>
      <c r="AM69" s="406">
        <f t="shared" si="7"/>
        <v>5</v>
      </c>
      <c r="AN69" s="478">
        <f t="shared" si="2"/>
        <v>43595</v>
      </c>
      <c r="AO69" s="478">
        <f t="shared" si="8"/>
        <v>43721</v>
      </c>
      <c r="AP69" s="478">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43721</v>
      </c>
      <c r="AP70" s="478">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43721</v>
      </c>
      <c r="AP71" s="478">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43721</v>
      </c>
      <c r="AP72" s="478">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43721</v>
      </c>
      <c r="AP73" s="478">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43721</v>
      </c>
      <c r="AP74" s="478">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791</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43721</v>
      </c>
      <c r="AP75" s="478">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43721</v>
      </c>
      <c r="AP76" s="478">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450</v>
      </c>
      <c r="P77" s="996" cm="1">
        <f t="array" aca="1" ref="P77" ca="1">INDEX(P$65:P$74,$AI77,1)*(1-$AH77)+INDEX(P$65:P$74,$AJ77,1)*($AH77)</f>
        <v>3312.5</v>
      </c>
      <c r="Q77" s="997" cm="1">
        <f t="array" aca="1" ref="Q77" ca="1">INDEX(Q$65:Q$74,$AI77,1)*(1-$AH77)+INDEX(Q$65:Q$74,$AJ77,1)*($AH77)</f>
        <v>0.77</v>
      </c>
      <c r="R77" s="997" cm="1">
        <f t="array" aca="1" ref="R77" ca="1">INDEX(R$65:R$74,$AI77,1)*(1-$AH77)+INDEX(R$65:R$74,$AJ77,1)*($AH77)</f>
        <v>0.78499999999999992</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0.8125</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0.75</v>
      </c>
      <c r="AI77" s="406">
        <f t="shared" si="13"/>
        <v>4</v>
      </c>
      <c r="AJ77" s="406">
        <f>IF(OR(INDEX($AK$65:$AK$74,$AI77,1)=INDEX($AK$65:$AK$74,MOD($AI77,AJ$62)+1,1),INDEX($AK$65:$AK$74,$AI77,1)="Early"),MOD($AI77,AJ$62)+1,$AI77)</f>
        <v>5</v>
      </c>
      <c r="AK77" s="422" t="str">
        <f t="shared" si="5"/>
        <v>Early</v>
      </c>
      <c r="AL77" s="406">
        <f t="shared" si="6"/>
        <v>112</v>
      </c>
      <c r="AM77" s="406"/>
      <c r="AN77" s="478">
        <f t="shared" si="2"/>
        <v>43572</v>
      </c>
      <c r="AO77" s="478">
        <f t="shared" si="8"/>
        <v>43721</v>
      </c>
      <c r="AP77" s="478">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12</v>
      </c>
      <c r="AM78" s="406"/>
      <c r="AN78" s="478">
        <f t="shared" si="2"/>
        <v>43572</v>
      </c>
      <c r="AO78" s="478">
        <f t="shared" si="8"/>
        <v>43721</v>
      </c>
      <c r="AP78" s="478">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43721</v>
      </c>
      <c r="AP79" s="478">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43721</v>
      </c>
      <c r="AP80" s="478">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43721</v>
      </c>
      <c r="AP81" s="478">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43721</v>
      </c>
      <c r="AP82" s="478">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43721</v>
      </c>
      <c r="AP83" s="478">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43721</v>
      </c>
      <c r="AP84" s="478">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783</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43721</v>
      </c>
      <c r="AP85" s="478">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43721</v>
      </c>
      <c r="AP86" s="478">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450</v>
      </c>
      <c r="P87" s="996" cm="1">
        <f t="array" aca="1" ref="P87" ca="1">INDEX(P$65:P$74,$AI87,1)*(1-$AH87)+INDEX(P$65:P$74,$AJ87,1)*($AH87)</f>
        <v>3312.5</v>
      </c>
      <c r="Q87" s="997" cm="1">
        <f t="array" aca="1" ref="Q87" ca="1">INDEX(Q$65:Q$74,$AI87,1)*(1-$AH87)+INDEX(Q$65:Q$74,$AJ87,1)*($AH87)</f>
        <v>0.77</v>
      </c>
      <c r="R87" s="997" cm="1">
        <f t="array" aca="1" ref="R87" ca="1">INDEX(R$65:R$74,$AI87,1)*(1-$AH87)+INDEX(R$65:R$74,$AJ87,1)*($AH87)</f>
        <v>0.78499999999999992</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0.8125</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0.75</v>
      </c>
      <c r="AI87" s="406">
        <f t="shared" si="13"/>
        <v>4</v>
      </c>
      <c r="AJ87" s="406">
        <f t="shared" si="14"/>
        <v>5</v>
      </c>
      <c r="AK87" s="422" t="str">
        <f t="shared" si="5"/>
        <v>Early</v>
      </c>
      <c r="AL87" s="406">
        <f t="shared" si="6"/>
        <v>112</v>
      </c>
      <c r="AM87" s="406"/>
      <c r="AN87" s="478">
        <f t="shared" si="2"/>
        <v>43572</v>
      </c>
      <c r="AO87" s="478">
        <f t="shared" si="8"/>
        <v>43721</v>
      </c>
      <c r="AP87" s="478">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12</v>
      </c>
      <c r="AM88" s="406"/>
      <c r="AN88" s="478">
        <f t="shared" si="2"/>
        <v>43572</v>
      </c>
      <c r="AO88" s="478">
        <f t="shared" si="8"/>
        <v>43721</v>
      </c>
      <c r="AP88" s="478">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43721</v>
      </c>
      <c r="AP89" s="478">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43721</v>
      </c>
      <c r="AP90" s="478">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43721</v>
      </c>
      <c r="AP91" s="478">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43721</v>
      </c>
      <c r="AP92" s="478">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43721</v>
      </c>
      <c r="AP93" s="478">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43721</v>
      </c>
      <c r="AP94" s="478">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784</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43721</v>
      </c>
      <c r="AP95" s="478">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43721</v>
      </c>
      <c r="AP96" s="478">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450</v>
      </c>
      <c r="P97" s="996" cm="1">
        <f t="array" aca="1" ref="P97" ca="1">INDEX(P$65:P$74,$AI97,1)*(1-$AH97)+INDEX(P$65:P$74,$AJ97,1)*($AH97)</f>
        <v>3312.5</v>
      </c>
      <c r="Q97" s="997" cm="1">
        <f t="array" aca="1" ref="Q97" ca="1">INDEX(Q$65:Q$74,$AI97,1)*(1-$AH97)+INDEX(Q$65:Q$74,$AJ97,1)*($AH97)</f>
        <v>0.77</v>
      </c>
      <c r="R97" s="997" cm="1">
        <f t="array" aca="1" ref="R97" ca="1">INDEX(R$65:R$74,$AI97,1)*(1-$AH97)+INDEX(R$65:R$74,$AJ97,1)*($AH97)</f>
        <v>0.78499999999999992</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0.8125</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0.75</v>
      </c>
      <c r="AI97" s="406">
        <f t="shared" si="13"/>
        <v>4</v>
      </c>
      <c r="AJ97" s="406">
        <f t="shared" si="14"/>
        <v>5</v>
      </c>
      <c r="AK97" s="422" t="str">
        <f t="shared" si="5"/>
        <v>Early</v>
      </c>
      <c r="AL97" s="406">
        <f t="shared" si="6"/>
        <v>112</v>
      </c>
      <c r="AM97" s="406"/>
      <c r="AN97" s="478">
        <f t="shared" ref="AN97:AN128" si="18">INDEX(i_break_date,$E97+2,1)</f>
        <v>43572</v>
      </c>
      <c r="AO97" s="478">
        <f t="shared" si="8"/>
        <v>43721</v>
      </c>
      <c r="AP97" s="478">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12</v>
      </c>
      <c r="AM98" s="406"/>
      <c r="AN98" s="478">
        <f t="shared" si="18"/>
        <v>43572</v>
      </c>
      <c r="AO98" s="478">
        <f t="shared" si="8"/>
        <v>43721</v>
      </c>
      <c r="AP98" s="478">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43721</v>
      </c>
      <c r="AP99" s="478">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43721</v>
      </c>
      <c r="AP100" s="478">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43721</v>
      </c>
      <c r="AP101" s="478">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43721</v>
      </c>
      <c r="AP102" s="478">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43721</v>
      </c>
      <c r="AP103" s="478">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43721</v>
      </c>
      <c r="AP104" s="478">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785</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43721</v>
      </c>
      <c r="AP105" s="478">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43721</v>
      </c>
      <c r="AP106" s="478">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375</v>
      </c>
      <c r="P107" s="996" cm="1">
        <f t="array" aca="1" ref="P107" ca="1">INDEX(P$65:P$74,$AI107,1)*(1-$AH107)+INDEX(P$65:P$74,$AJ107,1)*($AH107)</f>
        <v>2884.25</v>
      </c>
      <c r="Q107" s="997" cm="1">
        <f t="array" aca="1" ref="Q107" ca="1">INDEX(Q$65:Q$74,$AI107,1)*(1-$AH107)+INDEX(Q$65:Q$74,$AJ107,1)*($AH107)</f>
        <v>0.78500000000000003</v>
      </c>
      <c r="R107" s="997" cm="1">
        <f t="array" aca="1" ref="R107" ca="1">INDEX(R$65:R$74,$AI107,1)*(1-$AH107)+INDEX(R$65:R$74,$AJ107,1)*($AH107)</f>
        <v>0.79249999999999998</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0.90625</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0.375</v>
      </c>
      <c r="AI107" s="406">
        <f t="shared" si="13"/>
        <v>4</v>
      </c>
      <c r="AJ107" s="406">
        <f t="shared" si="14"/>
        <v>5</v>
      </c>
      <c r="AK107" s="422" t="str">
        <f t="shared" si="5"/>
        <v>Early</v>
      </c>
      <c r="AL107" s="406">
        <f t="shared" si="6"/>
        <v>91</v>
      </c>
      <c r="AM107" s="406"/>
      <c r="AN107" s="478">
        <f t="shared" si="18"/>
        <v>43593</v>
      </c>
      <c r="AO107" s="478">
        <f t="shared" si="8"/>
        <v>43721</v>
      </c>
      <c r="AP107" s="478">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12</v>
      </c>
      <c r="AM108" s="406"/>
      <c r="AN108" s="478">
        <f t="shared" si="18"/>
        <v>43593</v>
      </c>
      <c r="AO108" s="478">
        <f t="shared" si="8"/>
        <v>43721</v>
      </c>
      <c r="AP108" s="478">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43721</v>
      </c>
      <c r="AP109" s="478">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43721</v>
      </c>
      <c r="AP110" s="478">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43721</v>
      </c>
      <c r="AP111" s="478">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43721</v>
      </c>
      <c r="AP112" s="478">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43721</v>
      </c>
      <c r="AP113" s="478">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43721</v>
      </c>
      <c r="AP114" s="478">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786</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43721</v>
      </c>
      <c r="AP115" s="478">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43721</v>
      </c>
      <c r="AP116" s="478">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375</v>
      </c>
      <c r="P117" s="996" cm="1">
        <f t="array" aca="1" ref="P117" ca="1">INDEX(P$65:P$74,$AI117,1)*(1-$AH117)+INDEX(P$65:P$74,$AJ117,1)*($AH117)</f>
        <v>2884.25</v>
      </c>
      <c r="Q117" s="997" cm="1">
        <f t="array" aca="1" ref="Q117" ca="1">INDEX(Q$65:Q$74,$AI117,1)*(1-$AH117)+INDEX(Q$65:Q$74,$AJ117,1)*($AH117)</f>
        <v>0.78500000000000003</v>
      </c>
      <c r="R117" s="997" cm="1">
        <f t="array" aca="1" ref="R117" ca="1">INDEX(R$65:R$74,$AI117,1)*(1-$AH117)+INDEX(R$65:R$74,$AJ117,1)*($AH117)</f>
        <v>0.79249999999999998</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0.90625</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0.375</v>
      </c>
      <c r="AI117" s="406">
        <f t="shared" si="13"/>
        <v>4</v>
      </c>
      <c r="AJ117" s="406">
        <f t="shared" si="14"/>
        <v>5</v>
      </c>
      <c r="AK117" s="422" t="str">
        <f t="shared" si="5"/>
        <v>Early</v>
      </c>
      <c r="AL117" s="406">
        <f t="shared" si="6"/>
        <v>91</v>
      </c>
      <c r="AM117" s="406"/>
      <c r="AN117" s="478">
        <f t="shared" si="18"/>
        <v>43593</v>
      </c>
      <c r="AO117" s="478">
        <f t="shared" si="8"/>
        <v>43721</v>
      </c>
      <c r="AP117" s="478">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12</v>
      </c>
      <c r="AM118" s="406"/>
      <c r="AN118" s="478">
        <f t="shared" si="18"/>
        <v>43593</v>
      </c>
      <c r="AO118" s="478">
        <f t="shared" si="8"/>
        <v>43721</v>
      </c>
      <c r="AP118" s="478">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43721</v>
      </c>
      <c r="AP119" s="478">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43721</v>
      </c>
      <c r="AP120" s="478">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43721</v>
      </c>
      <c r="AP121" s="478">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43721</v>
      </c>
      <c r="AP122" s="478">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43721</v>
      </c>
      <c r="AP123" s="478">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43721</v>
      </c>
      <c r="AP124" s="478">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787</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43721</v>
      </c>
      <c r="AP125" s="478">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43721</v>
      </c>
      <c r="AP126" s="478">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375</v>
      </c>
      <c r="P127" s="996" cm="1">
        <f t="array" aca="1" ref="P127" ca="1">INDEX(P$65:P$74,$AI127,1)*(1-$AH127)+INDEX(P$65:P$74,$AJ127,1)*($AH127)</f>
        <v>2884.25</v>
      </c>
      <c r="Q127" s="997" cm="1">
        <f t="array" aca="1" ref="Q127" ca="1">INDEX(Q$65:Q$74,$AI127,1)*(1-$AH127)+INDEX(Q$65:Q$74,$AJ127,1)*($AH127)</f>
        <v>0.78500000000000003</v>
      </c>
      <c r="R127" s="997" cm="1">
        <f t="array" aca="1" ref="R127" ca="1">INDEX(R$65:R$74,$AI127,1)*(1-$AH127)+INDEX(R$65:R$74,$AJ127,1)*($AH127)</f>
        <v>0.79249999999999998</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0.90625</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0.375</v>
      </c>
      <c r="AI127" s="406">
        <f t="shared" si="13"/>
        <v>4</v>
      </c>
      <c r="AJ127" s="406">
        <f t="shared" si="14"/>
        <v>5</v>
      </c>
      <c r="AK127" s="422" t="str">
        <f t="shared" si="5"/>
        <v>Early</v>
      </c>
      <c r="AL127" s="406">
        <f t="shared" si="6"/>
        <v>91</v>
      </c>
      <c r="AM127" s="406"/>
      <c r="AN127" s="478">
        <f t="shared" si="18"/>
        <v>43593</v>
      </c>
      <c r="AO127" s="478">
        <f t="shared" si="8"/>
        <v>43721</v>
      </c>
      <c r="AP127" s="478">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12</v>
      </c>
      <c r="AM128" s="406"/>
      <c r="AN128" s="478">
        <f t="shared" si="18"/>
        <v>43593</v>
      </c>
      <c r="AO128" s="478">
        <f t="shared" si="8"/>
        <v>43721</v>
      </c>
      <c r="AP128" s="478">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43721</v>
      </c>
      <c r="AP129" s="478">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43721</v>
      </c>
      <c r="AP130" s="478">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43721</v>
      </c>
      <c r="AP131" s="478">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43721</v>
      </c>
      <c r="AP132" s="478">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43721</v>
      </c>
      <c r="AP133" s="478">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43721</v>
      </c>
      <c r="AP134" s="478">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788</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43721</v>
      </c>
      <c r="AP135" s="478">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43721</v>
      </c>
      <c r="AP136" s="478">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300</v>
      </c>
      <c r="P137" s="996" cm="1">
        <f t="array" aca="1" ref="P137" ca="1">INDEX(P$65:P$74,$AI137,1)*(1-$AH137)+INDEX(P$65:P$74,$AJ137,1)*($AH137)</f>
        <v>2456</v>
      </c>
      <c r="Q137" s="997" cm="1">
        <f t="array" aca="1" ref="Q137" ca="1">INDEX(Q$65:Q$74,$AI137,1)*(1-$AH137)+INDEX(Q$65:Q$74,$AJ137,1)*($AH137)</f>
        <v>0.8</v>
      </c>
      <c r="R137" s="997" cm="1">
        <f t="array" aca="1" ref="R137" ca="1">INDEX(R$65:R$74,$AI137,1)*(1-$AH137)+INDEX(R$65:R$74,$AJ137,1)*($AH137)</f>
        <v>0.8</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1</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v>
      </c>
      <c r="AI137" s="406">
        <f t="shared" si="13"/>
        <v>4</v>
      </c>
      <c r="AJ137" s="406">
        <f t="shared" si="14"/>
        <v>5</v>
      </c>
      <c r="AK137" s="422" t="str">
        <f t="shared" si="26"/>
        <v>Early</v>
      </c>
      <c r="AL137" s="406">
        <f t="shared" si="27"/>
        <v>70</v>
      </c>
      <c r="AM137" s="406"/>
      <c r="AN137" s="478">
        <f t="shared" si="23"/>
        <v>43614</v>
      </c>
      <c r="AO137" s="478">
        <f t="shared" si="28"/>
        <v>43721</v>
      </c>
      <c r="AP137" s="478">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12</v>
      </c>
      <c r="AM138" s="406"/>
      <c r="AN138" s="478">
        <f t="shared" si="23"/>
        <v>43614</v>
      </c>
      <c r="AO138" s="478">
        <f t="shared" si="28"/>
        <v>43721</v>
      </c>
      <c r="AP138" s="478">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43721</v>
      </c>
      <c r="AP139" s="478">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43721</v>
      </c>
      <c r="AP140" s="478">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43721</v>
      </c>
      <c r="AP141" s="478">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43721</v>
      </c>
      <c r="AP142" s="478">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43721</v>
      </c>
      <c r="AP143" s="478">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43721</v>
      </c>
      <c r="AP144" s="478">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789</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43721</v>
      </c>
      <c r="AP145" s="478">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43721</v>
      </c>
      <c r="AP146" s="478">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300</v>
      </c>
      <c r="P147" s="996" cm="1">
        <f t="array" aca="1" ref="P147" ca="1">INDEX(P$65:P$74,$AI147,1)*(1-$AH147)+INDEX(P$65:P$74,$AJ147,1)*($AH147)</f>
        <v>2456</v>
      </c>
      <c r="Q147" s="997" cm="1">
        <f t="array" aca="1" ref="Q147" ca="1">INDEX(Q$65:Q$74,$AI147,1)*(1-$AH147)+INDEX(Q$65:Q$74,$AJ147,1)*($AH147)</f>
        <v>0.8</v>
      </c>
      <c r="R147" s="997" cm="1">
        <f t="array" aca="1" ref="R147" ca="1">INDEX(R$65:R$74,$AI147,1)*(1-$AH147)+INDEX(R$65:R$74,$AJ147,1)*($AH147)</f>
        <v>0.8</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1</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v>
      </c>
      <c r="AI147" s="406">
        <f t="shared" si="31"/>
        <v>4</v>
      </c>
      <c r="AJ147" s="406">
        <f t="shared" si="32"/>
        <v>5</v>
      </c>
      <c r="AK147" s="422" t="str">
        <f t="shared" si="26"/>
        <v>Early</v>
      </c>
      <c r="AL147" s="406">
        <f t="shared" si="27"/>
        <v>70</v>
      </c>
      <c r="AM147" s="406"/>
      <c r="AN147" s="478">
        <f t="shared" si="23"/>
        <v>43614</v>
      </c>
      <c r="AO147" s="478">
        <f t="shared" si="28"/>
        <v>43721</v>
      </c>
      <c r="AP147" s="478">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12</v>
      </c>
      <c r="AM148" s="406"/>
      <c r="AN148" s="478">
        <f t="shared" si="23"/>
        <v>43614</v>
      </c>
      <c r="AO148" s="478">
        <f t="shared" si="28"/>
        <v>43721</v>
      </c>
      <c r="AP148" s="478">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43721</v>
      </c>
      <c r="AP149" s="478">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43721</v>
      </c>
      <c r="AP150" s="478">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43721</v>
      </c>
      <c r="AP151" s="478">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43721</v>
      </c>
      <c r="AP152" s="478">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43721</v>
      </c>
      <c r="AP153" s="478">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43721</v>
      </c>
      <c r="AP154" s="478">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790</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43721</v>
      </c>
      <c r="AP155" s="478">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43721</v>
      </c>
      <c r="AP156" s="478">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300</v>
      </c>
      <c r="P157" s="996" cm="1">
        <f t="array" aca="1" ref="P157" ca="1">INDEX(P$65:P$74,$AI157,1)*(1-$AH157)+INDEX(P$65:P$74,$AJ157,1)*($AH157)</f>
        <v>2456</v>
      </c>
      <c r="Q157" s="997" cm="1">
        <f t="array" aca="1" ref="Q157" ca="1">INDEX(Q$65:Q$74,$AI157,1)*(1-$AH157)+INDEX(Q$65:Q$74,$AJ157,1)*($AH157)</f>
        <v>0.8</v>
      </c>
      <c r="R157" s="997" cm="1">
        <f t="array" aca="1" ref="R157" ca="1">INDEX(R$65:R$74,$AI157,1)*(1-$AH157)+INDEX(R$65:R$74,$AJ157,1)*($AH157)</f>
        <v>0.8</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1</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v>
      </c>
      <c r="AI157" s="406">
        <f t="shared" si="31"/>
        <v>4</v>
      </c>
      <c r="AJ157" s="406">
        <f t="shared" si="32"/>
        <v>5</v>
      </c>
      <c r="AK157" s="422" t="str">
        <f t="shared" si="26"/>
        <v>Early</v>
      </c>
      <c r="AL157" s="406">
        <f t="shared" si="27"/>
        <v>70</v>
      </c>
      <c r="AM157" s="406"/>
      <c r="AN157" s="478">
        <f t="shared" si="23"/>
        <v>43614</v>
      </c>
      <c r="AO157" s="478">
        <f t="shared" si="28"/>
        <v>43721</v>
      </c>
      <c r="AP157" s="478">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12</v>
      </c>
      <c r="AM158" s="406"/>
      <c r="AN158" s="478">
        <f t="shared" si="23"/>
        <v>43614</v>
      </c>
      <c r="AO158" s="478">
        <f t="shared" si="28"/>
        <v>43721</v>
      </c>
      <c r="AP158" s="478">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43721</v>
      </c>
      <c r="AP159" s="478">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43721</v>
      </c>
      <c r="AP160" s="478">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43721</v>
      </c>
      <c r="AP161" s="478">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43721</v>
      </c>
      <c r="AP162" s="478">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43721</v>
      </c>
      <c r="AP163" s="478">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43721</v>
      </c>
      <c r="AP164" s="478">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437</v>
      </c>
      <c r="AR166" s="387"/>
      <c r="AS166" s="375"/>
      <c r="AT166" s="375"/>
      <c r="AU166" s="375"/>
    </row>
    <row r="167" spans="1:47" ht="5.0999999999999996" customHeight="1" outlineLevel="3" x14ac:dyDescent="0.25">
      <c r="A167" s="375"/>
      <c r="B167" s="384"/>
      <c r="C167" s="377">
        <f>INT($C$29)+3.005</f>
        <v>4.0049999999999999</v>
      </c>
      <c r="D167" s="401" t="s">
        <v>433</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489</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437</v>
      </c>
      <c r="AR169" s="387"/>
      <c r="AS169" s="375"/>
      <c r="AT169" s="375"/>
      <c r="AU169" s="375"/>
    </row>
    <row r="170" spans="1:47" outlineLevel="1" x14ac:dyDescent="0.25">
      <c r="A170" s="375"/>
      <c r="B170" s="384"/>
      <c r="C170" s="377">
        <f>INT($C$29)+1</f>
        <v>2</v>
      </c>
      <c r="D170" s="401"/>
      <c r="E170" s="458"/>
      <c r="F170" s="458"/>
      <c r="G170" s="401"/>
      <c r="H170" s="418" t="s">
        <v>490</v>
      </c>
      <c r="I170" s="442"/>
      <c r="J170" s="435" t="s">
        <v>491</v>
      </c>
      <c r="K170" s="390" t="s">
        <v>492</v>
      </c>
      <c r="L170" s="390"/>
      <c r="M170" s="390"/>
      <c r="N170" s="435"/>
      <c r="O170" s="390" t="s">
        <v>493</v>
      </c>
      <c r="P170" s="390"/>
      <c r="Q170" s="390"/>
      <c r="R170" s="390"/>
      <c r="S170" s="390"/>
      <c r="T170" s="390"/>
      <c r="U170" s="390" t="s">
        <v>494</v>
      </c>
      <c r="V170" s="390"/>
      <c r="W170" s="390"/>
      <c r="X170" s="390"/>
      <c r="Y170" s="436"/>
      <c r="Z170" s="436"/>
      <c r="AA170" s="436"/>
      <c r="AB170" s="443"/>
      <c r="AC170" s="443"/>
      <c r="AD170" s="443"/>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495</v>
      </c>
      <c r="P171" s="435" t="s">
        <v>496</v>
      </c>
      <c r="Q171" s="435" t="s">
        <v>497</v>
      </c>
      <c r="R171" s="435" t="s">
        <v>924</v>
      </c>
      <c r="S171" s="435" t="s">
        <v>498</v>
      </c>
      <c r="T171" s="435" t="s">
        <v>499</v>
      </c>
      <c r="U171" s="390" t="s">
        <v>500</v>
      </c>
      <c r="V171" s="390"/>
      <c r="W171" s="390"/>
      <c r="X171" s="390"/>
      <c r="Y171" s="436"/>
      <c r="Z171" s="436"/>
      <c r="AA171" s="436"/>
      <c r="AB171" s="443"/>
      <c r="AC171" s="443"/>
      <c r="AD171" s="443"/>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433</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501</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406"/>
      <c r="AD173" s="406"/>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502</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406"/>
      <c r="AD174" s="406"/>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7">INT($C$29)+3</f>
        <v>4</v>
      </c>
      <c r="D175" s="401"/>
      <c r="E175" s="458"/>
      <c r="F175" s="458"/>
      <c r="G175" s="401"/>
      <c r="H175" s="422" t="s">
        <v>503</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406"/>
      <c r="AD175" s="406"/>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7"/>
        <v>4</v>
      </c>
      <c r="D176" s="401"/>
      <c r="E176" s="458"/>
      <c r="F176" s="458"/>
      <c r="G176" s="401"/>
      <c r="H176" s="422" t="s">
        <v>504</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406"/>
      <c r="AD176" s="406"/>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7"/>
        <v>4</v>
      </c>
      <c r="D177" s="401"/>
      <c r="E177" s="458"/>
      <c r="F177" s="458"/>
      <c r="G177" s="401"/>
      <c r="H177" s="422" t="s">
        <v>505</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406"/>
      <c r="AD177" s="406"/>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7"/>
        <v>4</v>
      </c>
      <c r="D178" s="401"/>
      <c r="E178" s="458"/>
      <c r="F178" s="458"/>
      <c r="G178" s="401"/>
      <c r="H178" s="422" t="s">
        <v>506</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406"/>
      <c r="AD178" s="406"/>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7"/>
        <v>4</v>
      </c>
      <c r="D179" s="401"/>
      <c r="E179" s="458"/>
      <c r="F179" s="458"/>
      <c r="G179" s="401"/>
      <c r="H179" s="422" t="s">
        <v>507</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406"/>
      <c r="AD179" s="406"/>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7"/>
        <v>4</v>
      </c>
      <c r="D180" s="401"/>
      <c r="E180" s="458"/>
      <c r="F180" s="458"/>
      <c r="G180" s="401"/>
      <c r="H180" s="422" t="s">
        <v>508</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406"/>
      <c r="AD180" s="406"/>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7"/>
        <v>4</v>
      </c>
      <c r="D181" s="401"/>
      <c r="E181" s="458"/>
      <c r="F181" s="458"/>
      <c r="G181" s="401"/>
      <c r="H181" s="422" t="s">
        <v>509</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406"/>
      <c r="AD181" s="406"/>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7"/>
        <v>4</v>
      </c>
      <c r="D182" s="401"/>
      <c r="E182" s="458"/>
      <c r="F182" s="458"/>
      <c r="G182" s="401"/>
      <c r="H182" s="422" t="s">
        <v>510</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406"/>
      <c r="AD182" s="406"/>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7"/>
        <v>4</v>
      </c>
      <c r="D183" s="401"/>
      <c r="E183" s="458"/>
      <c r="F183" s="458"/>
      <c r="G183" s="401"/>
      <c r="H183" s="422" t="s">
        <v>511</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406"/>
      <c r="AD183" s="406"/>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7"/>
        <v>4</v>
      </c>
      <c r="D184" s="401"/>
      <c r="E184" s="458"/>
      <c r="F184" s="458"/>
      <c r="G184" s="401"/>
      <c r="H184" s="422" t="s">
        <v>512</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406"/>
      <c r="AD184" s="406"/>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437</v>
      </c>
      <c r="AR185" s="387"/>
      <c r="AS185" s="375"/>
      <c r="AT185" s="375"/>
      <c r="AU185" s="375"/>
    </row>
    <row r="186" spans="1:47" ht="5.0999999999999996" customHeight="1" outlineLevel="3" x14ac:dyDescent="0.25">
      <c r="A186" s="375"/>
      <c r="B186" s="384"/>
      <c r="C186" s="377">
        <f>INT($C$29)+3.005</f>
        <v>4.0049999999999999</v>
      </c>
      <c r="D186" s="401" t="s">
        <v>433</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926</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437</v>
      </c>
      <c r="AR188" s="387"/>
      <c r="AS188" s="375"/>
      <c r="AT188" s="375"/>
      <c r="AU188" s="375"/>
    </row>
    <row r="189" spans="1:47" outlineLevel="1" x14ac:dyDescent="0.25">
      <c r="A189" s="375"/>
      <c r="B189" s="384"/>
      <c r="C189" s="377">
        <f>INT($C$29)+1</f>
        <v>2</v>
      </c>
      <c r="D189" s="401"/>
      <c r="E189" s="458"/>
      <c r="F189" s="458"/>
      <c r="G189" s="401"/>
      <c r="H189" s="418" t="s">
        <v>513</v>
      </c>
      <c r="I189" s="419"/>
      <c r="J189" s="446" t="s">
        <v>403</v>
      </c>
      <c r="K189" s="446" t="s">
        <v>145</v>
      </c>
      <c r="L189" s="446" t="s">
        <v>146</v>
      </c>
      <c r="M189" s="446" t="s">
        <v>147</v>
      </c>
      <c r="N189" s="446" t="s">
        <v>148</v>
      </c>
      <c r="O189" s="446" t="s">
        <v>149</v>
      </c>
      <c r="P189" s="446" t="s">
        <v>150</v>
      </c>
      <c r="Q189" s="446" t="s">
        <v>151</v>
      </c>
      <c r="R189" s="446" t="s">
        <v>152</v>
      </c>
      <c r="S189" s="446" t="s">
        <v>153</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433</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515</v>
      </c>
      <c r="I191" s="422"/>
      <c r="J191" s="447">
        <v>50</v>
      </c>
      <c r="K191" s="406"/>
      <c r="L191" s="406"/>
      <c r="M191" s="406" t="s">
        <v>516</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517</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518</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38">INT($C$29)+3</f>
        <v>4</v>
      </c>
      <c r="D194" s="401"/>
      <c r="E194" s="458"/>
      <c r="F194" s="458"/>
      <c r="G194" s="401"/>
      <c r="H194" s="408" t="s">
        <v>519</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38"/>
        <v>4</v>
      </c>
      <c r="D195" s="401"/>
      <c r="E195" s="458"/>
      <c r="F195" s="458"/>
      <c r="G195" s="401"/>
      <c r="H195" s="408" t="s">
        <v>520</v>
      </c>
      <c r="I195" s="422">
        <v>1</v>
      </c>
      <c r="J195" s="448">
        <v>1.5</v>
      </c>
      <c r="K195" s="448">
        <v>1.5</v>
      </c>
      <c r="L195" s="448">
        <v>1.5</v>
      </c>
      <c r="M195" s="448">
        <v>1.5</v>
      </c>
      <c r="N195" s="448">
        <v>1.5</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38"/>
        <v>4</v>
      </c>
      <c r="D196" s="401"/>
      <c r="E196" s="458"/>
      <c r="F196" s="458"/>
      <c r="G196" s="401"/>
      <c r="H196" s="408" t="s">
        <v>521</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38"/>
        <v>4</v>
      </c>
      <c r="D197" s="401"/>
      <c r="E197" s="458"/>
      <c r="F197" s="458"/>
      <c r="G197" s="401"/>
      <c r="H197" s="408" t="s">
        <v>522</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38"/>
        <v>4</v>
      </c>
      <c r="D198" s="401"/>
      <c r="E198" s="458"/>
      <c r="F198" s="458"/>
      <c r="G198" s="401"/>
      <c r="H198" s="408" t="s">
        <v>523</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38"/>
        <v>4</v>
      </c>
      <c r="D199" s="401"/>
      <c r="E199" s="458"/>
      <c r="F199" s="458"/>
      <c r="G199" s="401"/>
      <c r="H199" s="408" t="s">
        <v>524</v>
      </c>
      <c r="I199" s="422">
        <v>5</v>
      </c>
      <c r="J199" s="448">
        <v>1</v>
      </c>
      <c r="K199" s="448">
        <v>1</v>
      </c>
      <c r="L199" s="448">
        <v>1</v>
      </c>
      <c r="M199" s="448">
        <v>1</v>
      </c>
      <c r="N199" s="448">
        <v>1</v>
      </c>
      <c r="O199" s="448">
        <v>1</v>
      </c>
      <c r="P199" s="448">
        <v>1</v>
      </c>
      <c r="Q199" s="448">
        <v>1</v>
      </c>
      <c r="R199" s="448">
        <v>1</v>
      </c>
      <c r="S199" s="448">
        <v>1</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38"/>
        <v>4</v>
      </c>
      <c r="D200" s="401"/>
      <c r="E200" s="458"/>
      <c r="F200" s="458"/>
      <c r="G200" s="401"/>
      <c r="H200" s="408" t="s">
        <v>525</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38"/>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38"/>
        <v>4</v>
      </c>
      <c r="D202" s="401"/>
      <c r="E202" s="458"/>
      <c r="F202" s="458"/>
      <c r="G202" s="401"/>
      <c r="H202" s="408" t="s">
        <v>526</v>
      </c>
      <c r="I202" s="422"/>
      <c r="J202" s="449">
        <v>0.5</v>
      </c>
      <c r="K202" s="449">
        <v>0.5</v>
      </c>
      <c r="L202" s="449">
        <v>0</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437</v>
      </c>
      <c r="AR203" s="387"/>
      <c r="AS203" s="375"/>
      <c r="AT203" s="375"/>
      <c r="AU203" s="375"/>
    </row>
    <row r="204" spans="1:47" outlineLevel="1" x14ac:dyDescent="0.25">
      <c r="A204" s="375"/>
      <c r="B204" s="384"/>
      <c r="C204" s="377">
        <f>INT($C$29)+1</f>
        <v>2</v>
      </c>
      <c r="D204" s="401"/>
      <c r="E204" s="458"/>
      <c r="F204" s="458"/>
      <c r="G204" s="401"/>
      <c r="H204" s="418" t="s">
        <v>527</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433</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528</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437</v>
      </c>
      <c r="AR207" s="387"/>
      <c r="AS207" s="375"/>
      <c r="AT207" s="375"/>
      <c r="AU207" s="375"/>
    </row>
    <row r="208" spans="1:47" outlineLevel="1" x14ac:dyDescent="0.25">
      <c r="A208" s="375"/>
      <c r="B208" s="384"/>
      <c r="C208" s="377">
        <f>INT($C$29)+1</f>
        <v>2</v>
      </c>
      <c r="D208" s="401"/>
      <c r="E208" s="458"/>
      <c r="F208" s="458"/>
      <c r="G208" s="401"/>
      <c r="H208" s="418" t="s">
        <v>529</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433</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530</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531</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532</v>
      </c>
      <c r="J213" s="422" t="s">
        <v>533</v>
      </c>
      <c r="K213" s="422" t="s">
        <v>781</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437</v>
      </c>
      <c r="AR215" s="387"/>
      <c r="AS215" s="375"/>
      <c r="AT215" s="375"/>
      <c r="AU215" s="375"/>
    </row>
    <row r="216" spans="1:47" s="686" customFormat="1" ht="15" customHeight="1" outlineLevel="1" x14ac:dyDescent="0.25">
      <c r="A216" s="375"/>
      <c r="B216" s="384"/>
      <c r="C216" s="377">
        <f>INT($C$29)+1</f>
        <v>2</v>
      </c>
      <c r="D216" s="401"/>
      <c r="E216" s="458"/>
      <c r="F216" s="458"/>
      <c r="G216" s="401"/>
      <c r="H216" s="418" t="s">
        <v>989</v>
      </c>
      <c r="I216" s="419"/>
      <c r="J216" s="836" t="s">
        <v>991</v>
      </c>
      <c r="K216" s="836" t="s">
        <v>991</v>
      </c>
      <c r="L216" s="836" t="s">
        <v>990</v>
      </c>
      <c r="M216" s="836" t="s">
        <v>990</v>
      </c>
      <c r="N216" s="435"/>
      <c r="O216" s="435" t="s">
        <v>1016</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433</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39">INT($C$29)+2</f>
        <v>3</v>
      </c>
      <c r="D219" s="401"/>
      <c r="E219" s="458"/>
      <c r="F219" s="458"/>
      <c r="G219" s="401"/>
      <c r="H219" s="406" t="str">
        <f t="shared" ref="H219:H220" si="40">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39"/>
        <v>3</v>
      </c>
      <c r="D220" s="401"/>
      <c r="E220" s="458"/>
      <c r="F220" s="458"/>
      <c r="G220" s="401"/>
      <c r="H220" s="406" t="str">
        <f t="shared" si="40"/>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39"/>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39"/>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437</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129</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424</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426</v>
      </c>
      <c r="F233" s="455">
        <v>1</v>
      </c>
      <c r="G233" s="393"/>
      <c r="H233" s="394" t="s">
        <v>535</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467</v>
      </c>
      <c r="L237" s="459"/>
      <c r="M237" s="459"/>
      <c r="N237" s="459" t="s">
        <v>468</v>
      </c>
      <c r="O237" s="459"/>
      <c r="P237" s="459"/>
      <c r="Q237" s="459"/>
      <c r="R237" s="459" t="s">
        <v>470</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536</v>
      </c>
      <c r="M238" s="448" t="s">
        <v>4</v>
      </c>
      <c r="N238" s="448" t="s">
        <v>537</v>
      </c>
      <c r="O238" s="448" t="s">
        <v>538</v>
      </c>
      <c r="P238" s="448" t="s">
        <v>539</v>
      </c>
      <c r="Q238" s="448" t="s">
        <v>540</v>
      </c>
      <c r="R238" s="448" t="s">
        <v>537</v>
      </c>
      <c r="S238" s="448" t="s">
        <v>538</v>
      </c>
      <c r="T238" s="448" t="s">
        <v>539</v>
      </c>
      <c r="U238" s="448" t="s">
        <v>540</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430</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541</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431</v>
      </c>
      <c r="C241" s="377">
        <f>INT(MAX($C$244:$C$357))+1</f>
        <v>5</v>
      </c>
      <c r="D241" s="401" t="s">
        <v>432</v>
      </c>
      <c r="E241" s="458"/>
      <c r="F241" s="458"/>
      <c r="G241" s="401"/>
      <c r="H241" s="458" t="s">
        <v>542</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431</v>
      </c>
      <c r="C242" s="377">
        <f>INT(MAX($C$244:$C$357))+1</f>
        <v>5</v>
      </c>
      <c r="D242" s="401" t="s">
        <v>432</v>
      </c>
      <c r="E242" s="458"/>
      <c r="F242" s="458"/>
      <c r="G242" s="401"/>
      <c r="H242" s="458" t="s">
        <v>1103</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543</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433</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544</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545</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437</v>
      </c>
      <c r="AR248" s="387"/>
      <c r="AS248" s="375"/>
      <c r="AT248" s="375"/>
      <c r="AU248" s="375"/>
    </row>
    <row r="249" spans="1:47" outlineLevel="1" x14ac:dyDescent="0.25">
      <c r="A249" s="375"/>
      <c r="B249" s="384"/>
      <c r="C249" s="377">
        <f>INT($C$232)+1</f>
        <v>2</v>
      </c>
      <c r="D249" s="401"/>
      <c r="E249" s="458"/>
      <c r="F249" s="458"/>
      <c r="G249" s="401"/>
      <c r="H249" s="461" t="s">
        <v>546</v>
      </c>
      <c r="I249" s="390" t="s">
        <v>547</v>
      </c>
      <c r="J249" s="464"/>
      <c r="K249" s="390" t="s">
        <v>548</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433</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881</v>
      </c>
      <c r="I251" s="466" t="b">
        <v>0</v>
      </c>
      <c r="J251" s="423" t="b">
        <v>1</v>
      </c>
      <c r="K251" s="467">
        <f t="shared" ref="K251:Q251" si="41">DATE($I$254,MONTH(INDEX($N$260:$Q$260,1,K$240+1)),DAY(INDEX($N$260:$Q$260,1,K$240+1)))</f>
        <v>43586</v>
      </c>
      <c r="L251" s="467">
        <f t="shared" si="41"/>
        <v>43586</v>
      </c>
      <c r="M251" s="467">
        <f t="shared" si="41"/>
        <v>43586</v>
      </c>
      <c r="N251" s="467">
        <f t="shared" si="41"/>
        <v>43586</v>
      </c>
      <c r="O251" s="467">
        <f t="shared" si="41"/>
        <v>43586</v>
      </c>
      <c r="P251" s="467">
        <f t="shared" si="41"/>
        <v>43586</v>
      </c>
      <c r="Q251" s="467">
        <f t="shared" si="41"/>
        <v>43586</v>
      </c>
      <c r="R251" s="406"/>
      <c r="S251" s="406"/>
      <c r="T251" s="406"/>
      <c r="U251" s="406"/>
      <c r="V251" s="406"/>
      <c r="W251" s="428" t="s">
        <v>549</v>
      </c>
      <c r="X251" s="428"/>
      <c r="Y251" s="428"/>
      <c r="Z251" s="428"/>
      <c r="AA251" s="428"/>
      <c r="AB251" s="406"/>
      <c r="AC251" s="1203" t="s">
        <v>550</v>
      </c>
      <c r="AD251" s="1204"/>
      <c r="AE251" s="1204"/>
      <c r="AF251" s="1205"/>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880</v>
      </c>
      <c r="I252" s="466" t="b">
        <v>0</v>
      </c>
      <c r="J252" s="423" t="b">
        <v>1</v>
      </c>
      <c r="K252" s="470">
        <f>DATE($I$254,MONTH(INDEX($N$268:$Q$268,1,K$240+1)),DAY(INDEX($N$268:$Q$268,1,K$240+1)))</f>
        <v>43620</v>
      </c>
      <c r="L252" s="470">
        <f t="shared" ref="L252:Q252" si="42">DATE($I$254,MONTH(INDEX($N$268:$Q$268,1,L$240+1)),DAY(INDEX($N$268:$Q$268,1,L$240+1)))</f>
        <v>43620</v>
      </c>
      <c r="M252" s="470">
        <f t="shared" si="42"/>
        <v>43620</v>
      </c>
      <c r="N252" s="470">
        <f t="shared" si="42"/>
        <v>43620</v>
      </c>
      <c r="O252" s="470">
        <f t="shared" si="42"/>
        <v>43620</v>
      </c>
      <c r="P252" s="470">
        <f t="shared" si="42"/>
        <v>43620</v>
      </c>
      <c r="Q252" s="470">
        <f t="shared" si="42"/>
        <v>43620</v>
      </c>
      <c r="R252" s="406"/>
      <c r="S252" s="406"/>
      <c r="T252" s="406"/>
      <c r="U252" s="406"/>
      <c r="V252" s="406"/>
      <c r="W252" s="428"/>
      <c r="X252" s="428"/>
      <c r="Y252" s="428"/>
      <c r="Z252" s="428"/>
      <c r="AA252" s="428"/>
      <c r="AB252" s="406"/>
      <c r="AC252" s="1206"/>
      <c r="AD252" s="1207"/>
      <c r="AE252" s="1207"/>
      <c r="AF252" s="1208"/>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879</v>
      </c>
      <c r="I253" s="469" t="b">
        <f>NOT(OR(I251,I252))</f>
        <v>1</v>
      </c>
      <c r="J253" s="423" t="b">
        <v>1</v>
      </c>
      <c r="K253" s="480">
        <f t="shared" ref="K253:Q253" si="43">DATE($I$254,MONTH(INDEX($N$276:$Q$276,1,K$240+1)),DAY(INDEX($N$276:$Q$276,1,K$240+1)))</f>
        <v>43655</v>
      </c>
      <c r="L253" s="480">
        <f t="shared" si="43"/>
        <v>43655</v>
      </c>
      <c r="M253" s="480">
        <f t="shared" si="43"/>
        <v>43655</v>
      </c>
      <c r="N253" s="480">
        <f t="shared" si="43"/>
        <v>43655</v>
      </c>
      <c r="O253" s="480">
        <f t="shared" si="43"/>
        <v>43655</v>
      </c>
      <c r="P253" s="480">
        <f t="shared" si="43"/>
        <v>43655</v>
      </c>
      <c r="Q253" s="480">
        <f t="shared" si="43"/>
        <v>43655</v>
      </c>
      <c r="R253" s="406"/>
      <c r="S253" s="406"/>
      <c r="T253" s="406"/>
      <c r="U253" s="406"/>
      <c r="V253" s="406"/>
      <c r="W253" s="422"/>
      <c r="X253" s="422"/>
      <c r="Y253" s="422"/>
      <c r="Z253" s="422"/>
      <c r="AA253" s="422"/>
      <c r="AB253" s="422"/>
      <c r="AC253" s="1209"/>
      <c r="AD253" s="1210"/>
      <c r="AE253" s="1210"/>
      <c r="AF253" s="1211"/>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551</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3" t="s">
        <v>552</v>
      </c>
      <c r="AD254" s="1204"/>
      <c r="AE254" s="1204"/>
      <c r="AF254" s="1205"/>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553</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09"/>
      <c r="AD255" s="1210"/>
      <c r="AE255" s="1210"/>
      <c r="AF255" s="1211"/>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554</v>
      </c>
      <c r="F256" s="458"/>
      <c r="G256" s="401"/>
      <c r="H256" s="471" t="s">
        <v>555</v>
      </c>
      <c r="I256" s="429" t="s">
        <v>556</v>
      </c>
      <c r="J256" s="472"/>
      <c r="K256" s="409">
        <f>COUNTA($H$257:$H$312)</f>
        <v>3</v>
      </c>
      <c r="L256" s="409">
        <f>COUNTA($I$257:$I$312)/K256</f>
        <v>8</v>
      </c>
      <c r="M256" s="473">
        <v>-8</v>
      </c>
      <c r="N256" s="429" t="s">
        <v>840</v>
      </c>
      <c r="O256" s="429"/>
      <c r="P256" s="429"/>
      <c r="Q256" s="429"/>
      <c r="R256" s="429" t="s">
        <v>557</v>
      </c>
      <c r="S256" s="429"/>
      <c r="T256" s="429"/>
      <c r="U256" s="429"/>
      <c r="V256" s="406"/>
      <c r="W256" s="474" t="s">
        <v>558</v>
      </c>
      <c r="X256" s="474" t="s">
        <v>559</v>
      </c>
      <c r="Y256" s="474" t="s">
        <v>560</v>
      </c>
      <c r="Z256" s="474" t="s">
        <v>561</v>
      </c>
      <c r="AA256" s="475"/>
      <c r="AB256" s="406"/>
      <c r="AC256" s="474" t="s">
        <v>558</v>
      </c>
      <c r="AD256" s="474" t="s">
        <v>559</v>
      </c>
      <c r="AE256" s="474" t="s">
        <v>560</v>
      </c>
      <c r="AF256" s="474" t="s">
        <v>561</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562</v>
      </c>
      <c r="K257" s="478">
        <f>N257-150</f>
        <v>43802</v>
      </c>
      <c r="L257" s="478">
        <f>K257+17/2</f>
        <v>43810.5</v>
      </c>
      <c r="M257" s="406"/>
      <c r="N257" s="479">
        <v>43952</v>
      </c>
      <c r="O257" s="479">
        <v>43952</v>
      </c>
      <c r="P257" s="479">
        <v>43952</v>
      </c>
      <c r="Q257" s="479">
        <v>43952</v>
      </c>
      <c r="R257" s="480">
        <f t="shared" ref="R257:U280" si="44">DATE($I$254,MONTH(INDEX($N257:$Q257,1,R$240+1)),DAY(INDEX($N257:$Q257,1,R$240+1)))</f>
        <v>43586</v>
      </c>
      <c r="S257" s="480">
        <f t="shared" si="44"/>
        <v>43586</v>
      </c>
      <c r="T257" s="480">
        <f t="shared" si="44"/>
        <v>43586</v>
      </c>
      <c r="U257" s="480">
        <f t="shared" si="44"/>
        <v>43586</v>
      </c>
      <c r="V257" s="406"/>
      <c r="W257" s="481">
        <f t="shared" ref="W257:W280" si="45">((N257-150)-INDEX(N$251:N$253,$E257,1))/30.5</f>
        <v>7.081967213114754</v>
      </c>
      <c r="X257" s="481">
        <f t="shared" ref="X257:X280" si="46">((O257-150)-INDEX(O$251:O$253,$E257,1))/30.5</f>
        <v>7.081967213114754</v>
      </c>
      <c r="Y257" s="481">
        <f t="shared" ref="Y257:Y280" si="47">((P257-150)-INDEX(P$251:P$253,$E257,1))/30.5</f>
        <v>7.081967213114754</v>
      </c>
      <c r="Z257" s="481">
        <f t="shared" ref="Z257:Z280" si="48">((Q257-150)-INDEX(Q$251:Q$253,$E257,1))/30.5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563</v>
      </c>
      <c r="K258" s="478">
        <f>N258-150</f>
        <v>44167</v>
      </c>
      <c r="L258" s="478">
        <f>K258+17/2</f>
        <v>44175.5</v>
      </c>
      <c r="M258" s="406"/>
      <c r="N258" s="479">
        <v>44317</v>
      </c>
      <c r="O258" s="479">
        <v>44317</v>
      </c>
      <c r="P258" s="479">
        <v>44317</v>
      </c>
      <c r="Q258" s="479">
        <v>44317</v>
      </c>
      <c r="R258" s="480">
        <f t="shared" si="44"/>
        <v>43586</v>
      </c>
      <c r="S258" s="480">
        <f t="shared" si="44"/>
        <v>43586</v>
      </c>
      <c r="T258" s="480">
        <f t="shared" si="44"/>
        <v>43586</v>
      </c>
      <c r="U258" s="480">
        <f t="shared" si="44"/>
        <v>43586</v>
      </c>
      <c r="V258" s="406"/>
      <c r="W258" s="487">
        <f t="shared" si="45"/>
        <v>19.049180327868854</v>
      </c>
      <c r="X258" s="487">
        <f t="shared" si="46"/>
        <v>19.049180327868854</v>
      </c>
      <c r="Y258" s="487">
        <f t="shared" si="47"/>
        <v>19.049180327868854</v>
      </c>
      <c r="Z258" s="487">
        <f t="shared" si="48"/>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49">INT($C$232+3)</f>
        <v>4</v>
      </c>
      <c r="D259" s="401"/>
      <c r="E259" s="458">
        <v>1</v>
      </c>
      <c r="F259" s="458"/>
      <c r="G259" s="401"/>
      <c r="H259" s="406"/>
      <c r="I259" s="476">
        <v>2</v>
      </c>
      <c r="J259" s="492" t="s">
        <v>564</v>
      </c>
      <c r="K259" s="493"/>
      <c r="L259" s="406"/>
      <c r="M259" s="406"/>
      <c r="N259" s="494">
        <f t="shared" ref="N259:Q264" si="50">DATEVALUE(DAY(N258)&amp;"/"&amp;MONTH(N258)&amp;"/"&amp;YEAR(N258)+1)</f>
        <v>44682</v>
      </c>
      <c r="O259" s="494">
        <f t="shared" si="50"/>
        <v>44682</v>
      </c>
      <c r="P259" s="494">
        <f t="shared" si="50"/>
        <v>44682</v>
      </c>
      <c r="Q259" s="494">
        <f t="shared" si="50"/>
        <v>44682</v>
      </c>
      <c r="R259" s="480">
        <f t="shared" si="44"/>
        <v>43586</v>
      </c>
      <c r="S259" s="480">
        <f t="shared" si="44"/>
        <v>43586</v>
      </c>
      <c r="T259" s="480">
        <f t="shared" si="44"/>
        <v>43586</v>
      </c>
      <c r="U259" s="480">
        <f t="shared" si="44"/>
        <v>43586</v>
      </c>
      <c r="V259" s="406"/>
      <c r="W259" s="487">
        <f t="shared" si="45"/>
        <v>31.016393442622952</v>
      </c>
      <c r="X259" s="487">
        <f t="shared" si="46"/>
        <v>31.016393442622952</v>
      </c>
      <c r="Y259" s="487">
        <f t="shared" si="47"/>
        <v>31.016393442622952</v>
      </c>
      <c r="Z259" s="487">
        <f t="shared" si="48"/>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49"/>
        <v>4</v>
      </c>
      <c r="D260" s="401"/>
      <c r="E260" s="458">
        <v>1</v>
      </c>
      <c r="F260" s="458"/>
      <c r="G260" s="401"/>
      <c r="H260" s="406"/>
      <c r="I260" s="406">
        <v>3</v>
      </c>
      <c r="J260" s="405" t="s">
        <v>565</v>
      </c>
      <c r="K260" s="406"/>
      <c r="L260" s="406"/>
      <c r="M260" s="406"/>
      <c r="N260" s="494">
        <f t="shared" si="50"/>
        <v>45047</v>
      </c>
      <c r="O260" s="494">
        <f t="shared" si="50"/>
        <v>45047</v>
      </c>
      <c r="P260" s="494">
        <f t="shared" si="50"/>
        <v>45047</v>
      </c>
      <c r="Q260" s="494">
        <f t="shared" si="50"/>
        <v>45047</v>
      </c>
      <c r="R260" s="480">
        <f t="shared" si="44"/>
        <v>43586</v>
      </c>
      <c r="S260" s="480">
        <f t="shared" si="44"/>
        <v>43586</v>
      </c>
      <c r="T260" s="480">
        <f t="shared" si="44"/>
        <v>43586</v>
      </c>
      <c r="U260" s="480">
        <f t="shared" si="44"/>
        <v>43586</v>
      </c>
      <c r="V260" s="406"/>
      <c r="W260" s="487">
        <f t="shared" si="45"/>
        <v>42.983606557377051</v>
      </c>
      <c r="X260" s="487">
        <f t="shared" si="46"/>
        <v>42.983606557377051</v>
      </c>
      <c r="Y260" s="487">
        <f t="shared" si="47"/>
        <v>42.983606557377051</v>
      </c>
      <c r="Z260" s="487">
        <f t="shared" si="48"/>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49"/>
        <v>4</v>
      </c>
      <c r="D261" s="401"/>
      <c r="E261" s="458">
        <v>1</v>
      </c>
      <c r="F261" s="458"/>
      <c r="G261" s="401"/>
      <c r="H261" s="406"/>
      <c r="I261" s="406">
        <v>4</v>
      </c>
      <c r="J261" s="406" t="s">
        <v>566</v>
      </c>
      <c r="K261" s="406"/>
      <c r="L261" s="406"/>
      <c r="M261" s="406"/>
      <c r="N261" s="494">
        <f t="shared" si="50"/>
        <v>45413</v>
      </c>
      <c r="O261" s="494">
        <f t="shared" si="50"/>
        <v>45413</v>
      </c>
      <c r="P261" s="494">
        <f t="shared" si="50"/>
        <v>45413</v>
      </c>
      <c r="Q261" s="494">
        <f t="shared" si="50"/>
        <v>45413</v>
      </c>
      <c r="R261" s="480">
        <f t="shared" si="44"/>
        <v>43586</v>
      </c>
      <c r="S261" s="480">
        <f t="shared" si="44"/>
        <v>43586</v>
      </c>
      <c r="T261" s="480">
        <f t="shared" si="44"/>
        <v>43586</v>
      </c>
      <c r="U261" s="480">
        <f t="shared" si="44"/>
        <v>43586</v>
      </c>
      <c r="V261" s="406"/>
      <c r="W261" s="487">
        <f t="shared" si="45"/>
        <v>54.983606557377051</v>
      </c>
      <c r="X261" s="487">
        <f t="shared" si="46"/>
        <v>54.983606557377051</v>
      </c>
      <c r="Y261" s="487">
        <f t="shared" si="47"/>
        <v>54.983606557377051</v>
      </c>
      <c r="Z261" s="487">
        <f t="shared" si="48"/>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49"/>
        <v>4</v>
      </c>
      <c r="D262" s="401"/>
      <c r="E262" s="458">
        <v>1</v>
      </c>
      <c r="F262" s="458"/>
      <c r="G262" s="401"/>
      <c r="H262" s="406"/>
      <c r="I262" s="406">
        <v>5</v>
      </c>
      <c r="J262" s="406" t="s">
        <v>567</v>
      </c>
      <c r="K262" s="406"/>
      <c r="L262" s="406"/>
      <c r="M262" s="406"/>
      <c r="N262" s="494">
        <f t="shared" si="50"/>
        <v>45778</v>
      </c>
      <c r="O262" s="494">
        <f t="shared" si="50"/>
        <v>45778</v>
      </c>
      <c r="P262" s="494">
        <f t="shared" si="50"/>
        <v>45778</v>
      </c>
      <c r="Q262" s="494">
        <f t="shared" si="50"/>
        <v>45778</v>
      </c>
      <c r="R262" s="480">
        <f t="shared" si="44"/>
        <v>43586</v>
      </c>
      <c r="S262" s="480">
        <f t="shared" si="44"/>
        <v>43586</v>
      </c>
      <c r="T262" s="480">
        <f t="shared" si="44"/>
        <v>43586</v>
      </c>
      <c r="U262" s="480">
        <f t="shared" si="44"/>
        <v>43586</v>
      </c>
      <c r="V262" s="406"/>
      <c r="W262" s="487">
        <f t="shared" si="45"/>
        <v>66.950819672131146</v>
      </c>
      <c r="X262" s="487">
        <f t="shared" si="46"/>
        <v>66.950819672131146</v>
      </c>
      <c r="Y262" s="487">
        <f t="shared" si="47"/>
        <v>66.950819672131146</v>
      </c>
      <c r="Z262" s="487">
        <f t="shared" si="48"/>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49"/>
        <v>4</v>
      </c>
      <c r="D263" s="401"/>
      <c r="E263" s="458">
        <v>1</v>
      </c>
      <c r="F263" s="458"/>
      <c r="G263" s="401"/>
      <c r="H263" s="406"/>
      <c r="I263" s="406">
        <v>6</v>
      </c>
      <c r="J263" s="406" t="s">
        <v>568</v>
      </c>
      <c r="K263" s="406"/>
      <c r="L263" s="406"/>
      <c r="M263" s="406"/>
      <c r="N263" s="494">
        <f t="shared" si="50"/>
        <v>46143</v>
      </c>
      <c r="O263" s="494">
        <f t="shared" si="50"/>
        <v>46143</v>
      </c>
      <c r="P263" s="494">
        <f t="shared" si="50"/>
        <v>46143</v>
      </c>
      <c r="Q263" s="494">
        <f t="shared" si="50"/>
        <v>46143</v>
      </c>
      <c r="R263" s="480">
        <f t="shared" si="44"/>
        <v>43586</v>
      </c>
      <c r="S263" s="480">
        <f t="shared" si="44"/>
        <v>43586</v>
      </c>
      <c r="T263" s="480">
        <f t="shared" si="44"/>
        <v>43586</v>
      </c>
      <c r="U263" s="480">
        <f t="shared" si="44"/>
        <v>43586</v>
      </c>
      <c r="V263" s="406"/>
      <c r="W263" s="487">
        <f t="shared" si="45"/>
        <v>78.918032786885249</v>
      </c>
      <c r="X263" s="487">
        <f t="shared" si="46"/>
        <v>78.918032786885249</v>
      </c>
      <c r="Y263" s="487">
        <f t="shared" si="47"/>
        <v>78.918032786885249</v>
      </c>
      <c r="Z263" s="487">
        <f t="shared" si="48"/>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49"/>
        <v>4</v>
      </c>
      <c r="D264" s="401"/>
      <c r="E264" s="458">
        <v>1</v>
      </c>
      <c r="F264" s="458"/>
      <c r="G264" s="401"/>
      <c r="H264" s="406"/>
      <c r="I264" s="406">
        <v>7</v>
      </c>
      <c r="J264" s="406" t="s">
        <v>569</v>
      </c>
      <c r="K264" s="406"/>
      <c r="L264" s="406"/>
      <c r="M264" s="406"/>
      <c r="N264" s="494">
        <f t="shared" si="50"/>
        <v>46508</v>
      </c>
      <c r="O264" s="494">
        <f t="shared" si="50"/>
        <v>46508</v>
      </c>
      <c r="P264" s="494">
        <f t="shared" si="50"/>
        <v>46508</v>
      </c>
      <c r="Q264" s="494">
        <f t="shared" si="50"/>
        <v>46508</v>
      </c>
      <c r="R264" s="480">
        <f t="shared" si="44"/>
        <v>43586</v>
      </c>
      <c r="S264" s="480">
        <f t="shared" si="44"/>
        <v>43586</v>
      </c>
      <c r="T264" s="480">
        <f t="shared" si="44"/>
        <v>43586</v>
      </c>
      <c r="U264" s="480">
        <f t="shared" si="44"/>
        <v>43586</v>
      </c>
      <c r="V264" s="406"/>
      <c r="W264" s="495">
        <f t="shared" si="45"/>
        <v>90.885245901639351</v>
      </c>
      <c r="X264" s="495">
        <f t="shared" si="46"/>
        <v>90.885245901639351</v>
      </c>
      <c r="Y264" s="495">
        <f t="shared" si="47"/>
        <v>90.885245901639351</v>
      </c>
      <c r="Z264" s="495">
        <f t="shared" si="48"/>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562</v>
      </c>
      <c r="K265" s="478">
        <f>N265-150</f>
        <v>43836</v>
      </c>
      <c r="L265" s="478">
        <f>K265+17/2</f>
        <v>43844.5</v>
      </c>
      <c r="M265" s="406"/>
      <c r="N265" s="479">
        <v>43986</v>
      </c>
      <c r="O265" s="479">
        <v>43986</v>
      </c>
      <c r="P265" s="479">
        <v>43986</v>
      </c>
      <c r="Q265" s="479">
        <v>43986</v>
      </c>
      <c r="R265" s="480">
        <f t="shared" si="44"/>
        <v>43620</v>
      </c>
      <c r="S265" s="480">
        <f t="shared" si="44"/>
        <v>43620</v>
      </c>
      <c r="T265" s="480">
        <f t="shared" si="44"/>
        <v>43620</v>
      </c>
      <c r="U265" s="480">
        <f t="shared" si="44"/>
        <v>43620</v>
      </c>
      <c r="V265" s="406"/>
      <c r="W265" s="481">
        <f t="shared" si="45"/>
        <v>7.081967213114754</v>
      </c>
      <c r="X265" s="481">
        <f t="shared" si="46"/>
        <v>7.081967213114754</v>
      </c>
      <c r="Y265" s="481">
        <f t="shared" si="47"/>
        <v>7.081967213114754</v>
      </c>
      <c r="Z265" s="481">
        <f t="shared" si="48"/>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563</v>
      </c>
      <c r="K266" s="478">
        <f>N266-150</f>
        <v>44201</v>
      </c>
      <c r="L266" s="478">
        <f>K266+17/2</f>
        <v>44209.5</v>
      </c>
      <c r="M266" s="406"/>
      <c r="N266" s="479">
        <v>44351</v>
      </c>
      <c r="O266" s="479">
        <v>44351</v>
      </c>
      <c r="P266" s="479">
        <v>44351</v>
      </c>
      <c r="Q266" s="479">
        <v>44351</v>
      </c>
      <c r="R266" s="480">
        <f t="shared" si="44"/>
        <v>43620</v>
      </c>
      <c r="S266" s="480">
        <f t="shared" si="44"/>
        <v>43620</v>
      </c>
      <c r="T266" s="480">
        <f t="shared" si="44"/>
        <v>43620</v>
      </c>
      <c r="U266" s="480">
        <f t="shared" si="44"/>
        <v>43620</v>
      </c>
      <c r="V266" s="406"/>
      <c r="W266" s="487">
        <f t="shared" si="45"/>
        <v>19.049180327868854</v>
      </c>
      <c r="X266" s="487">
        <f t="shared" si="46"/>
        <v>19.049180327868854</v>
      </c>
      <c r="Y266" s="487">
        <f t="shared" si="47"/>
        <v>19.049180327868854</v>
      </c>
      <c r="Z266" s="487">
        <f t="shared" si="48"/>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1">INT($C$232+3)</f>
        <v>4</v>
      </c>
      <c r="D267" s="401"/>
      <c r="E267" s="458">
        <v>2</v>
      </c>
      <c r="F267" s="458"/>
      <c r="G267" s="401"/>
      <c r="H267" s="406"/>
      <c r="I267" s="406">
        <v>2</v>
      </c>
      <c r="J267" s="486" t="s">
        <v>570</v>
      </c>
      <c r="K267" s="406"/>
      <c r="L267" s="406"/>
      <c r="M267" s="406"/>
      <c r="N267" s="494">
        <f t="shared" ref="N267:Q267" si="52">DATEVALUE(DAY(N266)&amp;"/"&amp;MONTH(N266)&amp;"/"&amp;YEAR(N266)+1)</f>
        <v>44716</v>
      </c>
      <c r="O267" s="494">
        <f t="shared" si="52"/>
        <v>44716</v>
      </c>
      <c r="P267" s="494">
        <f t="shared" si="52"/>
        <v>44716</v>
      </c>
      <c r="Q267" s="494">
        <f t="shared" si="52"/>
        <v>44716</v>
      </c>
      <c r="R267" s="480">
        <f t="shared" si="44"/>
        <v>43620</v>
      </c>
      <c r="S267" s="480">
        <f t="shared" si="44"/>
        <v>43620</v>
      </c>
      <c r="T267" s="480">
        <f t="shared" si="44"/>
        <v>43620</v>
      </c>
      <c r="U267" s="480">
        <f t="shared" si="44"/>
        <v>43620</v>
      </c>
      <c r="V267" s="406"/>
      <c r="W267" s="487">
        <f t="shared" si="45"/>
        <v>31.016393442622952</v>
      </c>
      <c r="X267" s="487">
        <f t="shared" si="46"/>
        <v>31.016393442622952</v>
      </c>
      <c r="Y267" s="487">
        <f t="shared" si="47"/>
        <v>31.016393442622952</v>
      </c>
      <c r="Z267" s="487">
        <f t="shared" si="48"/>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1"/>
        <v>4</v>
      </c>
      <c r="D268" s="401"/>
      <c r="E268" s="458">
        <v>2</v>
      </c>
      <c r="F268" s="458"/>
      <c r="G268" s="401"/>
      <c r="H268" s="406"/>
      <c r="I268" s="406">
        <v>3</v>
      </c>
      <c r="J268" s="486" t="s">
        <v>571</v>
      </c>
      <c r="K268" s="406"/>
      <c r="L268" s="406"/>
      <c r="M268" s="406"/>
      <c r="N268" s="494">
        <f t="shared" ref="N268:Q268" si="53">DATEVALUE(DAY(N267)&amp;"/"&amp;MONTH(N267)&amp;"/"&amp;YEAR(N267)+1)</f>
        <v>45081</v>
      </c>
      <c r="O268" s="494">
        <f t="shared" si="53"/>
        <v>45081</v>
      </c>
      <c r="P268" s="494">
        <f t="shared" si="53"/>
        <v>45081</v>
      </c>
      <c r="Q268" s="494">
        <f t="shared" si="53"/>
        <v>45081</v>
      </c>
      <c r="R268" s="480">
        <f t="shared" si="44"/>
        <v>43620</v>
      </c>
      <c r="S268" s="480">
        <f t="shared" si="44"/>
        <v>43620</v>
      </c>
      <c r="T268" s="480">
        <f t="shared" si="44"/>
        <v>43620</v>
      </c>
      <c r="U268" s="480">
        <f t="shared" si="44"/>
        <v>43620</v>
      </c>
      <c r="V268" s="406"/>
      <c r="W268" s="487">
        <f t="shared" si="45"/>
        <v>42.983606557377051</v>
      </c>
      <c r="X268" s="487">
        <f t="shared" si="46"/>
        <v>42.983606557377051</v>
      </c>
      <c r="Y268" s="487">
        <f t="shared" si="47"/>
        <v>42.983606557377051</v>
      </c>
      <c r="Z268" s="487">
        <f t="shared" si="48"/>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1"/>
        <v>4</v>
      </c>
      <c r="D269" s="401"/>
      <c r="E269" s="458">
        <v>2</v>
      </c>
      <c r="F269" s="458"/>
      <c r="G269" s="401"/>
      <c r="H269" s="406"/>
      <c r="I269" s="406">
        <v>4</v>
      </c>
      <c r="J269" s="486" t="s">
        <v>572</v>
      </c>
      <c r="K269" s="406"/>
      <c r="L269" s="406"/>
      <c r="M269" s="406"/>
      <c r="N269" s="494">
        <f t="shared" ref="N269:Q269" si="54">DATEVALUE(DAY(N268)&amp;"/"&amp;MONTH(N268)&amp;"/"&amp;YEAR(N268)+1)</f>
        <v>45447</v>
      </c>
      <c r="O269" s="494">
        <f t="shared" si="54"/>
        <v>45447</v>
      </c>
      <c r="P269" s="494">
        <f t="shared" si="54"/>
        <v>45447</v>
      </c>
      <c r="Q269" s="494">
        <f t="shared" si="54"/>
        <v>45447</v>
      </c>
      <c r="R269" s="480">
        <f t="shared" si="44"/>
        <v>43620</v>
      </c>
      <c r="S269" s="480">
        <f t="shared" si="44"/>
        <v>43620</v>
      </c>
      <c r="T269" s="480">
        <f t="shared" si="44"/>
        <v>43620</v>
      </c>
      <c r="U269" s="480">
        <f t="shared" si="44"/>
        <v>43620</v>
      </c>
      <c r="V269" s="406"/>
      <c r="W269" s="487">
        <f t="shared" si="45"/>
        <v>54.983606557377051</v>
      </c>
      <c r="X269" s="487">
        <f t="shared" si="46"/>
        <v>54.983606557377051</v>
      </c>
      <c r="Y269" s="487">
        <f t="shared" si="47"/>
        <v>54.983606557377051</v>
      </c>
      <c r="Z269" s="487">
        <f t="shared" si="48"/>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1"/>
        <v>4</v>
      </c>
      <c r="D270" s="401"/>
      <c r="E270" s="458">
        <v>2</v>
      </c>
      <c r="F270" s="458"/>
      <c r="G270" s="401"/>
      <c r="H270" s="406"/>
      <c r="I270" s="406">
        <v>5</v>
      </c>
      <c r="J270" s="486" t="s">
        <v>573</v>
      </c>
      <c r="K270" s="406"/>
      <c r="L270" s="406"/>
      <c r="M270" s="406"/>
      <c r="N270" s="494">
        <f t="shared" ref="N270:Q270" si="55">DATEVALUE(DAY(N269)&amp;"/"&amp;MONTH(N269)&amp;"/"&amp;YEAR(N269)+1)</f>
        <v>45812</v>
      </c>
      <c r="O270" s="494">
        <f t="shared" si="55"/>
        <v>45812</v>
      </c>
      <c r="P270" s="494">
        <f t="shared" si="55"/>
        <v>45812</v>
      </c>
      <c r="Q270" s="494">
        <f t="shared" si="55"/>
        <v>45812</v>
      </c>
      <c r="R270" s="480">
        <f t="shared" si="44"/>
        <v>43620</v>
      </c>
      <c r="S270" s="480">
        <f t="shared" si="44"/>
        <v>43620</v>
      </c>
      <c r="T270" s="480">
        <f t="shared" si="44"/>
        <v>43620</v>
      </c>
      <c r="U270" s="480">
        <f t="shared" si="44"/>
        <v>43620</v>
      </c>
      <c r="V270" s="406"/>
      <c r="W270" s="487">
        <f t="shared" si="45"/>
        <v>66.950819672131146</v>
      </c>
      <c r="X270" s="487">
        <f t="shared" si="46"/>
        <v>66.950819672131146</v>
      </c>
      <c r="Y270" s="487">
        <f t="shared" si="47"/>
        <v>66.950819672131146</v>
      </c>
      <c r="Z270" s="487">
        <f t="shared" si="48"/>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1"/>
        <v>4</v>
      </c>
      <c r="D271" s="401"/>
      <c r="E271" s="458">
        <v>2</v>
      </c>
      <c r="F271" s="458"/>
      <c r="G271" s="401"/>
      <c r="H271" s="406"/>
      <c r="I271" s="406">
        <v>6</v>
      </c>
      <c r="J271" s="486" t="s">
        <v>574</v>
      </c>
      <c r="K271" s="406"/>
      <c r="L271" s="406"/>
      <c r="M271" s="406"/>
      <c r="N271" s="494">
        <f t="shared" ref="N271:Q271" si="56">DATEVALUE(DAY(N270)&amp;"/"&amp;MONTH(N270)&amp;"/"&amp;YEAR(N270)+1)</f>
        <v>46177</v>
      </c>
      <c r="O271" s="494">
        <f t="shared" si="56"/>
        <v>46177</v>
      </c>
      <c r="P271" s="494">
        <f t="shared" si="56"/>
        <v>46177</v>
      </c>
      <c r="Q271" s="494">
        <f t="shared" si="56"/>
        <v>46177</v>
      </c>
      <c r="R271" s="480">
        <f t="shared" si="44"/>
        <v>43620</v>
      </c>
      <c r="S271" s="480">
        <f t="shared" si="44"/>
        <v>43620</v>
      </c>
      <c r="T271" s="480">
        <f t="shared" si="44"/>
        <v>43620</v>
      </c>
      <c r="U271" s="480">
        <f t="shared" si="44"/>
        <v>43620</v>
      </c>
      <c r="V271" s="406"/>
      <c r="W271" s="487">
        <f t="shared" si="45"/>
        <v>78.918032786885249</v>
      </c>
      <c r="X271" s="487">
        <f t="shared" si="46"/>
        <v>78.918032786885249</v>
      </c>
      <c r="Y271" s="487">
        <f t="shared" si="47"/>
        <v>78.918032786885249</v>
      </c>
      <c r="Z271" s="487">
        <f t="shared" si="48"/>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1"/>
        <v>4</v>
      </c>
      <c r="D272" s="401"/>
      <c r="E272" s="458">
        <v>2</v>
      </c>
      <c r="F272" s="458"/>
      <c r="G272" s="401"/>
      <c r="H272" s="406"/>
      <c r="I272" s="406">
        <v>7</v>
      </c>
      <c r="J272" s="734" t="s">
        <v>575</v>
      </c>
      <c r="K272" s="406"/>
      <c r="L272" s="406"/>
      <c r="M272" s="406"/>
      <c r="N272" s="494">
        <f t="shared" ref="N272:Q272" si="57">DATEVALUE(DAY(N271)&amp;"/"&amp;MONTH(N271)&amp;"/"&amp;YEAR(N271)+1)</f>
        <v>46542</v>
      </c>
      <c r="O272" s="494">
        <f t="shared" si="57"/>
        <v>46542</v>
      </c>
      <c r="P272" s="494">
        <f t="shared" si="57"/>
        <v>46542</v>
      </c>
      <c r="Q272" s="494">
        <f t="shared" si="57"/>
        <v>46542</v>
      </c>
      <c r="R272" s="480">
        <f t="shared" si="44"/>
        <v>43620</v>
      </c>
      <c r="S272" s="480">
        <f t="shared" si="44"/>
        <v>43620</v>
      </c>
      <c r="T272" s="480">
        <f t="shared" si="44"/>
        <v>43620</v>
      </c>
      <c r="U272" s="480">
        <f t="shared" si="44"/>
        <v>43620</v>
      </c>
      <c r="V272" s="406"/>
      <c r="W272" s="495">
        <f t="shared" si="45"/>
        <v>90.885245901639351</v>
      </c>
      <c r="X272" s="495">
        <f t="shared" si="46"/>
        <v>90.885245901639351</v>
      </c>
      <c r="Y272" s="495">
        <f t="shared" si="47"/>
        <v>90.885245901639351</v>
      </c>
      <c r="Z272" s="495">
        <f t="shared" si="48"/>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562</v>
      </c>
      <c r="K273" s="733">
        <f>N273-150</f>
        <v>43871</v>
      </c>
      <c r="L273" s="478">
        <f>K273+17/2</f>
        <v>43879.5</v>
      </c>
      <c r="M273" s="406"/>
      <c r="N273" s="479">
        <v>44021</v>
      </c>
      <c r="O273" s="479">
        <v>44021</v>
      </c>
      <c r="P273" s="479">
        <v>44021</v>
      </c>
      <c r="Q273" s="479">
        <v>44021</v>
      </c>
      <c r="R273" s="480">
        <f t="shared" si="44"/>
        <v>43655</v>
      </c>
      <c r="S273" s="480">
        <f t="shared" si="44"/>
        <v>43655</v>
      </c>
      <c r="T273" s="480">
        <f t="shared" si="44"/>
        <v>43655</v>
      </c>
      <c r="U273" s="480">
        <f t="shared" si="44"/>
        <v>43655</v>
      </c>
      <c r="V273" s="406"/>
      <c r="W273" s="481">
        <f t="shared" si="45"/>
        <v>7.081967213114754</v>
      </c>
      <c r="X273" s="481">
        <f t="shared" si="46"/>
        <v>7.081967213114754</v>
      </c>
      <c r="Y273" s="481">
        <f t="shared" si="47"/>
        <v>7.081967213114754</v>
      </c>
      <c r="Z273" s="481">
        <f t="shared" si="48"/>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563</v>
      </c>
      <c r="K274" s="733">
        <f>N274-150</f>
        <v>44236</v>
      </c>
      <c r="L274" s="478">
        <f>K274+17/2</f>
        <v>44244.5</v>
      </c>
      <c r="M274" s="406"/>
      <c r="N274" s="479">
        <v>44386</v>
      </c>
      <c r="O274" s="479">
        <v>44386</v>
      </c>
      <c r="P274" s="479">
        <v>44386</v>
      </c>
      <c r="Q274" s="479">
        <v>44386</v>
      </c>
      <c r="R274" s="480">
        <f t="shared" si="44"/>
        <v>43655</v>
      </c>
      <c r="S274" s="480">
        <f t="shared" si="44"/>
        <v>43655</v>
      </c>
      <c r="T274" s="480">
        <f t="shared" si="44"/>
        <v>43655</v>
      </c>
      <c r="U274" s="480">
        <f t="shared" si="44"/>
        <v>43655</v>
      </c>
      <c r="V274" s="406"/>
      <c r="W274" s="487">
        <f t="shared" si="45"/>
        <v>19.049180327868854</v>
      </c>
      <c r="X274" s="487">
        <f t="shared" si="46"/>
        <v>19.049180327868854</v>
      </c>
      <c r="Y274" s="487">
        <f t="shared" si="47"/>
        <v>19.049180327868854</v>
      </c>
      <c r="Z274" s="487">
        <f t="shared" si="48"/>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58">INT($C$232+3)</f>
        <v>4</v>
      </c>
      <c r="D275" s="401"/>
      <c r="E275" s="458">
        <v>3</v>
      </c>
      <c r="F275" s="458"/>
      <c r="G275" s="401"/>
      <c r="H275" s="406"/>
      <c r="I275" s="476">
        <v>2</v>
      </c>
      <c r="J275" s="736" t="s">
        <v>570</v>
      </c>
      <c r="K275" s="493"/>
      <c r="L275" s="406"/>
      <c r="M275" s="406"/>
      <c r="N275" s="494">
        <f t="shared" ref="N275:Q280" si="59">DATEVALUE(DAY(N274)&amp;"/"&amp;MONTH(N274)&amp;"/"&amp;YEAR(N274)+1)</f>
        <v>44751</v>
      </c>
      <c r="O275" s="494">
        <f t="shared" si="59"/>
        <v>44751</v>
      </c>
      <c r="P275" s="494">
        <f t="shared" si="59"/>
        <v>44751</v>
      </c>
      <c r="Q275" s="494">
        <f t="shared" si="59"/>
        <v>44751</v>
      </c>
      <c r="R275" s="480">
        <f t="shared" si="44"/>
        <v>43655</v>
      </c>
      <c r="S275" s="480">
        <f t="shared" si="44"/>
        <v>43655</v>
      </c>
      <c r="T275" s="480">
        <f t="shared" si="44"/>
        <v>43655</v>
      </c>
      <c r="U275" s="480">
        <f t="shared" si="44"/>
        <v>43655</v>
      </c>
      <c r="V275" s="406"/>
      <c r="W275" s="487">
        <f t="shared" si="45"/>
        <v>31.016393442622952</v>
      </c>
      <c r="X275" s="487">
        <f t="shared" si="46"/>
        <v>31.016393442622952</v>
      </c>
      <c r="Y275" s="487">
        <f t="shared" si="47"/>
        <v>31.016393442622952</v>
      </c>
      <c r="Z275" s="487">
        <f t="shared" si="48"/>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58"/>
        <v>4</v>
      </c>
      <c r="D276" s="401"/>
      <c r="E276" s="458">
        <v>3</v>
      </c>
      <c r="F276" s="458"/>
      <c r="G276" s="401"/>
      <c r="H276" s="406"/>
      <c r="I276" s="476">
        <v>3</v>
      </c>
      <c r="J276" s="736" t="s">
        <v>571</v>
      </c>
      <c r="K276" s="493"/>
      <c r="L276" s="406"/>
      <c r="M276" s="406"/>
      <c r="N276" s="494">
        <f t="shared" si="59"/>
        <v>45116</v>
      </c>
      <c r="O276" s="494">
        <f t="shared" si="59"/>
        <v>45116</v>
      </c>
      <c r="P276" s="494">
        <f t="shared" si="59"/>
        <v>45116</v>
      </c>
      <c r="Q276" s="494">
        <f t="shared" si="59"/>
        <v>45116</v>
      </c>
      <c r="R276" s="480">
        <f t="shared" si="44"/>
        <v>43655</v>
      </c>
      <c r="S276" s="480">
        <f t="shared" si="44"/>
        <v>43655</v>
      </c>
      <c r="T276" s="480">
        <f t="shared" si="44"/>
        <v>43655</v>
      </c>
      <c r="U276" s="480">
        <f t="shared" si="44"/>
        <v>43655</v>
      </c>
      <c r="V276" s="406"/>
      <c r="W276" s="487">
        <f t="shared" si="45"/>
        <v>42.983606557377051</v>
      </c>
      <c r="X276" s="487">
        <f t="shared" si="46"/>
        <v>42.983606557377051</v>
      </c>
      <c r="Y276" s="487">
        <f t="shared" si="47"/>
        <v>42.983606557377051</v>
      </c>
      <c r="Z276" s="487">
        <f t="shared" si="48"/>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58"/>
        <v>4</v>
      </c>
      <c r="D277" s="401"/>
      <c r="E277" s="458">
        <v>3</v>
      </c>
      <c r="F277" s="458"/>
      <c r="G277" s="401"/>
      <c r="H277" s="406"/>
      <c r="I277" s="476">
        <v>4</v>
      </c>
      <c r="J277" s="736" t="s">
        <v>572</v>
      </c>
      <c r="K277" s="493"/>
      <c r="L277" s="406"/>
      <c r="M277" s="406"/>
      <c r="N277" s="494">
        <f t="shared" si="59"/>
        <v>45482</v>
      </c>
      <c r="O277" s="494">
        <f t="shared" si="59"/>
        <v>45482</v>
      </c>
      <c r="P277" s="494">
        <f t="shared" si="59"/>
        <v>45482</v>
      </c>
      <c r="Q277" s="494">
        <f t="shared" si="59"/>
        <v>45482</v>
      </c>
      <c r="R277" s="480">
        <f t="shared" si="44"/>
        <v>43655</v>
      </c>
      <c r="S277" s="480">
        <f t="shared" si="44"/>
        <v>43655</v>
      </c>
      <c r="T277" s="480">
        <f t="shared" si="44"/>
        <v>43655</v>
      </c>
      <c r="U277" s="480">
        <f t="shared" si="44"/>
        <v>43655</v>
      </c>
      <c r="V277" s="406"/>
      <c r="W277" s="487">
        <f t="shared" si="45"/>
        <v>54.983606557377051</v>
      </c>
      <c r="X277" s="487">
        <f t="shared" si="46"/>
        <v>54.983606557377051</v>
      </c>
      <c r="Y277" s="487">
        <f t="shared" si="47"/>
        <v>54.983606557377051</v>
      </c>
      <c r="Z277" s="487">
        <f t="shared" si="48"/>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58"/>
        <v>4</v>
      </c>
      <c r="D278" s="401"/>
      <c r="E278" s="458">
        <v>3</v>
      </c>
      <c r="F278" s="458"/>
      <c r="G278" s="401"/>
      <c r="H278" s="406"/>
      <c r="I278" s="476">
        <v>5</v>
      </c>
      <c r="J278" s="736" t="s">
        <v>573</v>
      </c>
      <c r="K278" s="493"/>
      <c r="L278" s="406"/>
      <c r="M278" s="406"/>
      <c r="N278" s="494">
        <f t="shared" si="59"/>
        <v>45847</v>
      </c>
      <c r="O278" s="494">
        <f t="shared" si="59"/>
        <v>45847</v>
      </c>
      <c r="P278" s="494">
        <f t="shared" si="59"/>
        <v>45847</v>
      </c>
      <c r="Q278" s="494">
        <f t="shared" si="59"/>
        <v>45847</v>
      </c>
      <c r="R278" s="480">
        <f t="shared" si="44"/>
        <v>43655</v>
      </c>
      <c r="S278" s="480">
        <f t="shared" si="44"/>
        <v>43655</v>
      </c>
      <c r="T278" s="480">
        <f t="shared" si="44"/>
        <v>43655</v>
      </c>
      <c r="U278" s="480">
        <f t="shared" si="44"/>
        <v>43655</v>
      </c>
      <c r="V278" s="406"/>
      <c r="W278" s="487">
        <f t="shared" si="45"/>
        <v>66.950819672131146</v>
      </c>
      <c r="X278" s="487">
        <f t="shared" si="46"/>
        <v>66.950819672131146</v>
      </c>
      <c r="Y278" s="487">
        <f t="shared" si="47"/>
        <v>66.950819672131146</v>
      </c>
      <c r="Z278" s="487">
        <f t="shared" si="48"/>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58"/>
        <v>4</v>
      </c>
      <c r="D279" s="401"/>
      <c r="E279" s="458">
        <v>3</v>
      </c>
      <c r="F279" s="458"/>
      <c r="G279" s="401"/>
      <c r="H279" s="406"/>
      <c r="I279" s="476">
        <v>6</v>
      </c>
      <c r="J279" s="736" t="s">
        <v>574</v>
      </c>
      <c r="K279" s="493"/>
      <c r="L279" s="406"/>
      <c r="M279" s="406"/>
      <c r="N279" s="494">
        <f t="shared" si="59"/>
        <v>46212</v>
      </c>
      <c r="O279" s="494">
        <f t="shared" si="59"/>
        <v>46212</v>
      </c>
      <c r="P279" s="494">
        <f t="shared" si="59"/>
        <v>46212</v>
      </c>
      <c r="Q279" s="494">
        <f t="shared" si="59"/>
        <v>46212</v>
      </c>
      <c r="R279" s="480">
        <f t="shared" si="44"/>
        <v>43655</v>
      </c>
      <c r="S279" s="480">
        <f t="shared" si="44"/>
        <v>43655</v>
      </c>
      <c r="T279" s="480">
        <f t="shared" si="44"/>
        <v>43655</v>
      </c>
      <c r="U279" s="480">
        <f t="shared" si="44"/>
        <v>43655</v>
      </c>
      <c r="V279" s="406"/>
      <c r="W279" s="487">
        <f t="shared" si="45"/>
        <v>78.918032786885249</v>
      </c>
      <c r="X279" s="487">
        <f t="shared" si="46"/>
        <v>78.918032786885249</v>
      </c>
      <c r="Y279" s="487">
        <f t="shared" si="47"/>
        <v>78.918032786885249</v>
      </c>
      <c r="Z279" s="487">
        <f t="shared" si="48"/>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58"/>
        <v>4</v>
      </c>
      <c r="D280" s="401"/>
      <c r="E280" s="458">
        <v>3</v>
      </c>
      <c r="F280" s="458"/>
      <c r="G280" s="401"/>
      <c r="H280" s="406"/>
      <c r="I280" s="476">
        <v>7</v>
      </c>
      <c r="J280" s="736" t="s">
        <v>575</v>
      </c>
      <c r="K280" s="493"/>
      <c r="L280" s="406"/>
      <c r="M280" s="406"/>
      <c r="N280" s="494">
        <f t="shared" si="59"/>
        <v>46577</v>
      </c>
      <c r="O280" s="494">
        <f t="shared" si="59"/>
        <v>46577</v>
      </c>
      <c r="P280" s="494">
        <f t="shared" si="59"/>
        <v>46577</v>
      </c>
      <c r="Q280" s="494">
        <f t="shared" si="59"/>
        <v>46577</v>
      </c>
      <c r="R280" s="480">
        <f t="shared" si="44"/>
        <v>43655</v>
      </c>
      <c r="S280" s="480">
        <f t="shared" si="44"/>
        <v>43655</v>
      </c>
      <c r="T280" s="480">
        <f t="shared" si="44"/>
        <v>43655</v>
      </c>
      <c r="U280" s="480">
        <f t="shared" si="44"/>
        <v>43655</v>
      </c>
      <c r="V280" s="406"/>
      <c r="W280" s="495">
        <f t="shared" si="45"/>
        <v>90.885245901639351</v>
      </c>
      <c r="X280" s="495">
        <f t="shared" si="46"/>
        <v>90.885245901639351</v>
      </c>
      <c r="Y280" s="495">
        <f t="shared" si="47"/>
        <v>90.885245901639351</v>
      </c>
      <c r="Z280" s="495">
        <f t="shared" si="48"/>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1145</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0">MIN(363,INT((K251 - DATE(YEAR(K251),1,1))))+364*(YEAR(K251)-i_startyear)</f>
        <v>120</v>
      </c>
      <c r="L284" s="1033">
        <f t="shared" si="60"/>
        <v>120</v>
      </c>
      <c r="M284" s="1033">
        <f t="shared" si="60"/>
        <v>120</v>
      </c>
      <c r="N284" s="1033">
        <f t="shared" si="60"/>
        <v>120</v>
      </c>
      <c r="O284" s="1033">
        <f t="shared" si="60"/>
        <v>120</v>
      </c>
      <c r="P284" s="1033">
        <f t="shared" si="60"/>
        <v>120</v>
      </c>
      <c r="Q284" s="1033">
        <f t="shared" si="60"/>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0"/>
        <v>154</v>
      </c>
      <c r="L285" s="1033">
        <f t="shared" si="60"/>
        <v>154</v>
      </c>
      <c r="M285" s="1033">
        <f t="shared" si="60"/>
        <v>154</v>
      </c>
      <c r="N285" s="1033">
        <f t="shared" si="60"/>
        <v>154</v>
      </c>
      <c r="O285" s="1033">
        <f t="shared" si="60"/>
        <v>154</v>
      </c>
      <c r="P285" s="1033">
        <f t="shared" si="60"/>
        <v>154</v>
      </c>
      <c r="Q285" s="1033">
        <f t="shared" si="60"/>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0"/>
        <v>189</v>
      </c>
      <c r="L286" s="1033">
        <f t="shared" si="60"/>
        <v>189</v>
      </c>
      <c r="M286" s="1033">
        <f t="shared" si="60"/>
        <v>189</v>
      </c>
      <c r="N286" s="1033">
        <f t="shared" si="60"/>
        <v>189</v>
      </c>
      <c r="O286" s="1033">
        <f t="shared" si="60"/>
        <v>189</v>
      </c>
      <c r="P286" s="1033">
        <f t="shared" si="60"/>
        <v>189</v>
      </c>
      <c r="Q286" s="1033">
        <f t="shared" si="60"/>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1">MIN(363,INT((O257 - DATE(YEAR(O257),1,1))))+364*(YEAR(O257)-i_startyear)</f>
        <v>485</v>
      </c>
      <c r="P288" s="1033">
        <f t="shared" si="61"/>
        <v>485</v>
      </c>
      <c r="Q288" s="1033">
        <f t="shared" si="61"/>
        <v>485</v>
      </c>
      <c r="R288" s="1035">
        <f t="shared" si="61"/>
        <v>120</v>
      </c>
      <c r="S288" s="1035">
        <f t="shared" si="61"/>
        <v>120</v>
      </c>
      <c r="T288" s="1035">
        <f t="shared" si="61"/>
        <v>120</v>
      </c>
      <c r="U288" s="1035">
        <f t="shared" si="61"/>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2">MIN(363,INT((N258 - DATE(YEAR(N258),1,1))))+364*(YEAR(N258)-i_startyear)</f>
        <v>848</v>
      </c>
      <c r="O289" s="1033">
        <f t="shared" si="61"/>
        <v>848</v>
      </c>
      <c r="P289" s="1033">
        <f t="shared" si="61"/>
        <v>848</v>
      </c>
      <c r="Q289" s="1033">
        <f t="shared" si="61"/>
        <v>848</v>
      </c>
      <c r="R289" s="1035">
        <f t="shared" si="61"/>
        <v>120</v>
      </c>
      <c r="S289" s="1035">
        <f t="shared" si="61"/>
        <v>120</v>
      </c>
      <c r="T289" s="1035">
        <f t="shared" si="61"/>
        <v>120</v>
      </c>
      <c r="U289" s="1035">
        <f t="shared" si="61"/>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2"/>
        <v>1212</v>
      </c>
      <c r="O290" s="1033">
        <f t="shared" si="61"/>
        <v>1212</v>
      </c>
      <c r="P290" s="1033">
        <f t="shared" si="61"/>
        <v>1212</v>
      </c>
      <c r="Q290" s="1033">
        <f t="shared" si="61"/>
        <v>1212</v>
      </c>
      <c r="R290" s="1035">
        <f t="shared" si="61"/>
        <v>120</v>
      </c>
      <c r="S290" s="1035">
        <f t="shared" si="61"/>
        <v>120</v>
      </c>
      <c r="T290" s="1035">
        <f t="shared" si="61"/>
        <v>120</v>
      </c>
      <c r="U290" s="1035">
        <f t="shared" si="61"/>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2"/>
        <v>1576</v>
      </c>
      <c r="O291" s="1033">
        <f t="shared" si="61"/>
        <v>1576</v>
      </c>
      <c r="P291" s="1033">
        <f t="shared" si="61"/>
        <v>1576</v>
      </c>
      <c r="Q291" s="1033">
        <f t="shared" si="61"/>
        <v>1576</v>
      </c>
      <c r="R291" s="1035">
        <f t="shared" si="61"/>
        <v>120</v>
      </c>
      <c r="S291" s="1035">
        <f t="shared" si="61"/>
        <v>120</v>
      </c>
      <c r="T291" s="1035">
        <f t="shared" si="61"/>
        <v>120</v>
      </c>
      <c r="U291" s="1035">
        <f t="shared" si="61"/>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2"/>
        <v>1941</v>
      </c>
      <c r="O292" s="1033">
        <f t="shared" si="61"/>
        <v>1941</v>
      </c>
      <c r="P292" s="1033">
        <f t="shared" si="61"/>
        <v>1941</v>
      </c>
      <c r="Q292" s="1033">
        <f t="shared" si="61"/>
        <v>1941</v>
      </c>
      <c r="R292" s="1035">
        <f t="shared" si="61"/>
        <v>120</v>
      </c>
      <c r="S292" s="1035">
        <f t="shared" si="61"/>
        <v>120</v>
      </c>
      <c r="T292" s="1035">
        <f t="shared" si="61"/>
        <v>120</v>
      </c>
      <c r="U292" s="1035">
        <f t="shared" si="61"/>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2"/>
        <v>2304</v>
      </c>
      <c r="O293" s="1033">
        <f t="shared" si="61"/>
        <v>2304</v>
      </c>
      <c r="P293" s="1033">
        <f t="shared" si="61"/>
        <v>2304</v>
      </c>
      <c r="Q293" s="1033">
        <f t="shared" si="61"/>
        <v>2304</v>
      </c>
      <c r="R293" s="1035">
        <f t="shared" si="61"/>
        <v>120</v>
      </c>
      <c r="S293" s="1035">
        <f t="shared" si="61"/>
        <v>120</v>
      </c>
      <c r="T293" s="1035">
        <f t="shared" si="61"/>
        <v>120</v>
      </c>
      <c r="U293" s="1035">
        <f t="shared" si="61"/>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2"/>
        <v>2668</v>
      </c>
      <c r="O294" s="1033">
        <f t="shared" si="61"/>
        <v>2668</v>
      </c>
      <c r="P294" s="1033">
        <f t="shared" si="61"/>
        <v>2668</v>
      </c>
      <c r="Q294" s="1033">
        <f t="shared" si="61"/>
        <v>2668</v>
      </c>
      <c r="R294" s="1035">
        <f t="shared" si="61"/>
        <v>120</v>
      </c>
      <c r="S294" s="1035">
        <f t="shared" si="61"/>
        <v>120</v>
      </c>
      <c r="T294" s="1035">
        <f t="shared" si="61"/>
        <v>120</v>
      </c>
      <c r="U294" s="1035">
        <f t="shared" si="61"/>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2"/>
        <v>3032</v>
      </c>
      <c r="O295" s="1033">
        <f t="shared" si="61"/>
        <v>3032</v>
      </c>
      <c r="P295" s="1033">
        <f t="shared" si="61"/>
        <v>3032</v>
      </c>
      <c r="Q295" s="1033">
        <f t="shared" si="61"/>
        <v>3032</v>
      </c>
      <c r="R295" s="1035">
        <f t="shared" si="61"/>
        <v>120</v>
      </c>
      <c r="S295" s="1035">
        <f t="shared" si="61"/>
        <v>120</v>
      </c>
      <c r="T295" s="1035">
        <f t="shared" si="61"/>
        <v>120</v>
      </c>
      <c r="U295" s="1035">
        <f t="shared" si="61"/>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2"/>
        <v>519</v>
      </c>
      <c r="O296" s="1033">
        <f t="shared" si="61"/>
        <v>519</v>
      </c>
      <c r="P296" s="1033">
        <f t="shared" si="61"/>
        <v>519</v>
      </c>
      <c r="Q296" s="1033">
        <f t="shared" si="61"/>
        <v>519</v>
      </c>
      <c r="R296" s="1035">
        <f t="shared" si="61"/>
        <v>154</v>
      </c>
      <c r="S296" s="1035">
        <f t="shared" si="61"/>
        <v>154</v>
      </c>
      <c r="T296" s="1035">
        <f t="shared" si="61"/>
        <v>154</v>
      </c>
      <c r="U296" s="1035">
        <f t="shared" si="61"/>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2"/>
        <v>882</v>
      </c>
      <c r="O297" s="1033">
        <f t="shared" si="61"/>
        <v>882</v>
      </c>
      <c r="P297" s="1033">
        <f t="shared" si="61"/>
        <v>882</v>
      </c>
      <c r="Q297" s="1033">
        <f t="shared" si="61"/>
        <v>882</v>
      </c>
      <c r="R297" s="1035">
        <f t="shared" si="61"/>
        <v>154</v>
      </c>
      <c r="S297" s="1035">
        <f t="shared" si="61"/>
        <v>154</v>
      </c>
      <c r="T297" s="1035">
        <f t="shared" si="61"/>
        <v>154</v>
      </c>
      <c r="U297" s="1035">
        <f t="shared" si="61"/>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2"/>
        <v>1246</v>
      </c>
      <c r="O298" s="1033">
        <f t="shared" ref="O298:U307" si="63">MIN(363,INT((O267 - DATE(YEAR(O267),1,1))))+364*(YEAR(O267)-i_startyear)</f>
        <v>1246</v>
      </c>
      <c r="P298" s="1033">
        <f t="shared" si="63"/>
        <v>1246</v>
      </c>
      <c r="Q298" s="1033">
        <f t="shared" si="63"/>
        <v>1246</v>
      </c>
      <c r="R298" s="1035">
        <f t="shared" si="63"/>
        <v>154</v>
      </c>
      <c r="S298" s="1035">
        <f t="shared" si="63"/>
        <v>154</v>
      </c>
      <c r="T298" s="1035">
        <f t="shared" si="63"/>
        <v>154</v>
      </c>
      <c r="U298" s="1035">
        <f t="shared" si="63"/>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2"/>
        <v>1610</v>
      </c>
      <c r="O299" s="1033">
        <f t="shared" si="63"/>
        <v>1610</v>
      </c>
      <c r="P299" s="1033">
        <f t="shared" si="63"/>
        <v>1610</v>
      </c>
      <c r="Q299" s="1033">
        <f t="shared" si="63"/>
        <v>1610</v>
      </c>
      <c r="R299" s="1035">
        <f t="shared" si="63"/>
        <v>154</v>
      </c>
      <c r="S299" s="1035">
        <f t="shared" si="63"/>
        <v>154</v>
      </c>
      <c r="T299" s="1035">
        <f t="shared" si="63"/>
        <v>154</v>
      </c>
      <c r="U299" s="1035">
        <f t="shared" si="63"/>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2"/>
        <v>1975</v>
      </c>
      <c r="O300" s="1033">
        <f t="shared" si="63"/>
        <v>1975</v>
      </c>
      <c r="P300" s="1033">
        <f t="shared" si="63"/>
        <v>1975</v>
      </c>
      <c r="Q300" s="1033">
        <f t="shared" si="63"/>
        <v>1975</v>
      </c>
      <c r="R300" s="1035">
        <f t="shared" si="63"/>
        <v>154</v>
      </c>
      <c r="S300" s="1035">
        <f t="shared" si="63"/>
        <v>154</v>
      </c>
      <c r="T300" s="1035">
        <f t="shared" si="63"/>
        <v>154</v>
      </c>
      <c r="U300" s="1035">
        <f t="shared" si="63"/>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2"/>
        <v>2338</v>
      </c>
      <c r="O301" s="1033">
        <f t="shared" si="63"/>
        <v>2338</v>
      </c>
      <c r="P301" s="1033">
        <f t="shared" si="63"/>
        <v>2338</v>
      </c>
      <c r="Q301" s="1033">
        <f t="shared" si="63"/>
        <v>2338</v>
      </c>
      <c r="R301" s="1035">
        <f t="shared" si="63"/>
        <v>154</v>
      </c>
      <c r="S301" s="1035">
        <f t="shared" si="63"/>
        <v>154</v>
      </c>
      <c r="T301" s="1035">
        <f t="shared" si="63"/>
        <v>154</v>
      </c>
      <c r="U301" s="1035">
        <f t="shared" si="63"/>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2"/>
        <v>2702</v>
      </c>
      <c r="O302" s="1033">
        <f t="shared" si="63"/>
        <v>2702</v>
      </c>
      <c r="P302" s="1033">
        <f t="shared" si="63"/>
        <v>2702</v>
      </c>
      <c r="Q302" s="1033">
        <f t="shared" si="63"/>
        <v>2702</v>
      </c>
      <c r="R302" s="1035">
        <f t="shared" si="63"/>
        <v>154</v>
      </c>
      <c r="S302" s="1035">
        <f t="shared" si="63"/>
        <v>154</v>
      </c>
      <c r="T302" s="1035">
        <f t="shared" si="63"/>
        <v>154</v>
      </c>
      <c r="U302" s="1035">
        <f t="shared" si="63"/>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2"/>
        <v>3066</v>
      </c>
      <c r="O303" s="1033">
        <f t="shared" si="63"/>
        <v>3066</v>
      </c>
      <c r="P303" s="1033">
        <f t="shared" si="63"/>
        <v>3066</v>
      </c>
      <c r="Q303" s="1033">
        <f t="shared" si="63"/>
        <v>3066</v>
      </c>
      <c r="R303" s="1035">
        <f t="shared" si="63"/>
        <v>154</v>
      </c>
      <c r="S303" s="1035">
        <f t="shared" si="63"/>
        <v>154</v>
      </c>
      <c r="T303" s="1035">
        <f t="shared" si="63"/>
        <v>154</v>
      </c>
      <c r="U303" s="1035">
        <f t="shared" si="63"/>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2"/>
        <v>554</v>
      </c>
      <c r="O304" s="1033">
        <f t="shared" si="63"/>
        <v>554</v>
      </c>
      <c r="P304" s="1033">
        <f t="shared" si="63"/>
        <v>554</v>
      </c>
      <c r="Q304" s="1033">
        <f t="shared" si="63"/>
        <v>554</v>
      </c>
      <c r="R304" s="1035">
        <f t="shared" si="63"/>
        <v>189</v>
      </c>
      <c r="S304" s="1035">
        <f t="shared" si="63"/>
        <v>189</v>
      </c>
      <c r="T304" s="1035">
        <f t="shared" si="63"/>
        <v>189</v>
      </c>
      <c r="U304" s="1035">
        <f t="shared" si="63"/>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2"/>
        <v>917</v>
      </c>
      <c r="O305" s="1033">
        <f t="shared" si="63"/>
        <v>917</v>
      </c>
      <c r="P305" s="1033">
        <f t="shared" si="63"/>
        <v>917</v>
      </c>
      <c r="Q305" s="1033">
        <f t="shared" si="63"/>
        <v>917</v>
      </c>
      <c r="R305" s="1035">
        <f t="shared" si="63"/>
        <v>189</v>
      </c>
      <c r="S305" s="1035">
        <f t="shared" si="63"/>
        <v>189</v>
      </c>
      <c r="T305" s="1035">
        <f t="shared" si="63"/>
        <v>189</v>
      </c>
      <c r="U305" s="1035">
        <f t="shared" si="63"/>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2"/>
        <v>1281</v>
      </c>
      <c r="O306" s="1033">
        <f t="shared" si="63"/>
        <v>1281</v>
      </c>
      <c r="P306" s="1033">
        <f t="shared" si="63"/>
        <v>1281</v>
      </c>
      <c r="Q306" s="1033">
        <f t="shared" si="63"/>
        <v>1281</v>
      </c>
      <c r="R306" s="1035">
        <f t="shared" si="63"/>
        <v>189</v>
      </c>
      <c r="S306" s="1035">
        <f t="shared" si="63"/>
        <v>189</v>
      </c>
      <c r="T306" s="1035">
        <f t="shared" si="63"/>
        <v>189</v>
      </c>
      <c r="U306" s="1035">
        <f t="shared" si="63"/>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2"/>
        <v>1645</v>
      </c>
      <c r="O307" s="1033">
        <f t="shared" si="63"/>
        <v>1645</v>
      </c>
      <c r="P307" s="1033">
        <f t="shared" si="63"/>
        <v>1645</v>
      </c>
      <c r="Q307" s="1033">
        <f t="shared" si="63"/>
        <v>1645</v>
      </c>
      <c r="R307" s="1035">
        <f t="shared" si="63"/>
        <v>189</v>
      </c>
      <c r="S307" s="1035">
        <f t="shared" si="63"/>
        <v>189</v>
      </c>
      <c r="T307" s="1035">
        <f t="shared" si="63"/>
        <v>189</v>
      </c>
      <c r="U307" s="1035">
        <f t="shared" si="63"/>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2"/>
        <v>2010</v>
      </c>
      <c r="O308" s="1033">
        <f t="shared" ref="O308:U311" si="64">MIN(363,INT((O277 - DATE(YEAR(O277),1,1))))+364*(YEAR(O277)-i_startyear)</f>
        <v>2010</v>
      </c>
      <c r="P308" s="1033">
        <f t="shared" si="64"/>
        <v>2010</v>
      </c>
      <c r="Q308" s="1033">
        <f t="shared" si="64"/>
        <v>2010</v>
      </c>
      <c r="R308" s="1035">
        <f t="shared" si="64"/>
        <v>189</v>
      </c>
      <c r="S308" s="1035">
        <f t="shared" si="64"/>
        <v>189</v>
      </c>
      <c r="T308" s="1035">
        <f t="shared" si="64"/>
        <v>189</v>
      </c>
      <c r="U308" s="1035">
        <f t="shared" si="64"/>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2"/>
        <v>2373</v>
      </c>
      <c r="O309" s="1033">
        <f t="shared" si="64"/>
        <v>2373</v>
      </c>
      <c r="P309" s="1033">
        <f t="shared" si="64"/>
        <v>2373</v>
      </c>
      <c r="Q309" s="1033">
        <f t="shared" si="64"/>
        <v>2373</v>
      </c>
      <c r="R309" s="1035">
        <f t="shared" si="64"/>
        <v>189</v>
      </c>
      <c r="S309" s="1035">
        <f t="shared" si="64"/>
        <v>189</v>
      </c>
      <c r="T309" s="1035">
        <f t="shared" si="64"/>
        <v>189</v>
      </c>
      <c r="U309" s="1035">
        <f t="shared" si="64"/>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2"/>
        <v>2737</v>
      </c>
      <c r="O310" s="1033">
        <f t="shared" si="64"/>
        <v>2737</v>
      </c>
      <c r="P310" s="1033">
        <f t="shared" si="64"/>
        <v>2737</v>
      </c>
      <c r="Q310" s="1033">
        <f t="shared" si="64"/>
        <v>2737</v>
      </c>
      <c r="R310" s="1035">
        <f t="shared" si="64"/>
        <v>189</v>
      </c>
      <c r="S310" s="1035">
        <f t="shared" si="64"/>
        <v>189</v>
      </c>
      <c r="T310" s="1035">
        <f t="shared" si="64"/>
        <v>189</v>
      </c>
      <c r="U310" s="1035">
        <f t="shared" si="64"/>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2"/>
        <v>3101</v>
      </c>
      <c r="O311" s="1033">
        <f t="shared" si="64"/>
        <v>3101</v>
      </c>
      <c r="P311" s="1033">
        <f t="shared" si="64"/>
        <v>3101</v>
      </c>
      <c r="Q311" s="1033">
        <f t="shared" si="64"/>
        <v>3101</v>
      </c>
      <c r="R311" s="1035">
        <f t="shared" si="64"/>
        <v>189</v>
      </c>
      <c r="S311" s="1035">
        <f t="shared" si="64"/>
        <v>189</v>
      </c>
      <c r="T311" s="1035">
        <f t="shared" si="64"/>
        <v>189</v>
      </c>
      <c r="U311" s="1035">
        <f t="shared" si="64"/>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437</v>
      </c>
      <c r="AR312" s="387"/>
      <c r="AS312" s="375"/>
      <c r="AT312" s="375"/>
      <c r="AU312" s="375"/>
    </row>
    <row r="313" spans="1:51" outlineLevel="2" x14ac:dyDescent="0.25">
      <c r="A313" s="375"/>
      <c r="B313" s="384"/>
      <c r="C313" s="377">
        <f>INT($C$232)+2</f>
        <v>3</v>
      </c>
      <c r="D313" s="401"/>
      <c r="E313" s="458" t="s">
        <v>554</v>
      </c>
      <c r="F313" s="458"/>
      <c r="G313" s="401"/>
      <c r="H313" s="471" t="s">
        <v>555</v>
      </c>
      <c r="I313" s="429" t="s">
        <v>556</v>
      </c>
      <c r="J313" s="429"/>
      <c r="K313" s="406"/>
      <c r="L313" s="406"/>
      <c r="M313" s="406"/>
      <c r="N313" s="429" t="s">
        <v>576</v>
      </c>
      <c r="O313" s="429"/>
      <c r="P313" s="429"/>
      <c r="Q313" s="429"/>
      <c r="R313" s="406" t="s">
        <v>577</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578</v>
      </c>
      <c r="K314" s="406"/>
      <c r="L314" s="406"/>
      <c r="M314" s="406"/>
      <c r="N314" s="500">
        <v>2.5000000000000001E-2</v>
      </c>
      <c r="O314" s="500">
        <v>2.5000000000000001E-2</v>
      </c>
      <c r="P314" s="500">
        <v>2.5000000000000001E-2</v>
      </c>
      <c r="Q314" s="500">
        <v>2.5000000000000001E-2</v>
      </c>
      <c r="R314" s="501">
        <f t="shared" ref="R314:R337" si="65">N257-150</f>
        <v>43802</v>
      </c>
      <c r="S314" s="501">
        <f t="shared" ref="S314:S337" si="66">O257-150</f>
        <v>43802</v>
      </c>
      <c r="T314" s="501">
        <f t="shared" ref="T314:T337" si="67">P257-150</f>
        <v>43802</v>
      </c>
      <c r="U314" s="501">
        <f t="shared" ref="U314:U337" si="68">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579</v>
      </c>
      <c r="K315" s="406"/>
      <c r="L315" s="406"/>
      <c r="M315" s="406"/>
      <c r="N315" s="500">
        <v>2.5000000000000001E-2</v>
      </c>
      <c r="O315" s="500">
        <v>2.5000000000000001E-2</v>
      </c>
      <c r="P315" s="500">
        <v>2.5000000000000001E-2</v>
      </c>
      <c r="Q315" s="500">
        <v>2.5000000000000001E-2</v>
      </c>
      <c r="R315" s="501">
        <f t="shared" si="65"/>
        <v>44167</v>
      </c>
      <c r="S315" s="501">
        <f t="shared" si="66"/>
        <v>44167</v>
      </c>
      <c r="T315" s="501">
        <f t="shared" si="67"/>
        <v>44167</v>
      </c>
      <c r="U315" s="501">
        <f t="shared" si="68"/>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69">INT($C$232+3)</f>
        <v>4</v>
      </c>
      <c r="D316" s="401"/>
      <c r="E316" s="458">
        <v>1</v>
      </c>
      <c r="F316" s="458"/>
      <c r="G316" s="401"/>
      <c r="H316" s="406"/>
      <c r="I316" s="406">
        <v>2</v>
      </c>
      <c r="J316" s="406" t="s">
        <v>580</v>
      </c>
      <c r="K316" s="406"/>
      <c r="L316" s="406"/>
      <c r="M316" s="406"/>
      <c r="N316" s="500">
        <v>1.4999999999999999E-2</v>
      </c>
      <c r="O316" s="500">
        <v>1.4999999999999999E-2</v>
      </c>
      <c r="P316" s="500">
        <v>1.4999999999999999E-2</v>
      </c>
      <c r="Q316" s="500">
        <v>1.4999999999999999E-2</v>
      </c>
      <c r="R316" s="501">
        <f t="shared" si="65"/>
        <v>44532</v>
      </c>
      <c r="S316" s="501">
        <f t="shared" si="66"/>
        <v>44532</v>
      </c>
      <c r="T316" s="501">
        <f t="shared" si="67"/>
        <v>44532</v>
      </c>
      <c r="U316" s="501">
        <f t="shared" si="68"/>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69"/>
        <v>4</v>
      </c>
      <c r="D317" s="401"/>
      <c r="E317" s="458">
        <v>1</v>
      </c>
      <c r="F317" s="458"/>
      <c r="G317" s="401"/>
      <c r="H317" s="406"/>
      <c r="I317" s="406">
        <v>3</v>
      </c>
      <c r="J317" s="406" t="s">
        <v>565</v>
      </c>
      <c r="K317" s="406"/>
      <c r="L317" s="406"/>
      <c r="M317" s="406"/>
      <c r="N317" s="500">
        <v>1.4999999999999999E-2</v>
      </c>
      <c r="O317" s="500">
        <v>1.4999999999999999E-2</v>
      </c>
      <c r="P317" s="500">
        <v>1.4999999999999999E-2</v>
      </c>
      <c r="Q317" s="500">
        <v>1.4999999999999999E-2</v>
      </c>
      <c r="R317" s="501">
        <f t="shared" si="65"/>
        <v>44897</v>
      </c>
      <c r="S317" s="501">
        <f t="shared" si="66"/>
        <v>44897</v>
      </c>
      <c r="T317" s="501">
        <f t="shared" si="67"/>
        <v>44897</v>
      </c>
      <c r="U317" s="501">
        <f t="shared" si="68"/>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69"/>
        <v>4</v>
      </c>
      <c r="D318" s="401"/>
      <c r="E318" s="458">
        <v>1</v>
      </c>
      <c r="F318" s="458"/>
      <c r="G318" s="401"/>
      <c r="H318" s="406"/>
      <c r="I318" s="406">
        <v>4</v>
      </c>
      <c r="J318" s="406" t="s">
        <v>566</v>
      </c>
      <c r="K318" s="406"/>
      <c r="L318" s="406"/>
      <c r="M318" s="406"/>
      <c r="N318" s="500">
        <v>1.4999999999999999E-2</v>
      </c>
      <c r="O318" s="500">
        <v>1.4999999999999999E-2</v>
      </c>
      <c r="P318" s="500">
        <v>1.4999999999999999E-2</v>
      </c>
      <c r="Q318" s="500">
        <v>1.4999999999999999E-2</v>
      </c>
      <c r="R318" s="501">
        <f t="shared" si="65"/>
        <v>45263</v>
      </c>
      <c r="S318" s="501">
        <f t="shared" si="66"/>
        <v>45263</v>
      </c>
      <c r="T318" s="501">
        <f t="shared" si="67"/>
        <v>45263</v>
      </c>
      <c r="U318" s="501">
        <f t="shared" si="68"/>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69"/>
        <v>4</v>
      </c>
      <c r="D319" s="401"/>
      <c r="E319" s="458">
        <v>1</v>
      </c>
      <c r="F319" s="458"/>
      <c r="G319" s="401"/>
      <c r="H319" s="406"/>
      <c r="I319" s="406">
        <v>5</v>
      </c>
      <c r="J319" s="406" t="s">
        <v>567</v>
      </c>
      <c r="K319" s="406"/>
      <c r="L319" s="406"/>
      <c r="M319" s="406"/>
      <c r="N319" s="500">
        <v>1.4999999999999999E-2</v>
      </c>
      <c r="O319" s="500">
        <v>1.4999999999999999E-2</v>
      </c>
      <c r="P319" s="500">
        <v>1.4999999999999999E-2</v>
      </c>
      <c r="Q319" s="500">
        <v>1.4999999999999999E-2</v>
      </c>
      <c r="R319" s="501">
        <f t="shared" si="65"/>
        <v>45628</v>
      </c>
      <c r="S319" s="501">
        <f t="shared" si="66"/>
        <v>45628</v>
      </c>
      <c r="T319" s="501">
        <f t="shared" si="67"/>
        <v>45628</v>
      </c>
      <c r="U319" s="501">
        <f t="shared" si="68"/>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69"/>
        <v>4</v>
      </c>
      <c r="D320" s="401"/>
      <c r="E320" s="458">
        <v>1</v>
      </c>
      <c r="F320" s="458"/>
      <c r="G320" s="401"/>
      <c r="H320" s="406"/>
      <c r="I320" s="406">
        <v>6</v>
      </c>
      <c r="J320" s="406" t="s">
        <v>568</v>
      </c>
      <c r="K320" s="406"/>
      <c r="L320" s="406"/>
      <c r="M320" s="406"/>
      <c r="N320" s="500">
        <v>1.4999999999999999E-2</v>
      </c>
      <c r="O320" s="500">
        <v>1.4999999999999999E-2</v>
      </c>
      <c r="P320" s="500">
        <v>1.4999999999999999E-2</v>
      </c>
      <c r="Q320" s="500">
        <v>1.4999999999999999E-2</v>
      </c>
      <c r="R320" s="501">
        <f t="shared" si="65"/>
        <v>45993</v>
      </c>
      <c r="S320" s="501">
        <f t="shared" si="66"/>
        <v>45993</v>
      </c>
      <c r="T320" s="501">
        <f t="shared" si="67"/>
        <v>45993</v>
      </c>
      <c r="U320" s="501">
        <f t="shared" si="68"/>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69"/>
        <v>4</v>
      </c>
      <c r="D321" s="401"/>
      <c r="E321" s="458">
        <v>1</v>
      </c>
      <c r="F321" s="458"/>
      <c r="G321" s="401"/>
      <c r="H321" s="406"/>
      <c r="I321" s="406">
        <v>7</v>
      </c>
      <c r="J321" s="406" t="s">
        <v>569</v>
      </c>
      <c r="K321" s="406"/>
      <c r="L321" s="406"/>
      <c r="M321" s="406"/>
      <c r="N321" s="500">
        <v>1.4999999999999999E-2</v>
      </c>
      <c r="O321" s="500">
        <v>1.4999999999999999E-2</v>
      </c>
      <c r="P321" s="500">
        <v>1.4999999999999999E-2</v>
      </c>
      <c r="Q321" s="500">
        <v>1.4999999999999999E-2</v>
      </c>
      <c r="R321" s="501">
        <f t="shared" si="65"/>
        <v>46358</v>
      </c>
      <c r="S321" s="501">
        <f t="shared" si="66"/>
        <v>46358</v>
      </c>
      <c r="T321" s="501">
        <f t="shared" si="67"/>
        <v>46358</v>
      </c>
      <c r="U321" s="501">
        <f t="shared" si="68"/>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578</v>
      </c>
      <c r="K322" s="406"/>
      <c r="L322" s="406"/>
      <c r="M322" s="406"/>
      <c r="N322" s="500">
        <v>2.5000000000000001E-2</v>
      </c>
      <c r="O322" s="500">
        <v>2.5000000000000001E-2</v>
      </c>
      <c r="P322" s="500">
        <v>2.5000000000000001E-2</v>
      </c>
      <c r="Q322" s="500">
        <v>2.5000000000000001E-2</v>
      </c>
      <c r="R322" s="501">
        <f t="shared" si="65"/>
        <v>43836</v>
      </c>
      <c r="S322" s="501">
        <f t="shared" si="66"/>
        <v>43836</v>
      </c>
      <c r="T322" s="501">
        <f t="shared" si="67"/>
        <v>43836</v>
      </c>
      <c r="U322" s="501">
        <f t="shared" si="68"/>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579</v>
      </c>
      <c r="K323" s="406"/>
      <c r="L323" s="406"/>
      <c r="M323" s="406"/>
      <c r="N323" s="500">
        <v>2.5000000000000001E-2</v>
      </c>
      <c r="O323" s="500">
        <v>2.5000000000000001E-2</v>
      </c>
      <c r="P323" s="500">
        <v>2.5000000000000001E-2</v>
      </c>
      <c r="Q323" s="500">
        <v>2.5000000000000001E-2</v>
      </c>
      <c r="R323" s="501">
        <f t="shared" si="65"/>
        <v>44201</v>
      </c>
      <c r="S323" s="501">
        <f t="shared" si="66"/>
        <v>44201</v>
      </c>
      <c r="T323" s="501">
        <f t="shared" si="67"/>
        <v>44201</v>
      </c>
      <c r="U323" s="501">
        <f t="shared" si="68"/>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0">INT($C$232+3)</f>
        <v>4</v>
      </c>
      <c r="D324" s="401"/>
      <c r="E324" s="458">
        <v>2</v>
      </c>
      <c r="F324" s="458"/>
      <c r="G324" s="401"/>
      <c r="H324" s="406"/>
      <c r="I324" s="406">
        <v>2</v>
      </c>
      <c r="J324" s="406" t="s">
        <v>580</v>
      </c>
      <c r="K324" s="406"/>
      <c r="L324" s="406"/>
      <c r="M324" s="406"/>
      <c r="N324" s="500">
        <v>1.4999999999999999E-2</v>
      </c>
      <c r="O324" s="500">
        <v>1.4999999999999999E-2</v>
      </c>
      <c r="P324" s="500">
        <v>1.4999999999999999E-2</v>
      </c>
      <c r="Q324" s="500">
        <v>1.4999999999999999E-2</v>
      </c>
      <c r="R324" s="501">
        <f t="shared" si="65"/>
        <v>44566</v>
      </c>
      <c r="S324" s="501">
        <f t="shared" si="66"/>
        <v>44566</v>
      </c>
      <c r="T324" s="501">
        <f t="shared" si="67"/>
        <v>44566</v>
      </c>
      <c r="U324" s="501">
        <f t="shared" si="68"/>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0"/>
        <v>4</v>
      </c>
      <c r="D325" s="401"/>
      <c r="E325" s="458">
        <v>2</v>
      </c>
      <c r="F325" s="458"/>
      <c r="G325" s="401"/>
      <c r="H325" s="406"/>
      <c r="I325" s="406">
        <v>3</v>
      </c>
      <c r="J325" s="406" t="s">
        <v>565</v>
      </c>
      <c r="K325" s="406"/>
      <c r="L325" s="406"/>
      <c r="M325" s="406"/>
      <c r="N325" s="500">
        <v>1.4999999999999999E-2</v>
      </c>
      <c r="O325" s="500">
        <v>1.4999999999999999E-2</v>
      </c>
      <c r="P325" s="500">
        <v>1.4999999999999999E-2</v>
      </c>
      <c r="Q325" s="500">
        <v>1.4999999999999999E-2</v>
      </c>
      <c r="R325" s="501">
        <f t="shared" si="65"/>
        <v>44931</v>
      </c>
      <c r="S325" s="501">
        <f t="shared" si="66"/>
        <v>44931</v>
      </c>
      <c r="T325" s="501">
        <f t="shared" si="67"/>
        <v>44931</v>
      </c>
      <c r="U325" s="501">
        <f t="shared" si="68"/>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0"/>
        <v>4</v>
      </c>
      <c r="D326" s="401"/>
      <c r="E326" s="458">
        <v>2</v>
      </c>
      <c r="F326" s="458"/>
      <c r="G326" s="401"/>
      <c r="H326" s="406"/>
      <c r="I326" s="406">
        <v>4</v>
      </c>
      <c r="J326" s="406" t="s">
        <v>566</v>
      </c>
      <c r="K326" s="406"/>
      <c r="L326" s="406"/>
      <c r="M326" s="406"/>
      <c r="N326" s="500">
        <v>1.4999999999999999E-2</v>
      </c>
      <c r="O326" s="500">
        <v>1.4999999999999999E-2</v>
      </c>
      <c r="P326" s="500">
        <v>1.4999999999999999E-2</v>
      </c>
      <c r="Q326" s="500">
        <v>1.4999999999999999E-2</v>
      </c>
      <c r="R326" s="501">
        <f t="shared" si="65"/>
        <v>45297</v>
      </c>
      <c r="S326" s="501">
        <f t="shared" si="66"/>
        <v>45297</v>
      </c>
      <c r="T326" s="501">
        <f t="shared" si="67"/>
        <v>45297</v>
      </c>
      <c r="U326" s="501">
        <f t="shared" si="68"/>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0"/>
        <v>4</v>
      </c>
      <c r="D327" s="401"/>
      <c r="E327" s="458">
        <v>2</v>
      </c>
      <c r="F327" s="458"/>
      <c r="G327" s="401"/>
      <c r="H327" s="406"/>
      <c r="I327" s="406">
        <v>5</v>
      </c>
      <c r="J327" s="406" t="s">
        <v>567</v>
      </c>
      <c r="K327" s="406"/>
      <c r="L327" s="406"/>
      <c r="M327" s="406"/>
      <c r="N327" s="500">
        <v>1.4999999999999999E-2</v>
      </c>
      <c r="O327" s="500">
        <v>1.4999999999999999E-2</v>
      </c>
      <c r="P327" s="500">
        <v>1.4999999999999999E-2</v>
      </c>
      <c r="Q327" s="500">
        <v>1.4999999999999999E-2</v>
      </c>
      <c r="R327" s="501">
        <f t="shared" si="65"/>
        <v>45662</v>
      </c>
      <c r="S327" s="501">
        <f t="shared" si="66"/>
        <v>45662</v>
      </c>
      <c r="T327" s="501">
        <f t="shared" si="67"/>
        <v>45662</v>
      </c>
      <c r="U327" s="501">
        <f t="shared" si="68"/>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0"/>
        <v>4</v>
      </c>
      <c r="D328" s="401"/>
      <c r="E328" s="458">
        <v>2</v>
      </c>
      <c r="F328" s="458"/>
      <c r="G328" s="401"/>
      <c r="H328" s="406"/>
      <c r="I328" s="406">
        <v>6</v>
      </c>
      <c r="J328" s="406" t="s">
        <v>568</v>
      </c>
      <c r="K328" s="406"/>
      <c r="L328" s="406"/>
      <c r="M328" s="406"/>
      <c r="N328" s="500">
        <v>1.4999999999999999E-2</v>
      </c>
      <c r="O328" s="500">
        <v>1.4999999999999999E-2</v>
      </c>
      <c r="P328" s="500">
        <v>1.4999999999999999E-2</v>
      </c>
      <c r="Q328" s="500">
        <v>1.4999999999999999E-2</v>
      </c>
      <c r="R328" s="501">
        <f t="shared" si="65"/>
        <v>46027</v>
      </c>
      <c r="S328" s="501">
        <f t="shared" si="66"/>
        <v>46027</v>
      </c>
      <c r="T328" s="501">
        <f t="shared" si="67"/>
        <v>46027</v>
      </c>
      <c r="U328" s="501">
        <f t="shared" si="68"/>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0"/>
        <v>4</v>
      </c>
      <c r="D329" s="401"/>
      <c r="E329" s="458">
        <v>2</v>
      </c>
      <c r="F329" s="458"/>
      <c r="G329" s="401"/>
      <c r="H329" s="406"/>
      <c r="I329" s="406">
        <v>7</v>
      </c>
      <c r="J329" s="406" t="s">
        <v>569</v>
      </c>
      <c r="K329" s="406"/>
      <c r="L329" s="406"/>
      <c r="M329" s="406"/>
      <c r="N329" s="500">
        <v>1.4999999999999999E-2</v>
      </c>
      <c r="O329" s="500">
        <v>1.4999999999999999E-2</v>
      </c>
      <c r="P329" s="500">
        <v>1.4999999999999999E-2</v>
      </c>
      <c r="Q329" s="500">
        <v>1.4999999999999999E-2</v>
      </c>
      <c r="R329" s="501">
        <f t="shared" si="65"/>
        <v>46392</v>
      </c>
      <c r="S329" s="501">
        <f t="shared" si="66"/>
        <v>46392</v>
      </c>
      <c r="T329" s="501">
        <f t="shared" si="67"/>
        <v>46392</v>
      </c>
      <c r="U329" s="501">
        <f t="shared" si="68"/>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578</v>
      </c>
      <c r="K330" s="406"/>
      <c r="L330" s="406"/>
      <c r="M330" s="406"/>
      <c r="N330" s="500">
        <v>2.5000000000000001E-2</v>
      </c>
      <c r="O330" s="500">
        <v>2.5000000000000001E-2</v>
      </c>
      <c r="P330" s="500">
        <v>2.5000000000000001E-2</v>
      </c>
      <c r="Q330" s="500">
        <v>2.5000000000000001E-2</v>
      </c>
      <c r="R330" s="501">
        <f t="shared" si="65"/>
        <v>43871</v>
      </c>
      <c r="S330" s="501">
        <f t="shared" si="66"/>
        <v>43871</v>
      </c>
      <c r="T330" s="501">
        <f t="shared" si="67"/>
        <v>43871</v>
      </c>
      <c r="U330" s="501">
        <f t="shared" si="68"/>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579</v>
      </c>
      <c r="K331" s="406"/>
      <c r="L331" s="406"/>
      <c r="M331" s="406"/>
      <c r="N331" s="500">
        <v>2.5000000000000001E-2</v>
      </c>
      <c r="O331" s="500">
        <v>2.5000000000000001E-2</v>
      </c>
      <c r="P331" s="500">
        <v>2.5000000000000001E-2</v>
      </c>
      <c r="Q331" s="500">
        <v>2.5000000000000001E-2</v>
      </c>
      <c r="R331" s="501">
        <f t="shared" si="65"/>
        <v>44236</v>
      </c>
      <c r="S331" s="501">
        <f t="shared" si="66"/>
        <v>44236</v>
      </c>
      <c r="T331" s="501">
        <f t="shared" si="67"/>
        <v>44236</v>
      </c>
      <c r="U331" s="501">
        <f t="shared" si="68"/>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1">INT($C$232+3)</f>
        <v>4</v>
      </c>
      <c r="D332" s="401"/>
      <c r="E332" s="458">
        <v>3</v>
      </c>
      <c r="F332" s="458"/>
      <c r="G332" s="401"/>
      <c r="H332" s="406"/>
      <c r="I332" s="406">
        <v>2</v>
      </c>
      <c r="J332" s="406" t="s">
        <v>580</v>
      </c>
      <c r="K332" s="406"/>
      <c r="L332" s="406"/>
      <c r="M332" s="406"/>
      <c r="N332" s="500">
        <v>1.4999999999999999E-2</v>
      </c>
      <c r="O332" s="500">
        <v>1.4999999999999999E-2</v>
      </c>
      <c r="P332" s="500">
        <v>1.4999999999999999E-2</v>
      </c>
      <c r="Q332" s="500">
        <v>1.4999999999999999E-2</v>
      </c>
      <c r="R332" s="501">
        <f t="shared" si="65"/>
        <v>44601</v>
      </c>
      <c r="S332" s="501">
        <f t="shared" si="66"/>
        <v>44601</v>
      </c>
      <c r="T332" s="501">
        <f t="shared" si="67"/>
        <v>44601</v>
      </c>
      <c r="U332" s="501">
        <f t="shared" si="68"/>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1"/>
        <v>4</v>
      </c>
      <c r="D333" s="401"/>
      <c r="E333" s="458">
        <v>3</v>
      </c>
      <c r="F333" s="458"/>
      <c r="G333" s="401"/>
      <c r="H333" s="406"/>
      <c r="I333" s="406">
        <v>3</v>
      </c>
      <c r="J333" s="406" t="s">
        <v>565</v>
      </c>
      <c r="K333" s="406"/>
      <c r="L333" s="406"/>
      <c r="M333" s="406"/>
      <c r="N333" s="500">
        <v>1.4999999999999999E-2</v>
      </c>
      <c r="O333" s="500">
        <v>1.4999999999999999E-2</v>
      </c>
      <c r="P333" s="500">
        <v>1.4999999999999999E-2</v>
      </c>
      <c r="Q333" s="500">
        <v>1.4999999999999999E-2</v>
      </c>
      <c r="R333" s="501">
        <f t="shared" si="65"/>
        <v>44966</v>
      </c>
      <c r="S333" s="501">
        <f t="shared" si="66"/>
        <v>44966</v>
      </c>
      <c r="T333" s="501">
        <f t="shared" si="67"/>
        <v>44966</v>
      </c>
      <c r="U333" s="501">
        <f t="shared" si="68"/>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1"/>
        <v>4</v>
      </c>
      <c r="D334" s="401"/>
      <c r="E334" s="458">
        <v>3</v>
      </c>
      <c r="F334" s="458"/>
      <c r="G334" s="401"/>
      <c r="H334" s="406"/>
      <c r="I334" s="406">
        <v>4</v>
      </c>
      <c r="J334" s="406" t="s">
        <v>566</v>
      </c>
      <c r="K334" s="406"/>
      <c r="L334" s="406"/>
      <c r="M334" s="406"/>
      <c r="N334" s="500">
        <v>1.4999999999999999E-2</v>
      </c>
      <c r="O334" s="500">
        <v>1.4999999999999999E-2</v>
      </c>
      <c r="P334" s="500">
        <v>1.4999999999999999E-2</v>
      </c>
      <c r="Q334" s="500">
        <v>1.4999999999999999E-2</v>
      </c>
      <c r="R334" s="501">
        <f t="shared" si="65"/>
        <v>45332</v>
      </c>
      <c r="S334" s="501">
        <f t="shared" si="66"/>
        <v>45332</v>
      </c>
      <c r="T334" s="501">
        <f t="shared" si="67"/>
        <v>45332</v>
      </c>
      <c r="U334" s="501">
        <f t="shared" si="68"/>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1"/>
        <v>4</v>
      </c>
      <c r="D335" s="401"/>
      <c r="E335" s="458">
        <v>3</v>
      </c>
      <c r="F335" s="458"/>
      <c r="G335" s="401"/>
      <c r="H335" s="406"/>
      <c r="I335" s="406">
        <v>5</v>
      </c>
      <c r="J335" s="406" t="s">
        <v>567</v>
      </c>
      <c r="K335" s="406"/>
      <c r="L335" s="406"/>
      <c r="M335" s="406"/>
      <c r="N335" s="500">
        <v>1.4999999999999999E-2</v>
      </c>
      <c r="O335" s="500">
        <v>1.4999999999999999E-2</v>
      </c>
      <c r="P335" s="500">
        <v>1.4999999999999999E-2</v>
      </c>
      <c r="Q335" s="500">
        <v>1.4999999999999999E-2</v>
      </c>
      <c r="R335" s="501">
        <f t="shared" si="65"/>
        <v>45697</v>
      </c>
      <c r="S335" s="501">
        <f t="shared" si="66"/>
        <v>45697</v>
      </c>
      <c r="T335" s="501">
        <f t="shared" si="67"/>
        <v>45697</v>
      </c>
      <c r="U335" s="501">
        <f t="shared" si="68"/>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1"/>
        <v>4</v>
      </c>
      <c r="D336" s="401"/>
      <c r="E336" s="458">
        <v>3</v>
      </c>
      <c r="F336" s="458"/>
      <c r="G336" s="401"/>
      <c r="H336" s="406"/>
      <c r="I336" s="406">
        <v>6</v>
      </c>
      <c r="J336" s="406" t="s">
        <v>568</v>
      </c>
      <c r="K336" s="406"/>
      <c r="L336" s="406"/>
      <c r="M336" s="406"/>
      <c r="N336" s="500">
        <v>1.4999999999999999E-2</v>
      </c>
      <c r="O336" s="500">
        <v>1.4999999999999999E-2</v>
      </c>
      <c r="P336" s="500">
        <v>1.4999999999999999E-2</v>
      </c>
      <c r="Q336" s="500">
        <v>1.4999999999999999E-2</v>
      </c>
      <c r="R336" s="501">
        <f t="shared" si="65"/>
        <v>46062</v>
      </c>
      <c r="S336" s="501">
        <f t="shared" si="66"/>
        <v>46062</v>
      </c>
      <c r="T336" s="501">
        <f t="shared" si="67"/>
        <v>46062</v>
      </c>
      <c r="U336" s="501">
        <f t="shared" si="68"/>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1"/>
        <v>4</v>
      </c>
      <c r="D337" s="401"/>
      <c r="E337" s="458">
        <v>3</v>
      </c>
      <c r="F337" s="458"/>
      <c r="G337" s="401"/>
      <c r="H337" s="406"/>
      <c r="I337" s="406">
        <v>7</v>
      </c>
      <c r="J337" s="406" t="s">
        <v>569</v>
      </c>
      <c r="K337" s="406"/>
      <c r="L337" s="406"/>
      <c r="M337" s="406"/>
      <c r="N337" s="500">
        <v>1.4999999999999999E-2</v>
      </c>
      <c r="O337" s="500">
        <v>1.4999999999999999E-2</v>
      </c>
      <c r="P337" s="500">
        <v>1.4999999999999999E-2</v>
      </c>
      <c r="Q337" s="500">
        <v>1.4999999999999999E-2</v>
      </c>
      <c r="R337" s="501">
        <f t="shared" si="65"/>
        <v>46427</v>
      </c>
      <c r="S337" s="501">
        <f t="shared" si="66"/>
        <v>46427</v>
      </c>
      <c r="T337" s="501">
        <f t="shared" si="67"/>
        <v>46427</v>
      </c>
      <c r="U337" s="501">
        <f t="shared" si="68"/>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437</v>
      </c>
      <c r="AR338" s="387"/>
      <c r="AS338" s="375"/>
      <c r="AT338" s="375"/>
      <c r="AU338" s="375"/>
    </row>
    <row r="339" spans="1:51" outlineLevel="2" x14ac:dyDescent="0.25">
      <c r="A339" s="375"/>
      <c r="B339" s="384"/>
      <c r="C339" s="377">
        <f>INT($C$232+3)</f>
        <v>4</v>
      </c>
      <c r="D339" s="401"/>
      <c r="E339" s="458"/>
      <c r="F339" s="458"/>
      <c r="G339" s="401"/>
      <c r="H339" s="471" t="s">
        <v>581</v>
      </c>
      <c r="I339" s="429" t="s">
        <v>582</v>
      </c>
      <c r="J339" s="428"/>
      <c r="K339" s="406"/>
      <c r="L339" s="406"/>
      <c r="M339" s="406"/>
      <c r="N339" s="406"/>
      <c r="O339" s="1212" t="s">
        <v>1097</v>
      </c>
      <c r="P339" s="1213"/>
      <c r="Q339" s="1213"/>
      <c r="R339" s="1213"/>
      <c r="S339" s="1213"/>
      <c r="T339" s="1213"/>
      <c r="U339" s="1213"/>
      <c r="V339" s="1213"/>
      <c r="W339" s="1213"/>
      <c r="X339" s="1214"/>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5"/>
      <c r="P340" s="1216"/>
      <c r="Q340" s="1216"/>
      <c r="R340" s="1216"/>
      <c r="S340" s="1216"/>
      <c r="T340" s="1216"/>
      <c r="U340" s="1216"/>
      <c r="V340" s="1216"/>
      <c r="W340" s="1216"/>
      <c r="X340" s="1217"/>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583</v>
      </c>
      <c r="I341" s="406">
        <v>1</v>
      </c>
      <c r="J341" s="406" t="b">
        <f>COUNTA(K341:M341)&gt;0</f>
        <v>0</v>
      </c>
      <c r="K341" s="423"/>
      <c r="L341" s="423"/>
      <c r="M341" s="423"/>
      <c r="N341" s="406"/>
      <c r="O341" s="1215"/>
      <c r="P341" s="1216"/>
      <c r="Q341" s="1216"/>
      <c r="R341" s="1216"/>
      <c r="S341" s="1216"/>
      <c r="T341" s="1216"/>
      <c r="U341" s="1216"/>
      <c r="V341" s="1216"/>
      <c r="W341" s="1216"/>
      <c r="X341" s="1217"/>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18"/>
      <c r="P342" s="1219"/>
      <c r="Q342" s="1219"/>
      <c r="R342" s="1219"/>
      <c r="S342" s="1219"/>
      <c r="T342" s="1219"/>
      <c r="U342" s="1219"/>
      <c r="V342" s="1219"/>
      <c r="W342" s="1219"/>
      <c r="X342" s="1220"/>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1143</v>
      </c>
      <c r="K344" s="1036">
        <f t="shared" ref="K344:M346" si="72">MIN(363,INT((K340 - DATE(YEAR(K340),1,1))))+364*INT(YEAR(K340)-i_startyear)</f>
        <v>0</v>
      </c>
      <c r="L344" s="1036">
        <f t="shared" si="72"/>
        <v>0</v>
      </c>
      <c r="M344" s="1036">
        <f t="shared" si="72"/>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2"/>
        <v>-43317</v>
      </c>
      <c r="L345" s="1036">
        <f t="shared" si="72"/>
        <v>-43317</v>
      </c>
      <c r="M345" s="1036">
        <f t="shared" si="72"/>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2"/>
        <v>-43317</v>
      </c>
      <c r="L346" s="1036">
        <f t="shared" si="72"/>
        <v>-43317</v>
      </c>
      <c r="M346" s="1036">
        <f t="shared" si="72"/>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437</v>
      </c>
      <c r="AR347" s="387"/>
      <c r="AS347" s="375"/>
      <c r="AT347" s="375"/>
      <c r="AU347" s="375"/>
    </row>
    <row r="348" spans="1:51" outlineLevel="2" x14ac:dyDescent="0.25">
      <c r="A348" s="375"/>
      <c r="B348" s="384"/>
      <c r="C348" s="377">
        <f>INT($C$232+3)</f>
        <v>4</v>
      </c>
      <c r="D348" s="401"/>
      <c r="E348" s="458"/>
      <c r="F348" s="458"/>
      <c r="G348" s="401"/>
      <c r="H348" s="471" t="s">
        <v>555</v>
      </c>
      <c r="I348" s="406" t="s">
        <v>584</v>
      </c>
      <c r="J348" s="406"/>
      <c r="K348" s="406"/>
      <c r="L348" s="406"/>
      <c r="M348" s="406"/>
      <c r="N348" s="429" t="s">
        <v>585</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586</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437</v>
      </c>
      <c r="AR352" s="387"/>
      <c r="AS352" s="375"/>
      <c r="AT352" s="375"/>
      <c r="AU352" s="375"/>
    </row>
    <row r="353" spans="1:47" outlineLevel="2" x14ac:dyDescent="0.25">
      <c r="A353" s="375"/>
      <c r="B353" s="384"/>
      <c r="C353" s="377">
        <f>INT($C$232+3)</f>
        <v>4</v>
      </c>
      <c r="D353" s="401"/>
      <c r="E353" s="458"/>
      <c r="F353" s="458"/>
      <c r="G353" s="401"/>
      <c r="H353" s="504" t="s">
        <v>587</v>
      </c>
      <c r="I353" s="422" t="s">
        <v>534</v>
      </c>
      <c r="J353" s="406"/>
      <c r="K353" s="408" t="s">
        <v>588</v>
      </c>
      <c r="L353" s="422">
        <f>COUNTA($H$354:$H$357)</f>
        <v>3</v>
      </c>
      <c r="M353" s="409">
        <v>-6</v>
      </c>
      <c r="N353" s="406"/>
      <c r="O353" s="406"/>
      <c r="P353" s="406"/>
      <c r="Q353" s="406"/>
      <c r="R353" s="429" t="s">
        <v>589</v>
      </c>
      <c r="S353" s="428"/>
      <c r="T353" s="428"/>
      <c r="U353" s="428"/>
      <c r="V353" s="406"/>
      <c r="W353" s="406" t="s">
        <v>590</v>
      </c>
      <c r="X353" s="406" t="s">
        <v>591</v>
      </c>
      <c r="Y353" s="406" t="s">
        <v>592</v>
      </c>
      <c r="Z353" s="406" t="s">
        <v>593</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594</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852</v>
      </c>
      <c r="I355" s="466" t="b">
        <v>0</v>
      </c>
      <c r="J355" s="409">
        <v>1E-3</v>
      </c>
      <c r="K355" s="406"/>
      <c r="L355" s="406">
        <f>SUMPRODUCT(--i_mask_a)</f>
        <v>1</v>
      </c>
      <c r="M355" s="406"/>
      <c r="N355" s="406"/>
      <c r="O355" s="406"/>
      <c r="P355" s="406"/>
      <c r="Q355" s="406"/>
      <c r="R355" s="448">
        <f t="shared" ref="R355:R356" si="73">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853</v>
      </c>
      <c r="I356" s="466" t="b">
        <v>0</v>
      </c>
      <c r="J356" s="409">
        <v>1E-3</v>
      </c>
      <c r="K356" s="406"/>
      <c r="L356" s="406">
        <f>COUNTIF(i_mask_a,TRUE)</f>
        <v>1</v>
      </c>
      <c r="M356" s="406"/>
      <c r="N356" s="406"/>
      <c r="O356" s="406"/>
      <c r="P356" s="406"/>
      <c r="Q356" s="478"/>
      <c r="R356" s="448">
        <f t="shared" si="73"/>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437</v>
      </c>
      <c r="AR357" s="387"/>
      <c r="AS357" s="375"/>
      <c r="AT357" s="375"/>
      <c r="AU357" s="375"/>
    </row>
    <row r="358" spans="1:47" outlineLevel="1" x14ac:dyDescent="0.25">
      <c r="A358" s="375"/>
      <c r="B358" s="384"/>
      <c r="C358" s="377">
        <f>INT($C$232)+1</f>
        <v>2</v>
      </c>
      <c r="D358" s="401"/>
      <c r="E358" s="458"/>
      <c r="F358" s="458"/>
      <c r="G358" s="401"/>
      <c r="H358" s="461" t="s">
        <v>595</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433</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556</v>
      </c>
      <c r="J360" s="429"/>
      <c r="K360" s="406"/>
      <c r="L360" s="406"/>
      <c r="M360" s="406"/>
      <c r="N360" s="429" t="s">
        <v>596</v>
      </c>
      <c r="O360" s="429"/>
      <c r="P360" s="429"/>
      <c r="Q360" s="429"/>
      <c r="R360" s="406"/>
      <c r="S360" s="406"/>
      <c r="T360" s="406"/>
      <c r="U360" s="406"/>
      <c r="V360" s="406" t="s">
        <v>597</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4">INT($C$232)+3</f>
        <v>4</v>
      </c>
      <c r="D361" s="401"/>
      <c r="E361" s="458"/>
      <c r="F361" s="458"/>
      <c r="G361" s="401"/>
      <c r="H361" s="406"/>
      <c r="I361" s="406">
        <v>0</v>
      </c>
      <c r="J361" s="406" t="s">
        <v>578</v>
      </c>
      <c r="K361" s="406"/>
      <c r="L361" s="406"/>
      <c r="M361" s="406"/>
      <c r="N361" s="423">
        <v>1</v>
      </c>
      <c r="O361" s="423">
        <v>1</v>
      </c>
      <c r="P361" s="423">
        <v>1</v>
      </c>
      <c r="Q361" s="423">
        <v>1</v>
      </c>
      <c r="R361" s="406"/>
      <c r="S361" s="406"/>
      <c r="T361" s="406"/>
      <c r="U361" s="406"/>
      <c r="V361" s="406">
        <f t="shared" ref="V361:Y368" si="75">INDEX(i_scan_day,N361+1,0)+17*N$349</f>
        <v>69</v>
      </c>
      <c r="W361" s="406">
        <f t="shared" si="75"/>
        <v>69</v>
      </c>
      <c r="X361" s="406">
        <f t="shared" si="75"/>
        <v>69</v>
      </c>
      <c r="Y361" s="406">
        <f t="shared" si="75"/>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4"/>
        <v>4</v>
      </c>
      <c r="D362" s="401"/>
      <c r="E362" s="458"/>
      <c r="F362" s="458"/>
      <c r="G362" s="401"/>
      <c r="H362" s="406"/>
      <c r="I362" s="406">
        <v>1</v>
      </c>
      <c r="J362" s="406" t="s">
        <v>579</v>
      </c>
      <c r="K362" s="406"/>
      <c r="L362" s="406"/>
      <c r="M362" s="406"/>
      <c r="N362" s="423">
        <v>1</v>
      </c>
      <c r="O362" s="423">
        <v>1</v>
      </c>
      <c r="P362" s="423">
        <v>1</v>
      </c>
      <c r="Q362" s="423">
        <v>1</v>
      </c>
      <c r="R362" s="406"/>
      <c r="S362" s="406"/>
      <c r="T362" s="406"/>
      <c r="U362" s="406"/>
      <c r="V362" s="406">
        <f t="shared" si="75"/>
        <v>69</v>
      </c>
      <c r="W362" s="406">
        <f t="shared" si="75"/>
        <v>69</v>
      </c>
      <c r="X362" s="406">
        <f t="shared" si="75"/>
        <v>69</v>
      </c>
      <c r="Y362" s="406">
        <f t="shared" si="75"/>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4"/>
        <v>4</v>
      </c>
      <c r="D363" s="401"/>
      <c r="E363" s="458"/>
      <c r="F363" s="458"/>
      <c r="G363" s="401"/>
      <c r="H363" s="406"/>
      <c r="I363" s="406">
        <v>2</v>
      </c>
      <c r="J363" s="406" t="s">
        <v>580</v>
      </c>
      <c r="K363" s="406"/>
      <c r="L363" s="406"/>
      <c r="M363" s="406"/>
      <c r="N363" s="423">
        <v>1</v>
      </c>
      <c r="O363" s="423">
        <v>1</v>
      </c>
      <c r="P363" s="423">
        <v>1</v>
      </c>
      <c r="Q363" s="423">
        <v>1</v>
      </c>
      <c r="R363" s="406"/>
      <c r="S363" s="406"/>
      <c r="T363" s="406"/>
      <c r="U363" s="406"/>
      <c r="V363" s="406">
        <f t="shared" si="75"/>
        <v>69</v>
      </c>
      <c r="W363" s="406">
        <f t="shared" si="75"/>
        <v>69</v>
      </c>
      <c r="X363" s="406">
        <f t="shared" si="75"/>
        <v>69</v>
      </c>
      <c r="Y363" s="406">
        <f t="shared" si="75"/>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4"/>
        <v>4</v>
      </c>
      <c r="D364" s="401"/>
      <c r="E364" s="458"/>
      <c r="F364" s="458"/>
      <c r="G364" s="401"/>
      <c r="H364" s="406"/>
      <c r="I364" s="406">
        <v>3</v>
      </c>
      <c r="J364" s="406" t="s">
        <v>565</v>
      </c>
      <c r="K364" s="406"/>
      <c r="L364" s="406"/>
      <c r="M364" s="406"/>
      <c r="N364" s="423">
        <v>1</v>
      </c>
      <c r="O364" s="423">
        <v>1</v>
      </c>
      <c r="P364" s="423">
        <v>1</v>
      </c>
      <c r="Q364" s="423">
        <v>1</v>
      </c>
      <c r="R364" s="406"/>
      <c r="S364" s="406"/>
      <c r="T364" s="406"/>
      <c r="U364" s="406"/>
      <c r="V364" s="406">
        <f t="shared" si="75"/>
        <v>69</v>
      </c>
      <c r="W364" s="406">
        <f t="shared" si="75"/>
        <v>69</v>
      </c>
      <c r="X364" s="406">
        <f t="shared" si="75"/>
        <v>69</v>
      </c>
      <c r="Y364" s="406">
        <f t="shared" si="75"/>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4"/>
        <v>4</v>
      </c>
      <c r="D365" s="401"/>
      <c r="E365" s="458"/>
      <c r="F365" s="458"/>
      <c r="G365" s="401"/>
      <c r="H365" s="406"/>
      <c r="I365" s="406">
        <v>4</v>
      </c>
      <c r="J365" s="406" t="s">
        <v>566</v>
      </c>
      <c r="K365" s="406"/>
      <c r="L365" s="406"/>
      <c r="M365" s="406"/>
      <c r="N365" s="423">
        <v>1</v>
      </c>
      <c r="O365" s="423">
        <v>1</v>
      </c>
      <c r="P365" s="423">
        <v>1</v>
      </c>
      <c r="Q365" s="423">
        <v>1</v>
      </c>
      <c r="R365" s="406"/>
      <c r="S365" s="406"/>
      <c r="T365" s="406"/>
      <c r="U365" s="406"/>
      <c r="V365" s="406">
        <f t="shared" si="75"/>
        <v>69</v>
      </c>
      <c r="W365" s="406">
        <f t="shared" si="75"/>
        <v>69</v>
      </c>
      <c r="X365" s="406">
        <f t="shared" si="75"/>
        <v>69</v>
      </c>
      <c r="Y365" s="406">
        <f t="shared" si="75"/>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4"/>
        <v>4</v>
      </c>
      <c r="D366" s="401"/>
      <c r="E366" s="458"/>
      <c r="F366" s="458"/>
      <c r="G366" s="401"/>
      <c r="H366" s="406"/>
      <c r="I366" s="406">
        <v>5</v>
      </c>
      <c r="J366" s="406" t="s">
        <v>567</v>
      </c>
      <c r="K366" s="406"/>
      <c r="L366" s="406"/>
      <c r="M366" s="406"/>
      <c r="N366" s="423">
        <v>1</v>
      </c>
      <c r="O366" s="423">
        <v>1</v>
      </c>
      <c r="P366" s="423">
        <v>1</v>
      </c>
      <c r="Q366" s="423">
        <v>1</v>
      </c>
      <c r="R366" s="406"/>
      <c r="S366" s="406"/>
      <c r="T366" s="406"/>
      <c r="U366" s="406"/>
      <c r="V366" s="406">
        <f t="shared" si="75"/>
        <v>69</v>
      </c>
      <c r="W366" s="406">
        <f t="shared" si="75"/>
        <v>69</v>
      </c>
      <c r="X366" s="406">
        <f t="shared" si="75"/>
        <v>69</v>
      </c>
      <c r="Y366" s="406">
        <f t="shared" si="75"/>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4"/>
        <v>4</v>
      </c>
      <c r="D367" s="401"/>
      <c r="E367" s="458"/>
      <c r="F367" s="458"/>
      <c r="G367" s="401"/>
      <c r="H367" s="406"/>
      <c r="I367" s="406">
        <v>6</v>
      </c>
      <c r="J367" s="406" t="s">
        <v>568</v>
      </c>
      <c r="K367" s="406"/>
      <c r="L367" s="406"/>
      <c r="M367" s="406"/>
      <c r="N367" s="423">
        <v>1</v>
      </c>
      <c r="O367" s="423">
        <v>1</v>
      </c>
      <c r="P367" s="423">
        <v>1</v>
      </c>
      <c r="Q367" s="423">
        <v>1</v>
      </c>
      <c r="R367" s="406"/>
      <c r="S367" s="406"/>
      <c r="T367" s="406"/>
      <c r="U367" s="406"/>
      <c r="V367" s="406">
        <f t="shared" si="75"/>
        <v>69</v>
      </c>
      <c r="W367" s="406">
        <f t="shared" si="75"/>
        <v>69</v>
      </c>
      <c r="X367" s="406">
        <f t="shared" si="75"/>
        <v>69</v>
      </c>
      <c r="Y367" s="406">
        <f t="shared" si="75"/>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4"/>
        <v>4</v>
      </c>
      <c r="D368" s="401"/>
      <c r="E368" s="458"/>
      <c r="F368" s="458"/>
      <c r="G368" s="401"/>
      <c r="H368" s="406"/>
      <c r="I368" s="406">
        <v>7</v>
      </c>
      <c r="J368" s="406" t="s">
        <v>569</v>
      </c>
      <c r="K368" s="406"/>
      <c r="L368" s="406"/>
      <c r="M368" s="406"/>
      <c r="N368" s="423">
        <v>1</v>
      </c>
      <c r="O368" s="423">
        <v>1</v>
      </c>
      <c r="P368" s="423">
        <v>1</v>
      </c>
      <c r="Q368" s="423">
        <v>1</v>
      </c>
      <c r="R368" s="406"/>
      <c r="S368" s="406"/>
      <c r="T368" s="406"/>
      <c r="U368" s="406"/>
      <c r="V368" s="406">
        <f t="shared" si="75"/>
        <v>69</v>
      </c>
      <c r="W368" s="406">
        <f t="shared" si="75"/>
        <v>69</v>
      </c>
      <c r="X368" s="406">
        <f t="shared" si="75"/>
        <v>69</v>
      </c>
      <c r="Y368" s="406">
        <f t="shared" si="75"/>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437</v>
      </c>
      <c r="AR369" s="387"/>
      <c r="AS369" s="375"/>
      <c r="AT369" s="375"/>
      <c r="AU369" s="375"/>
    </row>
    <row r="370" spans="1:47" outlineLevel="2" x14ac:dyDescent="0.25">
      <c r="A370" s="375"/>
      <c r="B370" s="384"/>
      <c r="C370" s="377">
        <f>INT($C$232+3)</f>
        <v>4</v>
      </c>
      <c r="D370" s="401"/>
      <c r="E370" s="458"/>
      <c r="F370" s="458"/>
      <c r="G370" s="401"/>
      <c r="H370" s="471"/>
      <c r="I370" s="429" t="s">
        <v>556</v>
      </c>
      <c r="J370" s="429"/>
      <c r="K370" s="406"/>
      <c r="L370" s="406"/>
      <c r="M370" s="406"/>
      <c r="N370" s="429" t="s">
        <v>856</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6">INT($C$232)+3</f>
        <v>4</v>
      </c>
      <c r="D371" s="401"/>
      <c r="E371" s="458"/>
      <c r="F371" s="458"/>
      <c r="G371" s="401"/>
      <c r="H371" s="406"/>
      <c r="I371" s="406">
        <v>0</v>
      </c>
      <c r="J371" s="406" t="s">
        <v>578</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6"/>
        <v>4</v>
      </c>
      <c r="D372" s="401"/>
      <c r="E372" s="458"/>
      <c r="F372" s="458"/>
      <c r="G372" s="401"/>
      <c r="H372" s="406"/>
      <c r="I372" s="406">
        <v>1</v>
      </c>
      <c r="J372" s="406" t="s">
        <v>579</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6"/>
        <v>4</v>
      </c>
      <c r="D373" s="401"/>
      <c r="E373" s="458"/>
      <c r="F373" s="458"/>
      <c r="G373" s="401"/>
      <c r="H373" s="406"/>
      <c r="I373" s="406">
        <v>2</v>
      </c>
      <c r="J373" s="406" t="s">
        <v>580</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6"/>
        <v>4</v>
      </c>
      <c r="D374" s="401"/>
      <c r="E374" s="458"/>
      <c r="F374" s="458"/>
      <c r="G374" s="401"/>
      <c r="H374" s="406"/>
      <c r="I374" s="406">
        <v>3</v>
      </c>
      <c r="J374" s="406" t="s">
        <v>565</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6"/>
        <v>4</v>
      </c>
      <c r="D375" s="401"/>
      <c r="E375" s="458"/>
      <c r="F375" s="458"/>
      <c r="G375" s="401"/>
      <c r="H375" s="406"/>
      <c r="I375" s="406">
        <v>4</v>
      </c>
      <c r="J375" s="406" t="s">
        <v>566</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6"/>
        <v>4</v>
      </c>
      <c r="D376" s="401"/>
      <c r="E376" s="458"/>
      <c r="F376" s="458"/>
      <c r="G376" s="401"/>
      <c r="H376" s="406"/>
      <c r="I376" s="406">
        <v>5</v>
      </c>
      <c r="J376" s="406" t="s">
        <v>567</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6"/>
        <v>4</v>
      </c>
      <c r="D377" s="401"/>
      <c r="E377" s="458"/>
      <c r="F377" s="458"/>
      <c r="G377" s="401"/>
      <c r="H377" s="406"/>
      <c r="I377" s="406">
        <v>6</v>
      </c>
      <c r="J377" s="406" t="s">
        <v>568</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6"/>
        <v>4</v>
      </c>
      <c r="D378" s="401"/>
      <c r="E378" s="458"/>
      <c r="F378" s="458"/>
      <c r="G378" s="401"/>
      <c r="H378" s="406"/>
      <c r="I378" s="406">
        <v>7</v>
      </c>
      <c r="J378" s="406" t="s">
        <v>569</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437</v>
      </c>
      <c r="AR379" s="387"/>
      <c r="AS379" s="375"/>
      <c r="AT379" s="375"/>
      <c r="AU379" s="375"/>
    </row>
    <row r="380" spans="1:47" outlineLevel="2" x14ac:dyDescent="0.25">
      <c r="A380" s="375"/>
      <c r="B380" s="384"/>
      <c r="C380" s="377">
        <f>INT($C$232+3)</f>
        <v>4</v>
      </c>
      <c r="D380" s="401"/>
      <c r="E380" s="458"/>
      <c r="F380" s="458"/>
      <c r="G380" s="401"/>
      <c r="H380" s="471"/>
      <c r="I380" s="429" t="s">
        <v>556</v>
      </c>
      <c r="J380" s="429"/>
      <c r="K380" s="406"/>
      <c r="L380" s="406"/>
      <c r="M380" s="406"/>
      <c r="N380" s="429" t="s">
        <v>598</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77">INT($C$232)+3</f>
        <v>4</v>
      </c>
      <c r="D381" s="401"/>
      <c r="E381" s="458"/>
      <c r="F381" s="458"/>
      <c r="G381" s="401"/>
      <c r="H381" s="406"/>
      <c r="I381" s="406">
        <v>0</v>
      </c>
      <c r="J381" s="406" t="s">
        <v>578</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77"/>
        <v>4</v>
      </c>
      <c r="D382" s="401"/>
      <c r="E382" s="458"/>
      <c r="F382" s="458"/>
      <c r="G382" s="401"/>
      <c r="H382" s="406"/>
      <c r="I382" s="406">
        <v>1</v>
      </c>
      <c r="J382" s="406" t="s">
        <v>579</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77"/>
        <v>4</v>
      </c>
      <c r="D383" s="401"/>
      <c r="E383" s="458"/>
      <c r="F383" s="458"/>
      <c r="G383" s="401"/>
      <c r="H383" s="406"/>
      <c r="I383" s="406">
        <v>2</v>
      </c>
      <c r="J383" s="406" t="s">
        <v>580</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77"/>
        <v>4</v>
      </c>
      <c r="D384" s="401"/>
      <c r="E384" s="458"/>
      <c r="F384" s="458"/>
      <c r="G384" s="401"/>
      <c r="H384" s="406"/>
      <c r="I384" s="406">
        <v>3</v>
      </c>
      <c r="J384" s="406" t="s">
        <v>565</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77"/>
        <v>4</v>
      </c>
      <c r="D385" s="401"/>
      <c r="E385" s="458"/>
      <c r="F385" s="458"/>
      <c r="G385" s="401"/>
      <c r="H385" s="406"/>
      <c r="I385" s="406">
        <v>4</v>
      </c>
      <c r="J385" s="406" t="s">
        <v>566</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77"/>
        <v>4</v>
      </c>
      <c r="D386" s="401"/>
      <c r="E386" s="458"/>
      <c r="F386" s="458"/>
      <c r="G386" s="401"/>
      <c r="H386" s="406"/>
      <c r="I386" s="406">
        <v>5</v>
      </c>
      <c r="J386" s="406" t="s">
        <v>567</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77"/>
        <v>4</v>
      </c>
      <c r="D387" s="401"/>
      <c r="E387" s="458"/>
      <c r="F387" s="458"/>
      <c r="G387" s="401"/>
      <c r="H387" s="406"/>
      <c r="I387" s="406">
        <v>6</v>
      </c>
      <c r="J387" s="406" t="s">
        <v>568</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77"/>
        <v>4</v>
      </c>
      <c r="D388" s="401"/>
      <c r="E388" s="458"/>
      <c r="F388" s="458"/>
      <c r="G388" s="401"/>
      <c r="H388" s="406"/>
      <c r="I388" s="406">
        <v>7</v>
      </c>
      <c r="J388" s="406" t="s">
        <v>569</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437</v>
      </c>
      <c r="AR389" s="387"/>
      <c r="AS389" s="375"/>
      <c r="AT389" s="375"/>
      <c r="AU389" s="375"/>
    </row>
    <row r="390" spans="1:47" outlineLevel="2" x14ac:dyDescent="0.25">
      <c r="A390" s="375"/>
      <c r="B390" s="384"/>
      <c r="C390" s="377">
        <f t="shared" ref="C390:C395" si="78">INT($C$232)+3</f>
        <v>4</v>
      </c>
      <c r="D390" s="401"/>
      <c r="E390" s="458"/>
      <c r="F390" s="458"/>
      <c r="G390" s="401"/>
      <c r="H390" s="406" t="s">
        <v>599</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78"/>
        <v>4</v>
      </c>
      <c r="D391" s="401"/>
      <c r="E391" s="458"/>
      <c r="F391" s="458"/>
      <c r="G391" s="401"/>
      <c r="H391" s="406" t="s">
        <v>600</v>
      </c>
      <c r="I391" s="406">
        <v>55</v>
      </c>
      <c r="J391" s="406" t="s">
        <v>601</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78"/>
        <v>4</v>
      </c>
      <c r="D392" s="401"/>
      <c r="E392" s="458"/>
      <c r="F392" s="458"/>
      <c r="G392" s="401"/>
      <c r="H392" s="406" t="s">
        <v>602</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78"/>
        <v>4</v>
      </c>
      <c r="D393" s="401"/>
      <c r="E393" s="458"/>
      <c r="F393" s="458"/>
      <c r="G393" s="401"/>
      <c r="H393" s="406" t="s">
        <v>603</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78"/>
        <v>4</v>
      </c>
      <c r="D394" s="401"/>
      <c r="E394" s="458"/>
      <c r="F394" s="458"/>
      <c r="G394" s="401"/>
      <c r="H394" s="406" t="s">
        <v>604</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78"/>
        <v>4</v>
      </c>
      <c r="D395" s="401"/>
      <c r="E395" s="458"/>
      <c r="F395" s="458"/>
      <c r="G395" s="401"/>
      <c r="H395" s="406" t="s">
        <v>605</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1098</v>
      </c>
      <c r="I397" s="406"/>
      <c r="J397" s="406"/>
      <c r="K397" s="406"/>
      <c r="L397" s="406" t="s">
        <v>606</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1090</v>
      </c>
      <c r="J398" s="406" t="s">
        <v>1091</v>
      </c>
      <c r="K398" s="959"/>
      <c r="L398" s="422" t="s">
        <v>607</v>
      </c>
      <c r="M398" s="422" t="s">
        <v>1093</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79">INT($C$232)+3</f>
        <v>4</v>
      </c>
      <c r="D399" s="401"/>
      <c r="E399" s="458"/>
      <c r="F399" s="458"/>
      <c r="G399" s="401"/>
      <c r="H399" s="408" t="s">
        <v>1092</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79"/>
        <v>4</v>
      </c>
      <c r="D400" s="401"/>
      <c r="E400" s="458"/>
      <c r="F400" s="458"/>
      <c r="G400" s="401"/>
      <c r="H400" s="408" t="s">
        <v>579</v>
      </c>
      <c r="I400" s="509" t="b">
        <v>0</v>
      </c>
      <c r="J400" s="423" t="b">
        <v>0</v>
      </c>
      <c r="K400" s="406"/>
      <c r="L400" s="439">
        <f>IF($I400,0,IF($J400,1,1))</f>
        <v>1</v>
      </c>
      <c r="M400" s="439">
        <f t="shared" ref="M400:M406" si="80">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79"/>
        <v>4</v>
      </c>
      <c r="D401" s="401"/>
      <c r="E401" s="458"/>
      <c r="F401" s="458"/>
      <c r="G401" s="401"/>
      <c r="H401" s="408" t="s">
        <v>580</v>
      </c>
      <c r="I401" s="509" t="b">
        <v>0</v>
      </c>
      <c r="J401" s="423" t="b">
        <v>0</v>
      </c>
      <c r="K401" s="406"/>
      <c r="L401" s="439">
        <f t="shared" ref="L401:L406" si="81">IF($I401,0,IF($J401,1,1))</f>
        <v>1</v>
      </c>
      <c r="M401" s="439">
        <f t="shared" si="80"/>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79"/>
        <v>4</v>
      </c>
      <c r="D402" s="401"/>
      <c r="E402" s="458"/>
      <c r="F402" s="458"/>
      <c r="G402" s="401"/>
      <c r="H402" s="408" t="s">
        <v>565</v>
      </c>
      <c r="I402" s="509" t="b">
        <v>0</v>
      </c>
      <c r="J402" s="423" t="b">
        <v>0</v>
      </c>
      <c r="K402" s="406"/>
      <c r="L402" s="439">
        <f t="shared" si="81"/>
        <v>1</v>
      </c>
      <c r="M402" s="439">
        <f t="shared" si="80"/>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79"/>
        <v>4</v>
      </c>
      <c r="D403" s="401"/>
      <c r="E403" s="458"/>
      <c r="F403" s="458"/>
      <c r="G403" s="401"/>
      <c r="H403" s="408" t="s">
        <v>566</v>
      </c>
      <c r="I403" s="509" t="b">
        <v>0</v>
      </c>
      <c r="J403" s="423" t="b">
        <v>0</v>
      </c>
      <c r="K403" s="406"/>
      <c r="L403" s="439">
        <f t="shared" si="81"/>
        <v>1</v>
      </c>
      <c r="M403" s="439">
        <f t="shared" si="80"/>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79"/>
        <v>4</v>
      </c>
      <c r="D404" s="401"/>
      <c r="E404" s="458"/>
      <c r="F404" s="458"/>
      <c r="G404" s="401"/>
      <c r="H404" s="408" t="s">
        <v>567</v>
      </c>
      <c r="I404" s="509" t="b">
        <v>0</v>
      </c>
      <c r="J404" s="423" t="b">
        <v>0</v>
      </c>
      <c r="K404" s="406"/>
      <c r="L404" s="439">
        <f t="shared" si="81"/>
        <v>1</v>
      </c>
      <c r="M404" s="439">
        <f t="shared" si="80"/>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79"/>
        <v>4</v>
      </c>
      <c r="D405" s="401"/>
      <c r="E405" s="458"/>
      <c r="F405" s="458"/>
      <c r="G405" s="401"/>
      <c r="H405" s="408" t="s">
        <v>568</v>
      </c>
      <c r="I405" s="509" t="b">
        <v>0</v>
      </c>
      <c r="J405" s="423" t="b">
        <v>0</v>
      </c>
      <c r="K405" s="406"/>
      <c r="L405" s="439">
        <f t="shared" si="81"/>
        <v>1</v>
      </c>
      <c r="M405" s="439">
        <f t="shared" si="80"/>
        <v>1</v>
      </c>
      <c r="N405" s="476"/>
      <c r="O405" s="797"/>
      <c r="P405" s="1221" t="s">
        <v>956</v>
      </c>
      <c r="Q405" s="1221"/>
      <c r="R405" s="1221"/>
      <c r="S405" s="1221"/>
      <c r="T405" s="1221"/>
      <c r="U405" s="1221"/>
      <c r="V405" s="1221"/>
      <c r="W405" s="1221"/>
      <c r="X405" s="1221"/>
      <c r="Y405" s="1221"/>
      <c r="Z405" s="1222"/>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79"/>
        <v>4</v>
      </c>
      <c r="D406" s="401"/>
      <c r="E406" s="458"/>
      <c r="F406" s="458"/>
      <c r="G406" s="401"/>
      <c r="H406" s="408" t="s">
        <v>569</v>
      </c>
      <c r="I406" s="509" t="b">
        <v>0</v>
      </c>
      <c r="J406" s="423" t="b">
        <v>0</v>
      </c>
      <c r="K406" s="406"/>
      <c r="L406" s="439">
        <f t="shared" si="81"/>
        <v>1</v>
      </c>
      <c r="M406" s="439">
        <f t="shared" si="80"/>
        <v>1</v>
      </c>
      <c r="N406" s="476"/>
      <c r="O406" s="797"/>
      <c r="P406" s="1223"/>
      <c r="Q406" s="1223"/>
      <c r="R406" s="1223"/>
      <c r="S406" s="1223"/>
      <c r="T406" s="1223"/>
      <c r="U406" s="1223"/>
      <c r="V406" s="1223"/>
      <c r="W406" s="1223"/>
      <c r="X406" s="1223"/>
      <c r="Y406" s="1223"/>
      <c r="Z406" s="1224"/>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79"/>
        <v>4</v>
      </c>
      <c r="D407" s="401"/>
      <c r="E407" s="458"/>
      <c r="F407" s="458"/>
      <c r="G407" s="401"/>
      <c r="H407" s="475"/>
      <c r="I407" s="475"/>
      <c r="J407" s="475"/>
      <c r="K407" s="475"/>
      <c r="L407" s="475"/>
      <c r="M407" s="475"/>
      <c r="N407" s="685"/>
      <c r="O407" s="798"/>
      <c r="P407" s="1223"/>
      <c r="Q407" s="1223"/>
      <c r="R407" s="1223"/>
      <c r="S407" s="1223"/>
      <c r="T407" s="1223"/>
      <c r="U407" s="1223"/>
      <c r="V407" s="1223"/>
      <c r="W407" s="1223"/>
      <c r="X407" s="1223"/>
      <c r="Y407" s="1223"/>
      <c r="Z407" s="1224"/>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79"/>
        <v>4</v>
      </c>
      <c r="D408" s="401"/>
      <c r="E408" s="458"/>
      <c r="F408" s="458"/>
      <c r="G408" s="401"/>
      <c r="H408" s="559" t="s">
        <v>608</v>
      </c>
      <c r="I408" s="559"/>
      <c r="J408" s="559"/>
      <c r="K408" s="559"/>
      <c r="L408" s="559"/>
      <c r="M408" s="559"/>
      <c r="N408" s="559"/>
      <c r="O408" s="796"/>
      <c r="P408" s="1223"/>
      <c r="Q408" s="1223"/>
      <c r="R408" s="1223"/>
      <c r="S408" s="1223"/>
      <c r="T408" s="1223"/>
      <c r="U408" s="1223"/>
      <c r="V408" s="1223"/>
      <c r="W408" s="1223"/>
      <c r="X408" s="1223"/>
      <c r="Y408" s="1223"/>
      <c r="Z408" s="1224"/>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79"/>
        <v>4</v>
      </c>
      <c r="D409" s="401"/>
      <c r="E409" s="458"/>
      <c r="F409" s="458"/>
      <c r="G409" s="401"/>
      <c r="H409" s="476"/>
      <c r="I409" s="510"/>
      <c r="J409" s="510"/>
      <c r="K409" s="511" t="s">
        <v>609</v>
      </c>
      <c r="L409" s="428"/>
      <c r="M409" s="428"/>
      <c r="N409" s="512"/>
      <c r="O409" s="794"/>
      <c r="P409" s="1223"/>
      <c r="Q409" s="1223"/>
      <c r="R409" s="1223"/>
      <c r="S409" s="1223"/>
      <c r="T409" s="1223"/>
      <c r="U409" s="1223"/>
      <c r="V409" s="1223"/>
      <c r="W409" s="1223"/>
      <c r="X409" s="1223"/>
      <c r="Y409" s="1223"/>
      <c r="Z409" s="1224"/>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79"/>
        <v>4</v>
      </c>
      <c r="D410" s="401"/>
      <c r="E410" s="458"/>
      <c r="F410" s="458"/>
      <c r="G410" s="401"/>
      <c r="H410" s="476"/>
      <c r="I410" s="513" t="s">
        <v>587</v>
      </c>
      <c r="J410" s="513" t="s">
        <v>610</v>
      </c>
      <c r="K410" s="514" t="s">
        <v>611</v>
      </c>
      <c r="L410" s="422" t="s">
        <v>612</v>
      </c>
      <c r="M410" s="422" t="s">
        <v>613</v>
      </c>
      <c r="N410" s="515" t="s">
        <v>587</v>
      </c>
      <c r="O410" s="795"/>
      <c r="P410" s="1223"/>
      <c r="Q410" s="1223"/>
      <c r="R410" s="1223"/>
      <c r="S410" s="1223"/>
      <c r="T410" s="1223"/>
      <c r="U410" s="1223"/>
      <c r="V410" s="1223"/>
      <c r="W410" s="1223"/>
      <c r="X410" s="1223"/>
      <c r="Y410" s="1223"/>
      <c r="Z410" s="1224"/>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79"/>
        <v>4</v>
      </c>
      <c r="D411" s="401"/>
      <c r="E411" s="458"/>
      <c r="F411" s="458"/>
      <c r="G411" s="401"/>
      <c r="H411" s="516" t="s">
        <v>468</v>
      </c>
      <c r="I411" s="509" t="b">
        <v>1</v>
      </c>
      <c r="J411" s="509" t="b">
        <v>1</v>
      </c>
      <c r="K411" s="514" t="b">
        <v>0</v>
      </c>
      <c r="L411" s="423" t="b">
        <v>1</v>
      </c>
      <c r="M411" s="423" t="b">
        <v>1</v>
      </c>
      <c r="N411" s="517" t="b">
        <v>1</v>
      </c>
      <c r="O411" s="795"/>
      <c r="P411" s="1223"/>
      <c r="Q411" s="1223"/>
      <c r="R411" s="1223"/>
      <c r="S411" s="1223"/>
      <c r="T411" s="1223"/>
      <c r="U411" s="1223"/>
      <c r="V411" s="1223"/>
      <c r="W411" s="1223"/>
      <c r="X411" s="1223"/>
      <c r="Y411" s="1223"/>
      <c r="Z411" s="1224"/>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79"/>
        <v>4</v>
      </c>
      <c r="D412" s="401"/>
      <c r="E412" s="458"/>
      <c r="F412" s="458"/>
      <c r="G412" s="401"/>
      <c r="H412" s="516" t="s">
        <v>470</v>
      </c>
      <c r="I412" s="509" t="b">
        <v>1</v>
      </c>
      <c r="J412" s="509" t="b">
        <v>1</v>
      </c>
      <c r="K412" s="514" t="b">
        <v>0</v>
      </c>
      <c r="L412" s="423" t="b">
        <v>1</v>
      </c>
      <c r="M412" s="423" t="b">
        <v>1</v>
      </c>
      <c r="N412" s="517" t="b">
        <v>1</v>
      </c>
      <c r="O412" s="795"/>
      <c r="P412" s="1225"/>
      <c r="Q412" s="1225"/>
      <c r="R412" s="1225"/>
      <c r="S412" s="1225"/>
      <c r="T412" s="1225"/>
      <c r="U412" s="1225"/>
      <c r="V412" s="1225"/>
      <c r="W412" s="1225"/>
      <c r="X412" s="1225"/>
      <c r="Y412" s="1225"/>
      <c r="Z412" s="1226"/>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437</v>
      </c>
      <c r="AR413" s="387"/>
      <c r="AS413" s="375"/>
      <c r="AT413" s="375"/>
      <c r="AU413" s="375"/>
    </row>
    <row r="414" spans="1:47" outlineLevel="1" x14ac:dyDescent="0.25">
      <c r="A414" s="375"/>
      <c r="B414" s="384"/>
      <c r="C414" s="377">
        <f>INT($C$232)+1</f>
        <v>2</v>
      </c>
      <c r="D414" s="401"/>
      <c r="E414" s="458"/>
      <c r="F414" s="458"/>
      <c r="G414" s="401"/>
      <c r="H414" s="461" t="s">
        <v>940</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433</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615</v>
      </c>
      <c r="I416" s="429" t="s">
        <v>616</v>
      </c>
      <c r="J416" s="518"/>
      <c r="K416" s="429" t="s">
        <v>841</v>
      </c>
      <c r="L416" s="429"/>
      <c r="M416" s="429"/>
      <c r="N416" s="429" t="s">
        <v>842</v>
      </c>
      <c r="O416" s="429"/>
      <c r="P416" s="429"/>
      <c r="Q416" s="429"/>
      <c r="R416" s="429" t="s">
        <v>843</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2">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844</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2"/>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2"/>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2"/>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2"/>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3">134-28</f>
        <v>106</v>
      </c>
      <c r="T421" s="423">
        <f t="shared" si="83"/>
        <v>106</v>
      </c>
      <c r="U421" s="423">
        <f t="shared" si="83"/>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2"/>
        <v>4</v>
      </c>
      <c r="D422" s="401"/>
      <c r="E422" s="458"/>
      <c r="F422" s="458"/>
      <c r="G422" s="401"/>
      <c r="H422" s="422" t="str">
        <f>H$252</f>
        <v>Win</v>
      </c>
      <c r="I422" s="428"/>
      <c r="J422" s="428"/>
      <c r="K422" s="406"/>
      <c r="L422" s="406"/>
      <c r="M422" s="406"/>
      <c r="N422" s="406"/>
      <c r="O422" s="406"/>
      <c r="P422" s="406"/>
      <c r="Q422" s="406"/>
      <c r="R422" s="423">
        <f t="shared" ref="R422:R423" si="84">134-28</f>
        <v>106</v>
      </c>
      <c r="S422" s="423">
        <f t="shared" si="83"/>
        <v>106</v>
      </c>
      <c r="T422" s="423">
        <f t="shared" si="83"/>
        <v>106</v>
      </c>
      <c r="U422" s="423">
        <f t="shared" si="83"/>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2"/>
        <v>4</v>
      </c>
      <c r="D423" s="401"/>
      <c r="E423" s="458"/>
      <c r="F423" s="458"/>
      <c r="G423" s="401"/>
      <c r="H423" s="422" t="str">
        <f>H$253</f>
        <v>Spr</v>
      </c>
      <c r="I423" s="428"/>
      <c r="J423" s="428"/>
      <c r="K423" s="406"/>
      <c r="L423" s="406"/>
      <c r="M423" s="406"/>
      <c r="N423" s="406"/>
      <c r="O423" s="406"/>
      <c r="P423" s="406"/>
      <c r="Q423" s="406"/>
      <c r="R423" s="423">
        <f t="shared" si="84"/>
        <v>106</v>
      </c>
      <c r="S423" s="423">
        <f t="shared" si="83"/>
        <v>106</v>
      </c>
      <c r="T423" s="423">
        <f t="shared" si="83"/>
        <v>106</v>
      </c>
      <c r="U423" s="423">
        <f t="shared" si="83"/>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2"/>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2"/>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5">254-28</f>
        <v>226</v>
      </c>
      <c r="T425" s="423">
        <f t="shared" si="85"/>
        <v>226</v>
      </c>
      <c r="U425" s="423">
        <f t="shared" si="85"/>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2"/>
        <v>4</v>
      </c>
      <c r="D426" s="401"/>
      <c r="E426" s="458"/>
      <c r="F426" s="458"/>
      <c r="G426" s="401"/>
      <c r="H426" s="422" t="str">
        <f>H$252</f>
        <v>Win</v>
      </c>
      <c r="I426" s="428"/>
      <c r="J426" s="428"/>
      <c r="K426" s="406"/>
      <c r="L426" s="406"/>
      <c r="M426" s="406"/>
      <c r="N426" s="406"/>
      <c r="O426" s="406"/>
      <c r="P426" s="406"/>
      <c r="Q426" s="406"/>
      <c r="R426" s="423">
        <f t="shared" ref="R426:R427" si="86">254-28</f>
        <v>226</v>
      </c>
      <c r="S426" s="423">
        <f t="shared" si="85"/>
        <v>226</v>
      </c>
      <c r="T426" s="423">
        <f t="shared" si="85"/>
        <v>226</v>
      </c>
      <c r="U426" s="423">
        <f t="shared" si="85"/>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2"/>
        <v>4</v>
      </c>
      <c r="D427" s="401"/>
      <c r="E427" s="458"/>
      <c r="F427" s="458"/>
      <c r="G427" s="401"/>
      <c r="H427" s="422" t="str">
        <f>H$253</f>
        <v>Spr</v>
      </c>
      <c r="I427" s="428"/>
      <c r="J427" s="428"/>
      <c r="K427" s="406"/>
      <c r="L427" s="406"/>
      <c r="M427" s="406"/>
      <c r="N427" s="406"/>
      <c r="O427" s="406"/>
      <c r="P427" s="406"/>
      <c r="Q427" s="406"/>
      <c r="R427" s="423">
        <f t="shared" si="86"/>
        <v>226</v>
      </c>
      <c r="S427" s="423">
        <f t="shared" si="85"/>
        <v>226</v>
      </c>
      <c r="T427" s="423">
        <f t="shared" si="85"/>
        <v>226</v>
      </c>
      <c r="U427" s="423">
        <f t="shared" si="85"/>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437</v>
      </c>
      <c r="AR428" s="387"/>
      <c r="AS428" s="375"/>
      <c r="AT428" s="375"/>
      <c r="AU428" s="375"/>
    </row>
    <row r="429" spans="1:47" outlineLevel="1" x14ac:dyDescent="0.25">
      <c r="A429" s="375"/>
      <c r="B429" s="384"/>
      <c r="C429" s="377">
        <f>INT($C$232)+1</f>
        <v>2</v>
      </c>
      <c r="D429" s="401"/>
      <c r="E429" s="458"/>
      <c r="F429" s="458"/>
      <c r="G429" s="401"/>
      <c r="H429" s="461" t="s">
        <v>614</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433</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615</v>
      </c>
      <c r="I431" s="429" t="s">
        <v>617</v>
      </c>
      <c r="J431" s="518"/>
      <c r="K431" s="519">
        <f>COUNTA($H432:$H$462)</f>
        <v>30</v>
      </c>
      <c r="L431" s="519">
        <f>COUNTA($I$432:$I$462)/K431</f>
        <v>1</v>
      </c>
      <c r="M431" s="409">
        <v>-9</v>
      </c>
      <c r="N431" s="429" t="s">
        <v>618</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87">INT($C$232)+3</f>
        <v>4</v>
      </c>
      <c r="D432" s="401"/>
      <c r="E432" s="458"/>
      <c r="F432" s="458"/>
      <c r="G432" s="401"/>
      <c r="H432" s="422" t="str">
        <f t="shared" ref="H432:H441" si="88">H$251</f>
        <v>Aut</v>
      </c>
      <c r="I432" s="428" t="s">
        <v>851</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88"/>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89">INT($C$232)+4</f>
        <v>5</v>
      </c>
      <c r="D434" s="401"/>
      <c r="E434" s="458"/>
      <c r="F434" s="458"/>
      <c r="G434" s="401"/>
      <c r="H434" s="422" t="str">
        <f t="shared" si="88"/>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89"/>
        <v>5</v>
      </c>
      <c r="D435" s="401"/>
      <c r="E435" s="458"/>
      <c r="F435" s="458"/>
      <c r="G435" s="401"/>
      <c r="H435" s="422" t="str">
        <f t="shared" si="88"/>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89"/>
        <v>5</v>
      </c>
      <c r="D436" s="401"/>
      <c r="E436" s="458"/>
      <c r="F436" s="458"/>
      <c r="G436" s="401"/>
      <c r="H436" s="422" t="str">
        <f t="shared" si="88"/>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89"/>
        <v>5</v>
      </c>
      <c r="D437" s="401"/>
      <c r="E437" s="458"/>
      <c r="F437" s="458"/>
      <c r="G437" s="401"/>
      <c r="H437" s="422" t="str">
        <f t="shared" si="88"/>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89"/>
        <v>5</v>
      </c>
      <c r="D438" s="401"/>
      <c r="E438" s="458"/>
      <c r="F438" s="458"/>
      <c r="G438" s="401"/>
      <c r="H438" s="422" t="str">
        <f t="shared" si="88"/>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89"/>
        <v>5</v>
      </c>
      <c r="D439" s="401"/>
      <c r="E439" s="458"/>
      <c r="F439" s="458"/>
      <c r="G439" s="401"/>
      <c r="H439" s="422" t="str">
        <f t="shared" si="88"/>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89"/>
        <v>5</v>
      </c>
      <c r="D440" s="401"/>
      <c r="E440" s="458"/>
      <c r="F440" s="458"/>
      <c r="G440" s="401"/>
      <c r="H440" s="422" t="str">
        <f t="shared" si="88"/>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89"/>
        <v>5</v>
      </c>
      <c r="D441" s="401"/>
      <c r="E441" s="458"/>
      <c r="F441" s="458"/>
      <c r="G441" s="401"/>
      <c r="H441" s="422" t="str">
        <f t="shared" si="88"/>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87"/>
        <v>4</v>
      </c>
      <c r="D442" s="401"/>
      <c r="E442" s="458"/>
      <c r="F442" s="458"/>
      <c r="G442" s="401"/>
      <c r="H442" s="422" t="str">
        <f>H$252</f>
        <v>Win</v>
      </c>
      <c r="I442" s="428" t="s">
        <v>851</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0">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1">INT($C$232)+4</f>
        <v>5</v>
      </c>
      <c r="D444" s="401"/>
      <c r="E444" s="458"/>
      <c r="F444" s="458"/>
      <c r="G444" s="401"/>
      <c r="H444" s="422" t="str">
        <f t="shared" si="90"/>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1"/>
        <v>5</v>
      </c>
      <c r="D445" s="401"/>
      <c r="E445" s="458"/>
      <c r="F445" s="458"/>
      <c r="G445" s="401"/>
      <c r="H445" s="422" t="str">
        <f t="shared" si="90"/>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1"/>
        <v>5</v>
      </c>
      <c r="D446" s="401"/>
      <c r="E446" s="458"/>
      <c r="F446" s="458"/>
      <c r="G446" s="401"/>
      <c r="H446" s="422" t="str">
        <f t="shared" si="90"/>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1"/>
        <v>5</v>
      </c>
      <c r="D447" s="401"/>
      <c r="E447" s="458"/>
      <c r="F447" s="458"/>
      <c r="G447" s="401"/>
      <c r="H447" s="422" t="str">
        <f t="shared" si="90"/>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1"/>
        <v>5</v>
      </c>
      <c r="D448" s="401"/>
      <c r="E448" s="458"/>
      <c r="F448" s="458"/>
      <c r="G448" s="401"/>
      <c r="H448" s="422" t="str">
        <f t="shared" si="90"/>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1"/>
        <v>5</v>
      </c>
      <c r="D449" s="401"/>
      <c r="E449" s="458"/>
      <c r="F449" s="458"/>
      <c r="G449" s="401"/>
      <c r="H449" s="422" t="str">
        <f t="shared" si="90"/>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1"/>
        <v>5</v>
      </c>
      <c r="D450" s="401"/>
      <c r="E450" s="458"/>
      <c r="F450" s="458"/>
      <c r="G450" s="401"/>
      <c r="H450" s="422" t="str">
        <f t="shared" si="90"/>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1"/>
        <v>5</v>
      </c>
      <c r="D451" s="401"/>
      <c r="E451" s="458"/>
      <c r="F451" s="458"/>
      <c r="G451" s="401"/>
      <c r="H451" s="422" t="str">
        <f t="shared" si="90"/>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87"/>
        <v>4</v>
      </c>
      <c r="D452" s="401"/>
      <c r="E452" s="458"/>
      <c r="F452" s="458"/>
      <c r="G452" s="401"/>
      <c r="H452" s="422" t="str">
        <f t="shared" ref="H452:H461" si="92">H$253</f>
        <v>Spr</v>
      </c>
      <c r="I452" s="428" t="s">
        <v>851</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2"/>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3">INT($C$232)+4</f>
        <v>5</v>
      </c>
      <c r="D454" s="401"/>
      <c r="E454" s="458"/>
      <c r="F454" s="458"/>
      <c r="G454" s="401"/>
      <c r="H454" s="422" t="str">
        <f t="shared" si="92"/>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3"/>
        <v>5</v>
      </c>
      <c r="D455" s="401"/>
      <c r="E455" s="458"/>
      <c r="F455" s="458"/>
      <c r="G455" s="401"/>
      <c r="H455" s="422" t="str">
        <f t="shared" si="92"/>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3"/>
        <v>5</v>
      </c>
      <c r="D456" s="401"/>
      <c r="E456" s="458"/>
      <c r="F456" s="458"/>
      <c r="G456" s="401"/>
      <c r="H456" s="422" t="str">
        <f t="shared" si="92"/>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3"/>
        <v>5</v>
      </c>
      <c r="D457" s="401"/>
      <c r="E457" s="458"/>
      <c r="F457" s="458"/>
      <c r="G457" s="401"/>
      <c r="H457" s="422" t="str">
        <f t="shared" si="92"/>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3"/>
        <v>5</v>
      </c>
      <c r="D458" s="401"/>
      <c r="E458" s="458"/>
      <c r="F458" s="458"/>
      <c r="G458" s="401"/>
      <c r="H458" s="422" t="str">
        <f t="shared" si="92"/>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3"/>
        <v>5</v>
      </c>
      <c r="D459" s="401"/>
      <c r="E459" s="458"/>
      <c r="F459" s="458"/>
      <c r="G459" s="401"/>
      <c r="H459" s="422" t="str">
        <f t="shared" si="92"/>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3"/>
        <v>5</v>
      </c>
      <c r="D460" s="401"/>
      <c r="E460" s="458"/>
      <c r="F460" s="458"/>
      <c r="G460" s="401"/>
      <c r="H460" s="422" t="str">
        <f t="shared" si="92"/>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3"/>
        <v>5</v>
      </c>
      <c r="D461" s="401"/>
      <c r="E461" s="458"/>
      <c r="F461" s="458"/>
      <c r="G461" s="401"/>
      <c r="H461" s="422" t="str">
        <f t="shared" si="92"/>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437</v>
      </c>
      <c r="AR462" s="387"/>
      <c r="AS462" s="375"/>
      <c r="AT462" s="375"/>
      <c r="AU462" s="375"/>
    </row>
    <row r="463" spans="1:47" outlineLevel="2" x14ac:dyDescent="0.25">
      <c r="A463" s="375"/>
      <c r="B463" s="384"/>
      <c r="C463" s="377">
        <f>INT($C$232)+2</f>
        <v>3</v>
      </c>
      <c r="D463" s="401"/>
      <c r="E463" s="458"/>
      <c r="F463" s="458"/>
      <c r="G463" s="401"/>
      <c r="H463" s="471" t="s">
        <v>615</v>
      </c>
      <c r="I463" s="429" t="s">
        <v>619</v>
      </c>
      <c r="J463" s="429"/>
      <c r="K463" s="521">
        <f>COUNTA($H464:$H$476)</f>
        <v>3</v>
      </c>
      <c r="L463" s="519">
        <f>COUNTA($I$464:$I$476)/K463</f>
        <v>4</v>
      </c>
      <c r="M463" s="493"/>
      <c r="N463" s="406"/>
      <c r="O463" s="429" t="s">
        <v>620</v>
      </c>
      <c r="P463" s="429"/>
      <c r="Q463" s="429"/>
      <c r="R463" s="429" t="s">
        <v>621</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4">INT($C$232)+3</f>
        <v>4</v>
      </c>
      <c r="D464" s="401"/>
      <c r="E464" s="458"/>
      <c r="F464" s="458"/>
      <c r="G464" s="401"/>
      <c r="H464" s="422" t="str">
        <f>H$251</f>
        <v>Aut</v>
      </c>
      <c r="I464" s="428" t="s">
        <v>622</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4"/>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4"/>
        <v>4</v>
      </c>
      <c r="D466" s="401"/>
      <c r="E466" s="458"/>
      <c r="F466" s="458"/>
      <c r="G466" s="401"/>
      <c r="H466" s="422"/>
      <c r="I466" s="428" t="str">
        <f>H355</f>
        <v>a1</v>
      </c>
      <c r="J466" s="428"/>
      <c r="K466" s="406"/>
      <c r="L466" s="406"/>
      <c r="M466" s="406"/>
      <c r="N466" s="423">
        <v>19</v>
      </c>
      <c r="O466" s="774">
        <f>IF(N466=0,0,N466+72)</f>
        <v>91</v>
      </c>
      <c r="P466" s="775">
        <f t="shared" ref="P466:P467" si="95">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4"/>
        <v>4</v>
      </c>
      <c r="D467" s="401"/>
      <c r="E467" s="458"/>
      <c r="F467" s="458"/>
      <c r="G467" s="401"/>
      <c r="H467" s="422"/>
      <c r="I467" s="428" t="str">
        <f>H356</f>
        <v>a2</v>
      </c>
      <c r="J467" s="428"/>
      <c r="K467" s="406"/>
      <c r="L467" s="406"/>
      <c r="M467" s="406"/>
      <c r="N467" s="423">
        <v>19</v>
      </c>
      <c r="O467" s="774">
        <f>IF(N467=0,0,N467+72)</f>
        <v>91</v>
      </c>
      <c r="P467" s="775">
        <f t="shared" si="95"/>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4"/>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4"/>
        <v>4</v>
      </c>
      <c r="D469" s="401"/>
      <c r="E469" s="458"/>
      <c r="F469" s="458"/>
      <c r="G469" s="401"/>
      <c r="H469" s="422"/>
      <c r="I469" s="428" t="str">
        <f t="shared" ref="I469:I471" si="96">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4"/>
        <v>4</v>
      </c>
      <c r="D470" s="401"/>
      <c r="E470" s="458"/>
      <c r="F470" s="458"/>
      <c r="G470" s="401"/>
      <c r="H470" s="422"/>
      <c r="I470" s="428" t="str">
        <f t="shared" si="96"/>
        <v>a1</v>
      </c>
      <c r="J470" s="428"/>
      <c r="K470" s="406"/>
      <c r="L470" s="406"/>
      <c r="M470" s="406"/>
      <c r="N470" s="776">
        <f>IF(N466=0,0,N466+24)</f>
        <v>43</v>
      </c>
      <c r="O470" s="774">
        <f>IF(N470=0,0,N470+72)</f>
        <v>115</v>
      </c>
      <c r="P470" s="775">
        <f t="shared" ref="P470:P471" si="97">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4"/>
        <v>4</v>
      </c>
      <c r="D471" s="401"/>
      <c r="E471" s="458"/>
      <c r="F471" s="458"/>
      <c r="G471" s="401"/>
      <c r="H471" s="422"/>
      <c r="I471" s="428" t="str">
        <f t="shared" si="96"/>
        <v>a2</v>
      </c>
      <c r="J471" s="428"/>
      <c r="K471" s="406"/>
      <c r="L471" s="406"/>
      <c r="M471" s="406"/>
      <c r="N471" s="776">
        <f>IF(N467=0,0,N467+24)</f>
        <v>43</v>
      </c>
      <c r="O471" s="774">
        <f>IF(N471=0,0,N471+72)</f>
        <v>115</v>
      </c>
      <c r="P471" s="775">
        <f t="shared" si="97"/>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4"/>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4"/>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4"/>
        <v>4</v>
      </c>
      <c r="D474" s="401"/>
      <c r="E474" s="458"/>
      <c r="F474" s="458"/>
      <c r="G474" s="401"/>
      <c r="H474" s="422"/>
      <c r="I474" s="428" t="str">
        <f>I466</f>
        <v>a1</v>
      </c>
      <c r="J474" s="428"/>
      <c r="K474" s="406"/>
      <c r="L474" s="406"/>
      <c r="M474" s="406"/>
      <c r="N474" s="776">
        <f>IF(N470=0,0,N470+24)</f>
        <v>67</v>
      </c>
      <c r="O474" s="774">
        <f>IF(N474=0,0,N474+72)</f>
        <v>139</v>
      </c>
      <c r="P474" s="775">
        <f t="shared" ref="P474:P475" si="98">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4"/>
        <v>4</v>
      </c>
      <c r="D475" s="401"/>
      <c r="E475" s="458"/>
      <c r="F475" s="458"/>
      <c r="G475" s="401"/>
      <c r="H475" s="422"/>
      <c r="I475" s="428" t="str">
        <f>I467</f>
        <v>a2</v>
      </c>
      <c r="J475" s="428"/>
      <c r="K475" s="406"/>
      <c r="L475" s="406"/>
      <c r="M475" s="406"/>
      <c r="N475" s="776">
        <f>IF(N471=0,0,N471+24)</f>
        <v>67</v>
      </c>
      <c r="O475" s="774">
        <f>IF(N475=0,0,N475+72)</f>
        <v>139</v>
      </c>
      <c r="P475" s="775">
        <f t="shared" si="98"/>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437</v>
      </c>
      <c r="AR476" s="387"/>
      <c r="AS476" s="375"/>
      <c r="AT476" s="375"/>
      <c r="AU476" s="375"/>
    </row>
    <row r="477" spans="1:47" outlineLevel="2" x14ac:dyDescent="0.25">
      <c r="A477" s="375"/>
      <c r="B477" s="384"/>
      <c r="C477" s="377">
        <f>INT($C$232)+2</f>
        <v>3</v>
      </c>
      <c r="D477" s="401"/>
      <c r="E477" s="458"/>
      <c r="F477" s="458"/>
      <c r="G477" s="401"/>
      <c r="H477" s="471" t="s">
        <v>615</v>
      </c>
      <c r="I477" s="429" t="s">
        <v>623</v>
      </c>
      <c r="J477" s="429"/>
      <c r="K477" s="521"/>
      <c r="L477" s="519">
        <f>COUNTA($I478:$I$490)/COUNTA($H478:$H$490)</f>
        <v>4</v>
      </c>
      <c r="M477" s="406"/>
      <c r="N477" s="429" t="s">
        <v>624</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99">INT($C$232)+3</f>
        <v>4</v>
      </c>
      <c r="D478" s="401"/>
      <c r="E478" s="458"/>
      <c r="F478" s="458"/>
      <c r="G478" s="401"/>
      <c r="H478" s="422" t="str">
        <f>H$251</f>
        <v>Aut</v>
      </c>
      <c r="I478" s="428" t="s">
        <v>622</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99"/>
        <v>4</v>
      </c>
      <c r="D479" s="401"/>
      <c r="E479" s="458"/>
      <c r="F479" s="458"/>
      <c r="G479" s="401"/>
      <c r="H479" s="422"/>
      <c r="I479" s="428" t="s">
        <v>625</v>
      </c>
      <c r="J479" s="428"/>
      <c r="K479" s="406"/>
      <c r="L479" s="406"/>
      <c r="M479" s="406"/>
      <c r="N479" s="423">
        <v>15</v>
      </c>
      <c r="O479" s="774">
        <f>IF(N479=0,0,N479+72)</f>
        <v>87</v>
      </c>
      <c r="P479" s="775">
        <f t="shared" ref="P479:P481" si="100">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99"/>
        <v>4</v>
      </c>
      <c r="D480" s="401"/>
      <c r="E480" s="458"/>
      <c r="F480" s="458"/>
      <c r="G480" s="401"/>
      <c r="H480" s="422"/>
      <c r="I480" s="428" t="s">
        <v>626</v>
      </c>
      <c r="J480" s="428"/>
      <c r="K480" s="406"/>
      <c r="L480" s="406"/>
      <c r="M480" s="406"/>
      <c r="N480" s="423">
        <v>16</v>
      </c>
      <c r="O480" s="774">
        <f>IF(N480=0,0,N480+72)</f>
        <v>88</v>
      </c>
      <c r="P480" s="775">
        <f t="shared" si="100"/>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99"/>
        <v>4</v>
      </c>
      <c r="D481" s="401"/>
      <c r="E481" s="458"/>
      <c r="F481" s="458"/>
      <c r="G481" s="401"/>
      <c r="H481" s="422"/>
      <c r="I481" s="428" t="s">
        <v>627</v>
      </c>
      <c r="J481" s="428"/>
      <c r="K481" s="406"/>
      <c r="L481" s="406"/>
      <c r="M481" s="406"/>
      <c r="N481" s="423">
        <v>17</v>
      </c>
      <c r="O481" s="774">
        <f>IF(N481=0,0,N481+72)</f>
        <v>89</v>
      </c>
      <c r="P481" s="775">
        <f t="shared" si="100"/>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99"/>
        <v>4</v>
      </c>
      <c r="D482" s="401"/>
      <c r="E482" s="458"/>
      <c r="F482" s="458"/>
      <c r="G482" s="401"/>
      <c r="H482" s="422" t="str">
        <f>H$252</f>
        <v>Win</v>
      </c>
      <c r="I482" s="428" t="s">
        <v>622</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99"/>
        <v>4</v>
      </c>
      <c r="D483" s="401"/>
      <c r="E483" s="458"/>
      <c r="F483" s="458"/>
      <c r="G483" s="401"/>
      <c r="H483" s="422"/>
      <c r="I483" s="428" t="s">
        <v>625</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99"/>
        <v>4</v>
      </c>
      <c r="D484" s="401"/>
      <c r="E484" s="458"/>
      <c r="F484" s="458"/>
      <c r="G484" s="401"/>
      <c r="H484" s="422"/>
      <c r="I484" s="428" t="s">
        <v>626</v>
      </c>
      <c r="J484" s="428"/>
      <c r="K484" s="406"/>
      <c r="L484" s="406"/>
      <c r="M484" s="406"/>
      <c r="N484" s="776">
        <f>IF(N480=0,0,N480+24)</f>
        <v>40</v>
      </c>
      <c r="O484" s="774">
        <f>IF(N484=0,0,N484+72)</f>
        <v>112</v>
      </c>
      <c r="P484" s="775">
        <f t="shared" ref="P484:P485" si="101">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99"/>
        <v>4</v>
      </c>
      <c r="D485" s="401"/>
      <c r="E485" s="458"/>
      <c r="F485" s="458"/>
      <c r="G485" s="401"/>
      <c r="H485" s="422"/>
      <c r="I485" s="428" t="s">
        <v>627</v>
      </c>
      <c r="J485" s="428"/>
      <c r="K485" s="406"/>
      <c r="L485" s="406"/>
      <c r="M485" s="406"/>
      <c r="N485" s="776">
        <f>IF(N481=0,0,N481+24)</f>
        <v>41</v>
      </c>
      <c r="O485" s="774">
        <f>IF(N485=0,0,N485+72)</f>
        <v>113</v>
      </c>
      <c r="P485" s="775">
        <f t="shared" si="101"/>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99"/>
        <v>4</v>
      </c>
      <c r="D486" s="401"/>
      <c r="E486" s="458"/>
      <c r="F486" s="458"/>
      <c r="G486" s="401"/>
      <c r="H486" s="422" t="str">
        <f>H$253</f>
        <v>Spr</v>
      </c>
      <c r="I486" s="428" t="s">
        <v>622</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99"/>
        <v>4</v>
      </c>
      <c r="D487" s="401"/>
      <c r="E487" s="458"/>
      <c r="F487" s="458"/>
      <c r="G487" s="401"/>
      <c r="H487" s="422"/>
      <c r="I487" s="428" t="s">
        <v>625</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99"/>
        <v>4</v>
      </c>
      <c r="D488" s="401"/>
      <c r="E488" s="458"/>
      <c r="F488" s="458"/>
      <c r="G488" s="401"/>
      <c r="H488" s="422"/>
      <c r="I488" s="428" t="s">
        <v>626</v>
      </c>
      <c r="J488" s="428"/>
      <c r="K488" s="406"/>
      <c r="L488" s="406"/>
      <c r="M488" s="406"/>
      <c r="N488" s="776">
        <f>IF(N484=0,0,N484+24)</f>
        <v>64</v>
      </c>
      <c r="O488" s="774">
        <f>IF(N488=0,0,N488+72)</f>
        <v>136</v>
      </c>
      <c r="P488" s="775">
        <f t="shared" ref="P488:P489" si="102">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99"/>
        <v>4</v>
      </c>
      <c r="D489" s="401"/>
      <c r="E489" s="458"/>
      <c r="F489" s="458"/>
      <c r="G489" s="401"/>
      <c r="H489" s="422"/>
      <c r="I489" s="428" t="s">
        <v>627</v>
      </c>
      <c r="J489" s="428"/>
      <c r="K489" s="406"/>
      <c r="L489" s="406"/>
      <c r="M489" s="406"/>
      <c r="N489" s="776">
        <f>IF(N485=0,0,N485+24)</f>
        <v>65</v>
      </c>
      <c r="O489" s="774">
        <f>IF(N489=0,0,N489+72)</f>
        <v>137</v>
      </c>
      <c r="P489" s="775">
        <f t="shared" si="102"/>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437</v>
      </c>
      <c r="AR490" s="387"/>
      <c r="AS490" s="375"/>
      <c r="AT490" s="375"/>
      <c r="AU490" s="375"/>
    </row>
    <row r="491" spans="1:47" outlineLevel="2" x14ac:dyDescent="0.25">
      <c r="A491" s="375"/>
      <c r="B491" s="384"/>
      <c r="C491" s="377">
        <f>INT($C$232)+2</f>
        <v>3</v>
      </c>
      <c r="D491" s="401"/>
      <c r="E491" s="458"/>
      <c r="F491" s="458"/>
      <c r="G491" s="401"/>
      <c r="H491" s="471" t="s">
        <v>615</v>
      </c>
      <c r="I491" s="471" t="s">
        <v>928</v>
      </c>
      <c r="J491" s="429" t="s">
        <v>943</v>
      </c>
      <c r="K491" s="429"/>
      <c r="L491" s="519">
        <f>COUNTA($J492:$J$612)/COUNTA($I492:$I$612)</f>
        <v>8</v>
      </c>
      <c r="M491" s="406"/>
      <c r="N491" s="429" t="s">
        <v>624</v>
      </c>
      <c r="O491" s="429"/>
      <c r="P491" s="429"/>
      <c r="Q491" s="429"/>
      <c r="R491" s="779" t="s">
        <v>941</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3">INT($C$232)+3</f>
        <v>4</v>
      </c>
      <c r="D492" s="401"/>
      <c r="E492" s="458"/>
      <c r="F492" s="458"/>
      <c r="G492" s="401"/>
      <c r="H492" s="422" t="str">
        <f>H$251</f>
        <v>Aut</v>
      </c>
      <c r="I492" s="422">
        <v>0</v>
      </c>
      <c r="J492" s="428" t="s">
        <v>929</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3"/>
        <v>4</v>
      </c>
      <c r="D493" s="401"/>
      <c r="E493" s="458"/>
      <c r="F493" s="458"/>
      <c r="G493" s="401"/>
      <c r="H493" s="406"/>
      <c r="I493" s="422"/>
      <c r="J493" s="428" t="s">
        <v>930</v>
      </c>
      <c r="K493" s="428"/>
      <c r="L493" s="406"/>
      <c r="M493" s="406"/>
      <c r="N493" s="423">
        <v>1</v>
      </c>
      <c r="O493" s="774">
        <f t="shared" ref="O493" si="104">IF(N493=0,0,N493+72)</f>
        <v>73</v>
      </c>
      <c r="P493" s="775">
        <f t="shared" ref="P493" si="105">O493</f>
        <v>73</v>
      </c>
      <c r="Q493" s="774">
        <f t="shared" ref="Q493" si="106">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3"/>
        <v>4</v>
      </c>
      <c r="D494" s="401"/>
      <c r="E494" s="458"/>
      <c r="F494" s="458"/>
      <c r="G494" s="401"/>
      <c r="H494" s="406"/>
      <c r="I494" s="422"/>
      <c r="J494" s="428" t="s">
        <v>154</v>
      </c>
      <c r="K494" s="428"/>
      <c r="L494" s="406"/>
      <c r="M494" s="406"/>
      <c r="N494" s="423">
        <v>0</v>
      </c>
      <c r="O494" s="774">
        <f t="shared" ref="O494:O499" si="107">IF(N494=0,0,N494+72)</f>
        <v>0</v>
      </c>
      <c r="P494" s="775">
        <f t="shared" ref="P494:P499" si="108">O494</f>
        <v>0</v>
      </c>
      <c r="Q494" s="774">
        <f t="shared" ref="Q494:Q499" si="109">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3"/>
        <v>4</v>
      </c>
      <c r="D495" s="401"/>
      <c r="E495" s="458"/>
      <c r="F495" s="458"/>
      <c r="G495" s="401"/>
      <c r="H495" s="406"/>
      <c r="I495" s="422"/>
      <c r="J495" s="428" t="s">
        <v>628</v>
      </c>
      <c r="K495" s="428"/>
      <c r="L495" s="406"/>
      <c r="M495" s="406"/>
      <c r="N495" s="423">
        <v>0</v>
      </c>
      <c r="O495" s="774">
        <f t="shared" si="107"/>
        <v>0</v>
      </c>
      <c r="P495" s="775">
        <f t="shared" si="108"/>
        <v>0</v>
      </c>
      <c r="Q495" s="774">
        <f t="shared" si="109"/>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3"/>
        <v>4</v>
      </c>
      <c r="D496" s="401"/>
      <c r="E496" s="458"/>
      <c r="F496" s="458"/>
      <c r="G496" s="401"/>
      <c r="H496" s="406"/>
      <c r="I496" s="422"/>
      <c r="J496" s="428" t="s">
        <v>629</v>
      </c>
      <c r="K496" s="428"/>
      <c r="L496" s="406"/>
      <c r="M496" s="406"/>
      <c r="N496" s="423">
        <v>0</v>
      </c>
      <c r="O496" s="774">
        <f t="shared" si="107"/>
        <v>0</v>
      </c>
      <c r="P496" s="775">
        <f t="shared" si="108"/>
        <v>0</v>
      </c>
      <c r="Q496" s="774">
        <f t="shared" si="109"/>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3"/>
        <v>4</v>
      </c>
      <c r="D497" s="401"/>
      <c r="E497" s="458"/>
      <c r="F497" s="458"/>
      <c r="G497" s="401"/>
      <c r="H497" s="406"/>
      <c r="I497" s="422"/>
      <c r="J497" s="428" t="s">
        <v>630</v>
      </c>
      <c r="K497" s="428"/>
      <c r="L497" s="406"/>
      <c r="M497" s="406"/>
      <c r="N497" s="423">
        <v>0</v>
      </c>
      <c r="O497" s="774">
        <f t="shared" si="107"/>
        <v>0</v>
      </c>
      <c r="P497" s="775">
        <f t="shared" si="108"/>
        <v>0</v>
      </c>
      <c r="Q497" s="774">
        <f t="shared" si="109"/>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3"/>
        <v>4</v>
      </c>
      <c r="D498" s="401"/>
      <c r="E498" s="458"/>
      <c r="F498" s="458"/>
      <c r="G498" s="401"/>
      <c r="H498" s="406"/>
      <c r="I498" s="422"/>
      <c r="J498" s="428" t="s">
        <v>631</v>
      </c>
      <c r="K498" s="428"/>
      <c r="L498" s="406"/>
      <c r="M498" s="406"/>
      <c r="N498" s="423">
        <v>0</v>
      </c>
      <c r="O498" s="774">
        <f t="shared" si="107"/>
        <v>0</v>
      </c>
      <c r="P498" s="775">
        <f t="shared" si="108"/>
        <v>0</v>
      </c>
      <c r="Q498" s="774">
        <f t="shared" si="109"/>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3"/>
        <v>4</v>
      </c>
      <c r="D499" s="401"/>
      <c r="E499" s="458"/>
      <c r="F499" s="458"/>
      <c r="G499" s="401"/>
      <c r="H499" s="406"/>
      <c r="I499" s="422"/>
      <c r="J499" s="428" t="s">
        <v>604</v>
      </c>
      <c r="K499" s="428"/>
      <c r="L499" s="406"/>
      <c r="M499" s="406"/>
      <c r="N499" s="423">
        <v>0</v>
      </c>
      <c r="O499" s="774">
        <f t="shared" si="107"/>
        <v>0</v>
      </c>
      <c r="P499" s="775">
        <f t="shared" si="108"/>
        <v>0</v>
      </c>
      <c r="Q499" s="774">
        <f t="shared" si="109"/>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3"/>
        <v>4</v>
      </c>
      <c r="D500" s="401"/>
      <c r="E500" s="458"/>
      <c r="F500" s="458"/>
      <c r="G500" s="401"/>
      <c r="H500" s="422"/>
      <c r="I500" s="422">
        <v>1</v>
      </c>
      <c r="J500" s="428" t="s">
        <v>929</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3"/>
        <v>4</v>
      </c>
      <c r="D501" s="401"/>
      <c r="E501" s="458"/>
      <c r="F501" s="458"/>
      <c r="G501" s="401"/>
      <c r="H501" s="406"/>
      <c r="I501" s="422"/>
      <c r="J501" s="428" t="s">
        <v>930</v>
      </c>
      <c r="K501" s="428"/>
      <c r="L501" s="406"/>
      <c r="M501" s="406"/>
      <c r="N501" s="423">
        <v>1</v>
      </c>
      <c r="O501" s="774">
        <f t="shared" ref="O501" si="110">IF(N501=0,0,N501+72)</f>
        <v>73</v>
      </c>
      <c r="P501" s="775">
        <f t="shared" ref="P501" si="111">O501</f>
        <v>73</v>
      </c>
      <c r="Q501" s="774">
        <f t="shared" ref="Q501" si="112">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3"/>
        <v>4</v>
      </c>
      <c r="D502" s="401"/>
      <c r="E502" s="458"/>
      <c r="F502" s="458"/>
      <c r="G502" s="401"/>
      <c r="H502" s="406"/>
      <c r="I502" s="422"/>
      <c r="J502" s="428" t="s">
        <v>154</v>
      </c>
      <c r="K502" s="428"/>
      <c r="L502" s="406"/>
      <c r="M502" s="406"/>
      <c r="N502" s="423">
        <v>2</v>
      </c>
      <c r="O502" s="774">
        <f t="shared" ref="O502:O507" si="113">IF(N502=0,0,N502+72)</f>
        <v>74</v>
      </c>
      <c r="P502" s="775">
        <f t="shared" ref="P502:P507" si="114">O502</f>
        <v>74</v>
      </c>
      <c r="Q502" s="774">
        <f t="shared" ref="Q502:Q507" si="115">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3"/>
        <v>4</v>
      </c>
      <c r="D503" s="401"/>
      <c r="E503" s="458"/>
      <c r="F503" s="458"/>
      <c r="G503" s="401"/>
      <c r="H503" s="406"/>
      <c r="I503" s="422"/>
      <c r="J503" s="428" t="s">
        <v>628</v>
      </c>
      <c r="K503" s="428"/>
      <c r="L503" s="406"/>
      <c r="M503" s="406"/>
      <c r="N503" s="423">
        <v>3</v>
      </c>
      <c r="O503" s="774">
        <f t="shared" si="113"/>
        <v>75</v>
      </c>
      <c r="P503" s="775">
        <f t="shared" si="114"/>
        <v>75</v>
      </c>
      <c r="Q503" s="774">
        <f t="shared" si="115"/>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3"/>
        <v>4</v>
      </c>
      <c r="D504" s="401"/>
      <c r="E504" s="458"/>
      <c r="F504" s="458"/>
      <c r="G504" s="401"/>
      <c r="H504" s="406"/>
      <c r="I504" s="422"/>
      <c r="J504" s="428" t="s">
        <v>629</v>
      </c>
      <c r="K504" s="428"/>
      <c r="L504" s="406"/>
      <c r="M504" s="406"/>
      <c r="N504" s="423">
        <v>3</v>
      </c>
      <c r="O504" s="774">
        <f t="shared" si="113"/>
        <v>75</v>
      </c>
      <c r="P504" s="775">
        <f t="shared" si="114"/>
        <v>75</v>
      </c>
      <c r="Q504" s="774">
        <f t="shared" si="115"/>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3"/>
        <v>4</v>
      </c>
      <c r="D505" s="401"/>
      <c r="E505" s="458"/>
      <c r="F505" s="458"/>
      <c r="G505" s="401"/>
      <c r="H505" s="406"/>
      <c r="I505" s="422"/>
      <c r="J505" s="428" t="s">
        <v>630</v>
      </c>
      <c r="K505" s="428"/>
      <c r="L505" s="406"/>
      <c r="M505" s="406"/>
      <c r="N505" s="423">
        <v>3</v>
      </c>
      <c r="O505" s="774">
        <f t="shared" si="113"/>
        <v>75</v>
      </c>
      <c r="P505" s="775">
        <f t="shared" si="114"/>
        <v>75</v>
      </c>
      <c r="Q505" s="774">
        <f t="shared" si="115"/>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3"/>
        <v>4</v>
      </c>
      <c r="D506" s="401"/>
      <c r="E506" s="458"/>
      <c r="F506" s="458"/>
      <c r="G506" s="401"/>
      <c r="H506" s="406"/>
      <c r="I506" s="422"/>
      <c r="J506" s="428" t="s">
        <v>631</v>
      </c>
      <c r="K506" s="428"/>
      <c r="L506" s="406"/>
      <c r="M506" s="406"/>
      <c r="N506" s="423">
        <v>3</v>
      </c>
      <c r="O506" s="774">
        <f t="shared" si="113"/>
        <v>75</v>
      </c>
      <c r="P506" s="775">
        <f t="shared" si="114"/>
        <v>75</v>
      </c>
      <c r="Q506" s="774">
        <f t="shared" si="115"/>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3"/>
        <v>4</v>
      </c>
      <c r="D507" s="401"/>
      <c r="E507" s="458"/>
      <c r="F507" s="458"/>
      <c r="G507" s="401"/>
      <c r="H507" s="406"/>
      <c r="I507" s="422"/>
      <c r="J507" s="428" t="s">
        <v>604</v>
      </c>
      <c r="K507" s="428"/>
      <c r="L507" s="406"/>
      <c r="M507" s="406"/>
      <c r="N507" s="423">
        <v>3</v>
      </c>
      <c r="O507" s="774">
        <f t="shared" si="113"/>
        <v>75</v>
      </c>
      <c r="P507" s="775">
        <f t="shared" si="114"/>
        <v>75</v>
      </c>
      <c r="Q507" s="774">
        <f t="shared" si="115"/>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3"/>
        <v>4</v>
      </c>
      <c r="D508" s="401"/>
      <c r="E508" s="458"/>
      <c r="F508" s="458"/>
      <c r="G508" s="401"/>
      <c r="H508" s="422"/>
      <c r="I508" s="422">
        <v>2</v>
      </c>
      <c r="J508" s="428" t="s">
        <v>929</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3"/>
        <v>4</v>
      </c>
      <c r="D509" s="401"/>
      <c r="E509" s="458"/>
      <c r="F509" s="458"/>
      <c r="G509" s="401"/>
      <c r="H509" s="406"/>
      <c r="I509" s="422"/>
      <c r="J509" s="428" t="s">
        <v>930</v>
      </c>
      <c r="K509" s="428"/>
      <c r="L509" s="406"/>
      <c r="M509" s="406"/>
      <c r="N509" s="423">
        <v>1</v>
      </c>
      <c r="O509" s="774">
        <f t="shared" ref="O509" si="116">IF(N509=0,0,N509+72)</f>
        <v>73</v>
      </c>
      <c r="P509" s="775">
        <f t="shared" ref="P509" si="117">O509</f>
        <v>73</v>
      </c>
      <c r="Q509" s="774">
        <f t="shared" ref="Q509" si="118">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3"/>
        <v>4</v>
      </c>
      <c r="D510" s="401"/>
      <c r="E510" s="458"/>
      <c r="F510" s="458"/>
      <c r="G510" s="401"/>
      <c r="H510" s="406"/>
      <c r="I510" s="422"/>
      <c r="J510" s="428" t="s">
        <v>154</v>
      </c>
      <c r="K510" s="428"/>
      <c r="L510" s="406"/>
      <c r="M510" s="406"/>
      <c r="N510" s="423">
        <v>4</v>
      </c>
      <c r="O510" s="774">
        <f t="shared" ref="O510:O515" si="119">IF(N510=0,0,N510+72)</f>
        <v>76</v>
      </c>
      <c r="P510" s="775">
        <f t="shared" ref="P510:P515" si="120">O510</f>
        <v>76</v>
      </c>
      <c r="Q510" s="774">
        <f t="shared" ref="Q510:Q515" si="121">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3"/>
        <v>4</v>
      </c>
      <c r="D511" s="401"/>
      <c r="E511" s="458"/>
      <c r="F511" s="458"/>
      <c r="G511" s="401"/>
      <c r="H511" s="406"/>
      <c r="I511" s="422"/>
      <c r="J511" s="428" t="s">
        <v>628</v>
      </c>
      <c r="K511" s="428"/>
      <c r="L511" s="406"/>
      <c r="M511" s="406"/>
      <c r="N511" s="423">
        <v>5</v>
      </c>
      <c r="O511" s="774">
        <f t="shared" si="119"/>
        <v>77</v>
      </c>
      <c r="P511" s="775">
        <f t="shared" si="120"/>
        <v>77</v>
      </c>
      <c r="Q511" s="774">
        <f t="shared" si="121"/>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3"/>
        <v>4</v>
      </c>
      <c r="D512" s="401"/>
      <c r="E512" s="458"/>
      <c r="F512" s="458"/>
      <c r="G512" s="401"/>
      <c r="H512" s="406"/>
      <c r="I512" s="422"/>
      <c r="J512" s="428" t="s">
        <v>629</v>
      </c>
      <c r="K512" s="428"/>
      <c r="L512" s="406"/>
      <c r="M512" s="406"/>
      <c r="N512" s="423">
        <v>5</v>
      </c>
      <c r="O512" s="774">
        <f t="shared" si="119"/>
        <v>77</v>
      </c>
      <c r="P512" s="775">
        <f t="shared" si="120"/>
        <v>77</v>
      </c>
      <c r="Q512" s="774">
        <f t="shared" si="121"/>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3"/>
        <v>4</v>
      </c>
      <c r="D513" s="401"/>
      <c r="E513" s="458"/>
      <c r="F513" s="458"/>
      <c r="G513" s="401"/>
      <c r="H513" s="406"/>
      <c r="I513" s="422"/>
      <c r="J513" s="428" t="s">
        <v>630</v>
      </c>
      <c r="K513" s="428"/>
      <c r="L513" s="406"/>
      <c r="M513" s="406"/>
      <c r="N513" s="423">
        <v>6</v>
      </c>
      <c r="O513" s="774">
        <f t="shared" si="119"/>
        <v>78</v>
      </c>
      <c r="P513" s="775">
        <f t="shared" si="120"/>
        <v>78</v>
      </c>
      <c r="Q513" s="774">
        <f t="shared" si="121"/>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3"/>
        <v>4</v>
      </c>
      <c r="D514" s="401"/>
      <c r="E514" s="458"/>
      <c r="F514" s="458"/>
      <c r="G514" s="401"/>
      <c r="H514" s="406"/>
      <c r="I514" s="422"/>
      <c r="J514" s="428" t="s">
        <v>631</v>
      </c>
      <c r="K514" s="428"/>
      <c r="L514" s="406"/>
      <c r="M514" s="406"/>
      <c r="N514" s="423">
        <v>6</v>
      </c>
      <c r="O514" s="774">
        <f t="shared" si="119"/>
        <v>78</v>
      </c>
      <c r="P514" s="775">
        <f t="shared" si="120"/>
        <v>78</v>
      </c>
      <c r="Q514" s="774">
        <f t="shared" si="121"/>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3"/>
        <v>4</v>
      </c>
      <c r="D515" s="401"/>
      <c r="E515" s="458"/>
      <c r="F515" s="458"/>
      <c r="G515" s="401"/>
      <c r="H515" s="406"/>
      <c r="I515" s="422"/>
      <c r="J515" s="428" t="s">
        <v>604</v>
      </c>
      <c r="K515" s="428"/>
      <c r="L515" s="406"/>
      <c r="M515" s="406"/>
      <c r="N515" s="423">
        <v>6</v>
      </c>
      <c r="O515" s="774">
        <f t="shared" si="119"/>
        <v>78</v>
      </c>
      <c r="P515" s="775">
        <f t="shared" si="120"/>
        <v>78</v>
      </c>
      <c r="Q515" s="774">
        <f t="shared" si="121"/>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3"/>
        <v>4</v>
      </c>
      <c r="D516" s="401"/>
      <c r="E516" s="458"/>
      <c r="F516" s="458"/>
      <c r="G516" s="401"/>
      <c r="H516" s="422"/>
      <c r="I516" s="422">
        <v>3</v>
      </c>
      <c r="J516" s="428" t="s">
        <v>929</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3"/>
        <v>4</v>
      </c>
      <c r="D517" s="401"/>
      <c r="E517" s="458"/>
      <c r="F517" s="458"/>
      <c r="G517" s="401"/>
      <c r="H517" s="406"/>
      <c r="I517" s="422"/>
      <c r="J517" s="428" t="s">
        <v>930</v>
      </c>
      <c r="K517" s="428"/>
      <c r="L517" s="406"/>
      <c r="M517" s="406"/>
      <c r="N517" s="423">
        <v>1</v>
      </c>
      <c r="O517" s="774">
        <f t="shared" ref="O517" si="122">IF(N517=0,0,N517+72)</f>
        <v>73</v>
      </c>
      <c r="P517" s="775">
        <f t="shared" ref="P517" si="123">O517</f>
        <v>73</v>
      </c>
      <c r="Q517" s="774">
        <f t="shared" ref="Q517" si="124">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3"/>
        <v>4</v>
      </c>
      <c r="D518" s="401"/>
      <c r="E518" s="458"/>
      <c r="F518" s="458"/>
      <c r="G518" s="401"/>
      <c r="H518" s="406"/>
      <c r="I518" s="422"/>
      <c r="J518" s="428" t="s">
        <v>154</v>
      </c>
      <c r="K518" s="428"/>
      <c r="L518" s="406"/>
      <c r="M518" s="406"/>
      <c r="N518" s="423">
        <v>7</v>
      </c>
      <c r="O518" s="774">
        <f t="shared" ref="O518:O523" si="125">IF(N518=0,0,N518+72)</f>
        <v>79</v>
      </c>
      <c r="P518" s="775">
        <f t="shared" ref="P518:P523" si="126">O518</f>
        <v>79</v>
      </c>
      <c r="Q518" s="774">
        <f t="shared" ref="Q518:Q523" si="127">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3"/>
        <v>4</v>
      </c>
      <c r="D519" s="401"/>
      <c r="E519" s="458"/>
      <c r="F519" s="458"/>
      <c r="G519" s="401"/>
      <c r="H519" s="406"/>
      <c r="I519" s="422"/>
      <c r="J519" s="428" t="s">
        <v>628</v>
      </c>
      <c r="K519" s="428"/>
      <c r="L519" s="406"/>
      <c r="M519" s="406"/>
      <c r="N519" s="423">
        <v>8</v>
      </c>
      <c r="O519" s="774">
        <f t="shared" si="125"/>
        <v>80</v>
      </c>
      <c r="P519" s="775">
        <f t="shared" si="126"/>
        <v>80</v>
      </c>
      <c r="Q519" s="774">
        <f t="shared" si="127"/>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3"/>
        <v>4</v>
      </c>
      <c r="D520" s="401"/>
      <c r="E520" s="458"/>
      <c r="F520" s="458"/>
      <c r="G520" s="401"/>
      <c r="H520" s="406"/>
      <c r="I520" s="422"/>
      <c r="J520" s="428" t="s">
        <v>629</v>
      </c>
      <c r="K520" s="428"/>
      <c r="L520" s="406"/>
      <c r="M520" s="406"/>
      <c r="N520" s="423">
        <v>8</v>
      </c>
      <c r="O520" s="774">
        <f t="shared" si="125"/>
        <v>80</v>
      </c>
      <c r="P520" s="775">
        <f t="shared" si="126"/>
        <v>80</v>
      </c>
      <c r="Q520" s="774">
        <f t="shared" si="127"/>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3"/>
        <v>4</v>
      </c>
      <c r="D521" s="401"/>
      <c r="E521" s="458"/>
      <c r="F521" s="458"/>
      <c r="G521" s="401"/>
      <c r="H521" s="406"/>
      <c r="I521" s="422"/>
      <c r="J521" s="428" t="s">
        <v>630</v>
      </c>
      <c r="K521" s="428"/>
      <c r="L521" s="406"/>
      <c r="M521" s="406"/>
      <c r="N521" s="423">
        <v>9</v>
      </c>
      <c r="O521" s="774">
        <f t="shared" si="125"/>
        <v>81</v>
      </c>
      <c r="P521" s="775">
        <f t="shared" si="126"/>
        <v>81</v>
      </c>
      <c r="Q521" s="774">
        <f t="shared" si="127"/>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3"/>
        <v>4</v>
      </c>
      <c r="D522" s="401"/>
      <c r="E522" s="458"/>
      <c r="F522" s="458"/>
      <c r="G522" s="401"/>
      <c r="H522" s="406"/>
      <c r="I522" s="422"/>
      <c r="J522" s="428" t="s">
        <v>631</v>
      </c>
      <c r="K522" s="428"/>
      <c r="L522" s="406"/>
      <c r="M522" s="406"/>
      <c r="N522" s="423">
        <v>9</v>
      </c>
      <c r="O522" s="774">
        <f t="shared" si="125"/>
        <v>81</v>
      </c>
      <c r="P522" s="775">
        <f t="shared" si="126"/>
        <v>81</v>
      </c>
      <c r="Q522" s="774">
        <f t="shared" si="127"/>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3"/>
        <v>4</v>
      </c>
      <c r="D523" s="401"/>
      <c r="E523" s="458"/>
      <c r="F523" s="458"/>
      <c r="G523" s="401"/>
      <c r="H523" s="406"/>
      <c r="I523" s="422"/>
      <c r="J523" s="428" t="s">
        <v>604</v>
      </c>
      <c r="K523" s="428"/>
      <c r="L523" s="406"/>
      <c r="M523" s="406"/>
      <c r="N523" s="423">
        <v>10</v>
      </c>
      <c r="O523" s="774">
        <f t="shared" si="125"/>
        <v>82</v>
      </c>
      <c r="P523" s="775">
        <f t="shared" si="126"/>
        <v>82</v>
      </c>
      <c r="Q523" s="774">
        <f t="shared" si="127"/>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3"/>
        <v>4</v>
      </c>
      <c r="D524" s="401"/>
      <c r="E524" s="458"/>
      <c r="F524" s="458"/>
      <c r="G524" s="401"/>
      <c r="H524" s="422"/>
      <c r="I524" s="422">
        <v>4</v>
      </c>
      <c r="J524" s="428" t="s">
        <v>929</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3"/>
        <v>4</v>
      </c>
      <c r="D525" s="401"/>
      <c r="E525" s="458"/>
      <c r="F525" s="458"/>
      <c r="G525" s="401"/>
      <c r="H525" s="406"/>
      <c r="I525" s="422"/>
      <c r="J525" s="428" t="s">
        <v>930</v>
      </c>
      <c r="K525" s="428"/>
      <c r="L525" s="406"/>
      <c r="M525" s="406"/>
      <c r="N525" s="423">
        <v>1</v>
      </c>
      <c r="O525" s="774">
        <f t="shared" ref="O525" si="128">IF(N525=0,0,N525+72)</f>
        <v>73</v>
      </c>
      <c r="P525" s="775">
        <f t="shared" ref="P525" si="129">O525</f>
        <v>73</v>
      </c>
      <c r="Q525" s="774">
        <f t="shared" ref="Q525" si="130">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3"/>
        <v>4</v>
      </c>
      <c r="D526" s="401"/>
      <c r="E526" s="458"/>
      <c r="F526" s="458"/>
      <c r="G526" s="401"/>
      <c r="H526" s="406"/>
      <c r="I526" s="422"/>
      <c r="J526" s="428" t="s">
        <v>154</v>
      </c>
      <c r="K526" s="428"/>
      <c r="L526" s="406"/>
      <c r="M526" s="406"/>
      <c r="N526" s="423">
        <v>11</v>
      </c>
      <c r="O526" s="774">
        <f t="shared" ref="O526:O531" si="131">IF(N526=0,0,N526+72)</f>
        <v>83</v>
      </c>
      <c r="P526" s="775">
        <f t="shared" ref="P526:P531" si="132">O526</f>
        <v>83</v>
      </c>
      <c r="Q526" s="774">
        <f t="shared" ref="Q526:Q531" si="133">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3"/>
        <v>4</v>
      </c>
      <c r="D527" s="401"/>
      <c r="E527" s="458"/>
      <c r="F527" s="458"/>
      <c r="G527" s="401"/>
      <c r="H527" s="406"/>
      <c r="I527" s="422"/>
      <c r="J527" s="428" t="s">
        <v>628</v>
      </c>
      <c r="K527" s="428"/>
      <c r="L527" s="406"/>
      <c r="M527" s="406"/>
      <c r="N527" s="423">
        <v>12</v>
      </c>
      <c r="O527" s="774">
        <f t="shared" si="131"/>
        <v>84</v>
      </c>
      <c r="P527" s="775">
        <f t="shared" si="132"/>
        <v>84</v>
      </c>
      <c r="Q527" s="774">
        <f t="shared" si="133"/>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3"/>
        <v>4</v>
      </c>
      <c r="D528" s="401"/>
      <c r="E528" s="458"/>
      <c r="F528" s="458"/>
      <c r="G528" s="401"/>
      <c r="H528" s="406"/>
      <c r="I528" s="422"/>
      <c r="J528" s="428" t="s">
        <v>629</v>
      </c>
      <c r="K528" s="428"/>
      <c r="L528" s="406"/>
      <c r="M528" s="406"/>
      <c r="N528" s="423">
        <v>12</v>
      </c>
      <c r="O528" s="774">
        <f t="shared" si="131"/>
        <v>84</v>
      </c>
      <c r="P528" s="775">
        <f t="shared" si="132"/>
        <v>84</v>
      </c>
      <c r="Q528" s="774">
        <f t="shared" si="133"/>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3"/>
        <v>4</v>
      </c>
      <c r="D529" s="401"/>
      <c r="E529" s="458"/>
      <c r="F529" s="458"/>
      <c r="G529" s="401"/>
      <c r="H529" s="406"/>
      <c r="I529" s="422"/>
      <c r="J529" s="428" t="s">
        <v>630</v>
      </c>
      <c r="K529" s="428"/>
      <c r="L529" s="406"/>
      <c r="M529" s="406"/>
      <c r="N529" s="423">
        <v>13</v>
      </c>
      <c r="O529" s="774">
        <f t="shared" si="131"/>
        <v>85</v>
      </c>
      <c r="P529" s="775">
        <f t="shared" si="132"/>
        <v>85</v>
      </c>
      <c r="Q529" s="774">
        <f t="shared" si="133"/>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3"/>
        <v>4</v>
      </c>
      <c r="D530" s="401"/>
      <c r="E530" s="458"/>
      <c r="F530" s="458"/>
      <c r="G530" s="401"/>
      <c r="H530" s="406"/>
      <c r="I530" s="422"/>
      <c r="J530" s="428" t="s">
        <v>631</v>
      </c>
      <c r="K530" s="428"/>
      <c r="L530" s="406"/>
      <c r="M530" s="406"/>
      <c r="N530" s="423">
        <v>13</v>
      </c>
      <c r="O530" s="774">
        <f t="shared" si="131"/>
        <v>85</v>
      </c>
      <c r="P530" s="775">
        <f t="shared" si="132"/>
        <v>85</v>
      </c>
      <c r="Q530" s="774">
        <f t="shared" si="133"/>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3"/>
        <v>4</v>
      </c>
      <c r="D531" s="401"/>
      <c r="E531" s="458"/>
      <c r="F531" s="458"/>
      <c r="G531" s="401"/>
      <c r="H531" s="406"/>
      <c r="I531" s="422"/>
      <c r="J531" s="428" t="s">
        <v>604</v>
      </c>
      <c r="K531" s="428"/>
      <c r="L531" s="406"/>
      <c r="M531" s="406"/>
      <c r="N531" s="423">
        <v>14</v>
      </c>
      <c r="O531" s="774">
        <f t="shared" si="131"/>
        <v>86</v>
      </c>
      <c r="P531" s="775">
        <f t="shared" si="132"/>
        <v>86</v>
      </c>
      <c r="Q531" s="774">
        <f t="shared" si="133"/>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622</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3"/>
        <v>4</v>
      </c>
      <c r="D533" s="401"/>
      <c r="E533" s="458"/>
      <c r="F533" s="458"/>
      <c r="G533" s="401"/>
      <c r="H533" s="406"/>
      <c r="I533" s="422"/>
      <c r="J533" s="428" t="s">
        <v>930</v>
      </c>
      <c r="K533" s="428"/>
      <c r="L533" s="406"/>
      <c r="M533" s="406"/>
      <c r="N533" s="777">
        <f t="shared" ref="N533:N539" si="134">IF(N493=0,0,N493+24)</f>
        <v>25</v>
      </c>
      <c r="O533" s="774">
        <f t="shared" ref="O533" si="135">IF(N533=0,0,N533+72)</f>
        <v>97</v>
      </c>
      <c r="P533" s="775">
        <f t="shared" ref="P533" si="136">O533</f>
        <v>97</v>
      </c>
      <c r="Q533" s="774">
        <f t="shared" ref="Q533" si="137">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38">INT($C$232)+4</f>
        <v>5</v>
      </c>
      <c r="D534" s="401"/>
      <c r="E534" s="458"/>
      <c r="F534" s="458"/>
      <c r="G534" s="401"/>
      <c r="H534" s="406"/>
      <c r="I534" s="422"/>
      <c r="J534" s="428" t="s">
        <v>154</v>
      </c>
      <c r="K534" s="428"/>
      <c r="L534" s="406"/>
      <c r="M534" s="406"/>
      <c r="N534" s="777">
        <f t="shared" si="134"/>
        <v>0</v>
      </c>
      <c r="O534" s="774">
        <f t="shared" ref="O534:O539" si="139">IF(N534=0,0,N534+72)</f>
        <v>0</v>
      </c>
      <c r="P534" s="775">
        <f t="shared" ref="P534:P539" si="140">O534</f>
        <v>0</v>
      </c>
      <c r="Q534" s="774">
        <f t="shared" ref="Q534:Q539" si="141">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38"/>
        <v>5</v>
      </c>
      <c r="D535" s="401"/>
      <c r="E535" s="458"/>
      <c r="F535" s="458"/>
      <c r="G535" s="401"/>
      <c r="H535" s="406"/>
      <c r="I535" s="422"/>
      <c r="J535" s="428" t="s">
        <v>628</v>
      </c>
      <c r="K535" s="428"/>
      <c r="L535" s="406"/>
      <c r="M535" s="406"/>
      <c r="N535" s="777">
        <f t="shared" si="134"/>
        <v>0</v>
      </c>
      <c r="O535" s="774">
        <f t="shared" si="139"/>
        <v>0</v>
      </c>
      <c r="P535" s="775">
        <f t="shared" si="140"/>
        <v>0</v>
      </c>
      <c r="Q535" s="774">
        <f t="shared" si="141"/>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38"/>
        <v>5</v>
      </c>
      <c r="D536" s="401"/>
      <c r="E536" s="458"/>
      <c r="F536" s="458"/>
      <c r="G536" s="401"/>
      <c r="H536" s="406"/>
      <c r="I536" s="422"/>
      <c r="J536" s="428" t="s">
        <v>629</v>
      </c>
      <c r="K536" s="428"/>
      <c r="L536" s="406"/>
      <c r="M536" s="406"/>
      <c r="N536" s="777">
        <f t="shared" si="134"/>
        <v>0</v>
      </c>
      <c r="O536" s="774">
        <f t="shared" si="139"/>
        <v>0</v>
      </c>
      <c r="P536" s="775">
        <f t="shared" si="140"/>
        <v>0</v>
      </c>
      <c r="Q536" s="774">
        <f t="shared" si="141"/>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38"/>
        <v>5</v>
      </c>
      <c r="D537" s="401"/>
      <c r="E537" s="458"/>
      <c r="F537" s="458"/>
      <c r="G537" s="401"/>
      <c r="H537" s="406"/>
      <c r="I537" s="422"/>
      <c r="J537" s="428" t="s">
        <v>630</v>
      </c>
      <c r="K537" s="428"/>
      <c r="L537" s="406"/>
      <c r="M537" s="406"/>
      <c r="N537" s="777">
        <f t="shared" si="134"/>
        <v>0</v>
      </c>
      <c r="O537" s="774">
        <f t="shared" si="139"/>
        <v>0</v>
      </c>
      <c r="P537" s="775">
        <f t="shared" si="140"/>
        <v>0</v>
      </c>
      <c r="Q537" s="774">
        <f t="shared" si="141"/>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38"/>
        <v>5</v>
      </c>
      <c r="D538" s="401"/>
      <c r="E538" s="458"/>
      <c r="F538" s="458"/>
      <c r="G538" s="401"/>
      <c r="H538" s="406"/>
      <c r="I538" s="422"/>
      <c r="J538" s="428" t="s">
        <v>631</v>
      </c>
      <c r="K538" s="428"/>
      <c r="L538" s="406"/>
      <c r="M538" s="406"/>
      <c r="N538" s="777">
        <f t="shared" si="134"/>
        <v>0</v>
      </c>
      <c r="O538" s="774">
        <f t="shared" si="139"/>
        <v>0</v>
      </c>
      <c r="P538" s="775">
        <f t="shared" si="140"/>
        <v>0</v>
      </c>
      <c r="Q538" s="774">
        <f t="shared" si="141"/>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38"/>
        <v>5</v>
      </c>
      <c r="D539" s="401"/>
      <c r="E539" s="458"/>
      <c r="F539" s="458"/>
      <c r="G539" s="401"/>
      <c r="H539" s="406"/>
      <c r="I539" s="422"/>
      <c r="J539" s="428" t="s">
        <v>604</v>
      </c>
      <c r="K539" s="428"/>
      <c r="L539" s="406"/>
      <c r="M539" s="406"/>
      <c r="N539" s="777">
        <f t="shared" si="134"/>
        <v>0</v>
      </c>
      <c r="O539" s="774">
        <f t="shared" si="139"/>
        <v>0</v>
      </c>
      <c r="P539" s="775">
        <f t="shared" si="140"/>
        <v>0</v>
      </c>
      <c r="Q539" s="774">
        <f t="shared" si="141"/>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38"/>
        <v>5</v>
      </c>
      <c r="D540" s="401"/>
      <c r="E540" s="458"/>
      <c r="F540" s="458"/>
      <c r="G540" s="401"/>
      <c r="H540" s="422"/>
      <c r="I540" s="422">
        <v>1</v>
      </c>
      <c r="J540" s="428" t="s">
        <v>622</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2">INT($C$232)+3</f>
        <v>4</v>
      </c>
      <c r="D541" s="401"/>
      <c r="E541" s="458"/>
      <c r="F541" s="458"/>
      <c r="G541" s="401"/>
      <c r="H541" s="406"/>
      <c r="I541" s="422"/>
      <c r="J541" s="428" t="s">
        <v>930</v>
      </c>
      <c r="K541" s="428"/>
      <c r="L541" s="406"/>
      <c r="M541" s="406"/>
      <c r="N541" s="777">
        <f t="shared" ref="N541:N547" si="143">IF(N501=0,0,N501+24)</f>
        <v>25</v>
      </c>
      <c r="O541" s="774">
        <f t="shared" ref="O541" si="144">IF(N541=0,0,N541+72)</f>
        <v>97</v>
      </c>
      <c r="P541" s="775">
        <f t="shared" ref="P541" si="145">O541</f>
        <v>97</v>
      </c>
      <c r="Q541" s="774">
        <f t="shared" ref="Q541" si="146">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38"/>
        <v>5</v>
      </c>
      <c r="D542" s="401"/>
      <c r="E542" s="458"/>
      <c r="F542" s="458"/>
      <c r="G542" s="401"/>
      <c r="H542" s="406"/>
      <c r="I542" s="422"/>
      <c r="J542" s="428" t="s">
        <v>154</v>
      </c>
      <c r="K542" s="428"/>
      <c r="L542" s="406"/>
      <c r="M542" s="406"/>
      <c r="N542" s="777">
        <f t="shared" si="143"/>
        <v>26</v>
      </c>
      <c r="O542" s="774">
        <f t="shared" ref="O542:O547" si="147">IF(N542=0,0,N542+72)</f>
        <v>98</v>
      </c>
      <c r="P542" s="775">
        <f t="shared" ref="P542:P547" si="148">O542</f>
        <v>98</v>
      </c>
      <c r="Q542" s="774">
        <f t="shared" ref="Q542:Q547" si="149">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38"/>
        <v>5</v>
      </c>
      <c r="D543" s="401"/>
      <c r="E543" s="458"/>
      <c r="F543" s="458"/>
      <c r="G543" s="401"/>
      <c r="H543" s="406"/>
      <c r="I543" s="422"/>
      <c r="J543" s="428" t="s">
        <v>628</v>
      </c>
      <c r="K543" s="428"/>
      <c r="L543" s="406"/>
      <c r="M543" s="406"/>
      <c r="N543" s="777">
        <f t="shared" si="143"/>
        <v>27</v>
      </c>
      <c r="O543" s="774">
        <f t="shared" si="147"/>
        <v>99</v>
      </c>
      <c r="P543" s="775">
        <f t="shared" si="148"/>
        <v>99</v>
      </c>
      <c r="Q543" s="774">
        <f t="shared" si="149"/>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38"/>
        <v>5</v>
      </c>
      <c r="D544" s="401"/>
      <c r="E544" s="458"/>
      <c r="F544" s="458"/>
      <c r="G544" s="401"/>
      <c r="H544" s="406"/>
      <c r="I544" s="422"/>
      <c r="J544" s="428" t="s">
        <v>629</v>
      </c>
      <c r="K544" s="428"/>
      <c r="L544" s="406"/>
      <c r="M544" s="406"/>
      <c r="N544" s="777">
        <f t="shared" si="143"/>
        <v>27</v>
      </c>
      <c r="O544" s="774">
        <f t="shared" si="147"/>
        <v>99</v>
      </c>
      <c r="P544" s="775">
        <f t="shared" si="148"/>
        <v>99</v>
      </c>
      <c r="Q544" s="774">
        <f t="shared" si="149"/>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38"/>
        <v>5</v>
      </c>
      <c r="D545" s="401"/>
      <c r="E545" s="458"/>
      <c r="F545" s="458"/>
      <c r="G545" s="401"/>
      <c r="H545" s="406"/>
      <c r="I545" s="422"/>
      <c r="J545" s="428" t="s">
        <v>630</v>
      </c>
      <c r="K545" s="428"/>
      <c r="L545" s="406"/>
      <c r="M545" s="406"/>
      <c r="N545" s="777">
        <f t="shared" si="143"/>
        <v>27</v>
      </c>
      <c r="O545" s="774">
        <f t="shared" si="147"/>
        <v>99</v>
      </c>
      <c r="P545" s="775">
        <f t="shared" si="148"/>
        <v>99</v>
      </c>
      <c r="Q545" s="774">
        <f t="shared" si="149"/>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38"/>
        <v>5</v>
      </c>
      <c r="D546" s="401"/>
      <c r="E546" s="458"/>
      <c r="F546" s="458"/>
      <c r="G546" s="401"/>
      <c r="H546" s="406"/>
      <c r="I546" s="422"/>
      <c r="J546" s="428" t="s">
        <v>631</v>
      </c>
      <c r="K546" s="428"/>
      <c r="L546" s="406"/>
      <c r="M546" s="406"/>
      <c r="N546" s="777">
        <f t="shared" si="143"/>
        <v>27</v>
      </c>
      <c r="O546" s="774">
        <f t="shared" si="147"/>
        <v>99</v>
      </c>
      <c r="P546" s="775">
        <f t="shared" si="148"/>
        <v>99</v>
      </c>
      <c r="Q546" s="774">
        <f t="shared" si="149"/>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38"/>
        <v>5</v>
      </c>
      <c r="D547" s="401"/>
      <c r="E547" s="458"/>
      <c r="F547" s="458"/>
      <c r="G547" s="401"/>
      <c r="H547" s="406"/>
      <c r="I547" s="422"/>
      <c r="J547" s="428" t="s">
        <v>604</v>
      </c>
      <c r="K547" s="428"/>
      <c r="L547" s="406"/>
      <c r="M547" s="406"/>
      <c r="N547" s="777">
        <f t="shared" si="143"/>
        <v>27</v>
      </c>
      <c r="O547" s="774">
        <f t="shared" si="147"/>
        <v>99</v>
      </c>
      <c r="P547" s="775">
        <f t="shared" si="148"/>
        <v>99</v>
      </c>
      <c r="Q547" s="774">
        <f t="shared" si="149"/>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38"/>
        <v>5</v>
      </c>
      <c r="D548" s="401"/>
      <c r="E548" s="458"/>
      <c r="F548" s="458"/>
      <c r="G548" s="401"/>
      <c r="H548" s="422"/>
      <c r="I548" s="422">
        <v>2</v>
      </c>
      <c r="J548" s="428" t="s">
        <v>622</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0">INT($C$232)+3</f>
        <v>4</v>
      </c>
      <c r="D549" s="401"/>
      <c r="E549" s="458"/>
      <c r="F549" s="458"/>
      <c r="G549" s="401"/>
      <c r="H549" s="406"/>
      <c r="I549" s="422"/>
      <c r="J549" s="428" t="s">
        <v>930</v>
      </c>
      <c r="K549" s="428"/>
      <c r="L549" s="406"/>
      <c r="M549" s="406"/>
      <c r="N549" s="777">
        <f t="shared" ref="N549:N555" si="151">IF(N509=0,0,N509+24)</f>
        <v>25</v>
      </c>
      <c r="O549" s="774">
        <f t="shared" ref="O549" si="152">IF(N549=0,0,N549+72)</f>
        <v>97</v>
      </c>
      <c r="P549" s="775">
        <f t="shared" ref="P549" si="153">O549</f>
        <v>97</v>
      </c>
      <c r="Q549" s="774">
        <f t="shared" ref="Q549" si="154">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38"/>
        <v>5</v>
      </c>
      <c r="D550" s="401"/>
      <c r="E550" s="458"/>
      <c r="F550" s="458"/>
      <c r="G550" s="401"/>
      <c r="H550" s="406"/>
      <c r="I550" s="422"/>
      <c r="J550" s="428" t="s">
        <v>154</v>
      </c>
      <c r="K550" s="428"/>
      <c r="L550" s="406"/>
      <c r="M550" s="406"/>
      <c r="N550" s="777">
        <f t="shared" si="151"/>
        <v>28</v>
      </c>
      <c r="O550" s="774">
        <f t="shared" ref="O550:O555" si="155">IF(N550=0,0,N550+72)</f>
        <v>100</v>
      </c>
      <c r="P550" s="775">
        <f t="shared" ref="P550:P555" si="156">O550</f>
        <v>100</v>
      </c>
      <c r="Q550" s="774">
        <f t="shared" ref="Q550:Q555" si="157">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38"/>
        <v>5</v>
      </c>
      <c r="D551" s="401"/>
      <c r="E551" s="458"/>
      <c r="F551" s="458"/>
      <c r="G551" s="401"/>
      <c r="H551" s="406"/>
      <c r="I551" s="422"/>
      <c r="J551" s="428" t="s">
        <v>628</v>
      </c>
      <c r="K551" s="428"/>
      <c r="L551" s="406"/>
      <c r="M551" s="406"/>
      <c r="N551" s="777">
        <f t="shared" si="151"/>
        <v>29</v>
      </c>
      <c r="O551" s="774">
        <f t="shared" si="155"/>
        <v>101</v>
      </c>
      <c r="P551" s="775">
        <f t="shared" si="156"/>
        <v>101</v>
      </c>
      <c r="Q551" s="774">
        <f t="shared" si="157"/>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38"/>
        <v>5</v>
      </c>
      <c r="D552" s="401"/>
      <c r="E552" s="458"/>
      <c r="F552" s="458"/>
      <c r="G552" s="401"/>
      <c r="H552" s="406"/>
      <c r="I552" s="422"/>
      <c r="J552" s="428" t="s">
        <v>629</v>
      </c>
      <c r="K552" s="428"/>
      <c r="L552" s="406"/>
      <c r="M552" s="406"/>
      <c r="N552" s="777">
        <f t="shared" si="151"/>
        <v>29</v>
      </c>
      <c r="O552" s="774">
        <f t="shared" si="155"/>
        <v>101</v>
      </c>
      <c r="P552" s="775">
        <f t="shared" si="156"/>
        <v>101</v>
      </c>
      <c r="Q552" s="774">
        <f t="shared" si="157"/>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38"/>
        <v>5</v>
      </c>
      <c r="D553" s="401"/>
      <c r="E553" s="458"/>
      <c r="F553" s="458"/>
      <c r="G553" s="401"/>
      <c r="H553" s="406"/>
      <c r="I553" s="422"/>
      <c r="J553" s="428" t="s">
        <v>630</v>
      </c>
      <c r="K553" s="428"/>
      <c r="L553" s="406"/>
      <c r="M553" s="406"/>
      <c r="N553" s="777">
        <f t="shared" si="151"/>
        <v>30</v>
      </c>
      <c r="O553" s="774">
        <f t="shared" si="155"/>
        <v>102</v>
      </c>
      <c r="P553" s="775">
        <f t="shared" si="156"/>
        <v>102</v>
      </c>
      <c r="Q553" s="774">
        <f t="shared" si="157"/>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38"/>
        <v>5</v>
      </c>
      <c r="D554" s="401"/>
      <c r="E554" s="458"/>
      <c r="F554" s="458"/>
      <c r="G554" s="401"/>
      <c r="H554" s="406"/>
      <c r="I554" s="422"/>
      <c r="J554" s="428" t="s">
        <v>631</v>
      </c>
      <c r="K554" s="428"/>
      <c r="L554" s="406"/>
      <c r="M554" s="406"/>
      <c r="N554" s="777">
        <f t="shared" si="151"/>
        <v>30</v>
      </c>
      <c r="O554" s="774">
        <f t="shared" si="155"/>
        <v>102</v>
      </c>
      <c r="P554" s="775">
        <f t="shared" si="156"/>
        <v>102</v>
      </c>
      <c r="Q554" s="774">
        <f t="shared" si="157"/>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38"/>
        <v>5</v>
      </c>
      <c r="D555" s="401"/>
      <c r="E555" s="458"/>
      <c r="F555" s="458"/>
      <c r="G555" s="401"/>
      <c r="H555" s="406"/>
      <c r="I555" s="422"/>
      <c r="J555" s="428" t="s">
        <v>604</v>
      </c>
      <c r="K555" s="428"/>
      <c r="L555" s="406"/>
      <c r="M555" s="406"/>
      <c r="N555" s="777">
        <f t="shared" si="151"/>
        <v>30</v>
      </c>
      <c r="O555" s="774">
        <f t="shared" si="155"/>
        <v>102</v>
      </c>
      <c r="P555" s="775">
        <f t="shared" si="156"/>
        <v>102</v>
      </c>
      <c r="Q555" s="774">
        <f t="shared" si="157"/>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38"/>
        <v>5</v>
      </c>
      <c r="D556" s="401"/>
      <c r="E556" s="458"/>
      <c r="F556" s="458"/>
      <c r="G556" s="401"/>
      <c r="H556" s="422"/>
      <c r="I556" s="422">
        <v>3</v>
      </c>
      <c r="J556" s="428" t="s">
        <v>622</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58">INT($C$232)+3</f>
        <v>4</v>
      </c>
      <c r="D557" s="401"/>
      <c r="E557" s="458"/>
      <c r="F557" s="458"/>
      <c r="G557" s="401"/>
      <c r="H557" s="406"/>
      <c r="I557" s="422"/>
      <c r="J557" s="428" t="s">
        <v>930</v>
      </c>
      <c r="K557" s="428"/>
      <c r="L557" s="406"/>
      <c r="M557" s="406"/>
      <c r="N557" s="777">
        <f t="shared" ref="N557:N563" si="159">IF(N517=0,0,N517+24)</f>
        <v>25</v>
      </c>
      <c r="O557" s="774">
        <f t="shared" ref="O557" si="160">IF(N557=0,0,N557+72)</f>
        <v>97</v>
      </c>
      <c r="P557" s="775">
        <f t="shared" ref="P557" si="161">O557</f>
        <v>97</v>
      </c>
      <c r="Q557" s="774">
        <f t="shared" ref="Q557" si="162">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38"/>
        <v>5</v>
      </c>
      <c r="D558" s="401"/>
      <c r="E558" s="458"/>
      <c r="F558" s="458"/>
      <c r="G558" s="401"/>
      <c r="H558" s="406"/>
      <c r="I558" s="422"/>
      <c r="J558" s="428" t="s">
        <v>154</v>
      </c>
      <c r="K558" s="428"/>
      <c r="L558" s="406"/>
      <c r="M558" s="406"/>
      <c r="N558" s="777">
        <f t="shared" si="159"/>
        <v>31</v>
      </c>
      <c r="O558" s="774">
        <f t="shared" ref="O558:O563" si="163">IF(N558=0,0,N558+72)</f>
        <v>103</v>
      </c>
      <c r="P558" s="775">
        <f t="shared" ref="P558:P571" si="164">O558</f>
        <v>103</v>
      </c>
      <c r="Q558" s="774">
        <f t="shared" ref="Q558:Q563" si="165">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38"/>
        <v>5</v>
      </c>
      <c r="D559" s="401"/>
      <c r="E559" s="458"/>
      <c r="F559" s="458"/>
      <c r="G559" s="401"/>
      <c r="H559" s="406"/>
      <c r="I559" s="422"/>
      <c r="J559" s="428" t="s">
        <v>628</v>
      </c>
      <c r="K559" s="428"/>
      <c r="L559" s="406"/>
      <c r="M559" s="406"/>
      <c r="N559" s="777">
        <f t="shared" si="159"/>
        <v>32</v>
      </c>
      <c r="O559" s="774">
        <f t="shared" si="163"/>
        <v>104</v>
      </c>
      <c r="P559" s="775">
        <f t="shared" si="164"/>
        <v>104</v>
      </c>
      <c r="Q559" s="774">
        <f t="shared" si="165"/>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38"/>
        <v>5</v>
      </c>
      <c r="D560" s="401"/>
      <c r="E560" s="458"/>
      <c r="F560" s="458"/>
      <c r="G560" s="401"/>
      <c r="H560" s="406"/>
      <c r="I560" s="422"/>
      <c r="J560" s="428" t="s">
        <v>629</v>
      </c>
      <c r="K560" s="428"/>
      <c r="L560" s="406"/>
      <c r="M560" s="406"/>
      <c r="N560" s="777">
        <f t="shared" si="159"/>
        <v>32</v>
      </c>
      <c r="O560" s="774">
        <f t="shared" si="163"/>
        <v>104</v>
      </c>
      <c r="P560" s="775">
        <f t="shared" si="164"/>
        <v>104</v>
      </c>
      <c r="Q560" s="774">
        <f t="shared" si="165"/>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38"/>
        <v>5</v>
      </c>
      <c r="D561" s="401"/>
      <c r="E561" s="458"/>
      <c r="F561" s="458"/>
      <c r="G561" s="401"/>
      <c r="H561" s="406"/>
      <c r="I561" s="422"/>
      <c r="J561" s="428" t="s">
        <v>630</v>
      </c>
      <c r="K561" s="428"/>
      <c r="L561" s="406"/>
      <c r="M561" s="406"/>
      <c r="N561" s="777">
        <f t="shared" si="159"/>
        <v>33</v>
      </c>
      <c r="O561" s="774">
        <f t="shared" si="163"/>
        <v>105</v>
      </c>
      <c r="P561" s="775">
        <f t="shared" si="164"/>
        <v>105</v>
      </c>
      <c r="Q561" s="774">
        <f t="shared" si="165"/>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38"/>
        <v>5</v>
      </c>
      <c r="D562" s="401"/>
      <c r="E562" s="458"/>
      <c r="F562" s="458"/>
      <c r="G562" s="401"/>
      <c r="H562" s="406"/>
      <c r="I562" s="422"/>
      <c r="J562" s="428" t="s">
        <v>631</v>
      </c>
      <c r="K562" s="428"/>
      <c r="L562" s="406"/>
      <c r="M562" s="406"/>
      <c r="N562" s="777">
        <f t="shared" si="159"/>
        <v>33</v>
      </c>
      <c r="O562" s="774">
        <f t="shared" si="163"/>
        <v>105</v>
      </c>
      <c r="P562" s="775">
        <f t="shared" si="164"/>
        <v>105</v>
      </c>
      <c r="Q562" s="774">
        <f t="shared" si="165"/>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38"/>
        <v>5</v>
      </c>
      <c r="D563" s="401"/>
      <c r="E563" s="458"/>
      <c r="F563" s="458"/>
      <c r="G563" s="401"/>
      <c r="H563" s="406"/>
      <c r="I563" s="422"/>
      <c r="J563" s="428" t="s">
        <v>604</v>
      </c>
      <c r="K563" s="428"/>
      <c r="L563" s="406"/>
      <c r="M563" s="406"/>
      <c r="N563" s="777">
        <f t="shared" si="159"/>
        <v>34</v>
      </c>
      <c r="O563" s="774">
        <f t="shared" si="163"/>
        <v>106</v>
      </c>
      <c r="P563" s="775">
        <f t="shared" si="164"/>
        <v>106</v>
      </c>
      <c r="Q563" s="774">
        <f t="shared" si="165"/>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38"/>
        <v>5</v>
      </c>
      <c r="D564" s="401"/>
      <c r="E564" s="458"/>
      <c r="F564" s="458"/>
      <c r="G564" s="401"/>
      <c r="H564" s="422"/>
      <c r="I564" s="422">
        <v>4</v>
      </c>
      <c r="J564" s="428" t="s">
        <v>622</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6">INT($C$232)+3</f>
        <v>4</v>
      </c>
      <c r="D565" s="401"/>
      <c r="E565" s="458"/>
      <c r="F565" s="458"/>
      <c r="G565" s="401"/>
      <c r="H565" s="406"/>
      <c r="I565" s="422"/>
      <c r="J565" s="428" t="s">
        <v>930</v>
      </c>
      <c r="K565" s="428"/>
      <c r="L565" s="406"/>
      <c r="M565" s="406"/>
      <c r="N565" s="777">
        <f t="shared" ref="N565:N571" si="167">IF(N525=0,0,N525+24)</f>
        <v>25</v>
      </c>
      <c r="O565" s="774">
        <f t="shared" ref="O565" si="168">IF(N565=0,0,N565+72)</f>
        <v>97</v>
      </c>
      <c r="P565" s="775">
        <f t="shared" ref="P565" si="169">O565</f>
        <v>97</v>
      </c>
      <c r="Q565" s="774">
        <f t="shared" ref="Q565" si="170">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38"/>
        <v>5</v>
      </c>
      <c r="D566" s="401"/>
      <c r="E566" s="458"/>
      <c r="F566" s="458"/>
      <c r="G566" s="401"/>
      <c r="H566" s="406"/>
      <c r="I566" s="422"/>
      <c r="J566" s="428" t="s">
        <v>154</v>
      </c>
      <c r="K566" s="428"/>
      <c r="L566" s="406"/>
      <c r="M566" s="406"/>
      <c r="N566" s="777">
        <f t="shared" si="167"/>
        <v>35</v>
      </c>
      <c r="O566" s="774">
        <f t="shared" ref="O566:O571" si="171">IF(N566=0,0,N566+72)</f>
        <v>107</v>
      </c>
      <c r="P566" s="775">
        <f t="shared" si="164"/>
        <v>107</v>
      </c>
      <c r="Q566" s="774">
        <f t="shared" ref="Q566:Q571" si="172">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38"/>
        <v>5</v>
      </c>
      <c r="D567" s="401"/>
      <c r="E567" s="458"/>
      <c r="F567" s="458"/>
      <c r="G567" s="401"/>
      <c r="H567" s="406"/>
      <c r="I567" s="422"/>
      <c r="J567" s="428" t="s">
        <v>628</v>
      </c>
      <c r="K567" s="428"/>
      <c r="L567" s="406"/>
      <c r="M567" s="406"/>
      <c r="N567" s="777">
        <f t="shared" si="167"/>
        <v>36</v>
      </c>
      <c r="O567" s="774">
        <f t="shared" si="171"/>
        <v>108</v>
      </c>
      <c r="P567" s="775">
        <f t="shared" si="164"/>
        <v>108</v>
      </c>
      <c r="Q567" s="774">
        <f t="shared" si="172"/>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38"/>
        <v>5</v>
      </c>
      <c r="D568" s="401"/>
      <c r="E568" s="458"/>
      <c r="F568" s="458"/>
      <c r="G568" s="401"/>
      <c r="H568" s="406"/>
      <c r="I568" s="422"/>
      <c r="J568" s="428" t="s">
        <v>629</v>
      </c>
      <c r="K568" s="428"/>
      <c r="L568" s="406"/>
      <c r="M568" s="406"/>
      <c r="N568" s="777">
        <f t="shared" si="167"/>
        <v>36</v>
      </c>
      <c r="O568" s="774">
        <f t="shared" si="171"/>
        <v>108</v>
      </c>
      <c r="P568" s="775">
        <f t="shared" si="164"/>
        <v>108</v>
      </c>
      <c r="Q568" s="774">
        <f t="shared" si="172"/>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38"/>
        <v>5</v>
      </c>
      <c r="D569" s="401"/>
      <c r="E569" s="458"/>
      <c r="F569" s="458"/>
      <c r="G569" s="401"/>
      <c r="H569" s="406"/>
      <c r="I569" s="422"/>
      <c r="J569" s="428" t="s">
        <v>630</v>
      </c>
      <c r="K569" s="428"/>
      <c r="L569" s="406"/>
      <c r="M569" s="406"/>
      <c r="N569" s="777">
        <f t="shared" si="167"/>
        <v>37</v>
      </c>
      <c r="O569" s="774">
        <f t="shared" si="171"/>
        <v>109</v>
      </c>
      <c r="P569" s="775">
        <f t="shared" si="164"/>
        <v>109</v>
      </c>
      <c r="Q569" s="774">
        <f t="shared" si="172"/>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38"/>
        <v>5</v>
      </c>
      <c r="D570" s="401"/>
      <c r="E570" s="458"/>
      <c r="F570" s="458"/>
      <c r="G570" s="401"/>
      <c r="H570" s="406"/>
      <c r="I570" s="422"/>
      <c r="J570" s="428" t="s">
        <v>631</v>
      </c>
      <c r="K570" s="428"/>
      <c r="L570" s="406"/>
      <c r="M570" s="406"/>
      <c r="N570" s="777">
        <f t="shared" si="167"/>
        <v>37</v>
      </c>
      <c r="O570" s="774">
        <f t="shared" si="171"/>
        <v>109</v>
      </c>
      <c r="P570" s="775">
        <f t="shared" si="164"/>
        <v>109</v>
      </c>
      <c r="Q570" s="774">
        <f t="shared" si="172"/>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38"/>
        <v>5</v>
      </c>
      <c r="D571" s="401"/>
      <c r="E571" s="458"/>
      <c r="F571" s="458"/>
      <c r="G571" s="401"/>
      <c r="H571" s="406"/>
      <c r="I571" s="422"/>
      <c r="J571" s="428" t="s">
        <v>604</v>
      </c>
      <c r="K571" s="428"/>
      <c r="L571" s="406"/>
      <c r="M571" s="406"/>
      <c r="N571" s="777">
        <f t="shared" si="167"/>
        <v>38</v>
      </c>
      <c r="O571" s="774">
        <f t="shared" si="171"/>
        <v>110</v>
      </c>
      <c r="P571" s="775">
        <f t="shared" si="164"/>
        <v>110</v>
      </c>
      <c r="Q571" s="774">
        <f t="shared" si="172"/>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38"/>
        <v>5</v>
      </c>
      <c r="D572" s="401"/>
      <c r="E572" s="458"/>
      <c r="F572" s="458"/>
      <c r="G572" s="401"/>
      <c r="H572" s="422" t="str">
        <f>H$253</f>
        <v>Spr</v>
      </c>
      <c r="I572" s="422">
        <v>0</v>
      </c>
      <c r="J572" s="428" t="s">
        <v>622</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3">INT($C$232)+3</f>
        <v>4</v>
      </c>
      <c r="D573" s="401"/>
      <c r="E573" s="458"/>
      <c r="F573" s="458"/>
      <c r="G573" s="401"/>
      <c r="H573" s="406"/>
      <c r="I573" s="422"/>
      <c r="J573" s="428" t="s">
        <v>930</v>
      </c>
      <c r="K573" s="428"/>
      <c r="L573" s="406"/>
      <c r="M573" s="406"/>
      <c r="N573" s="777">
        <f t="shared" ref="N573:N579" si="174">IF(N533=0,0,N533+24)</f>
        <v>49</v>
      </c>
      <c r="O573" s="774">
        <f t="shared" ref="O573" si="175">IF(N573=0,0,N573+72)</f>
        <v>121</v>
      </c>
      <c r="P573" s="775">
        <f t="shared" ref="P573" si="176">O573</f>
        <v>121</v>
      </c>
      <c r="Q573" s="774">
        <f t="shared" ref="Q573" si="177">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38"/>
        <v>5</v>
      </c>
      <c r="D574" s="401"/>
      <c r="E574" s="458"/>
      <c r="F574" s="458"/>
      <c r="G574" s="401"/>
      <c r="H574" s="406"/>
      <c r="I574" s="422"/>
      <c r="J574" s="428" t="s">
        <v>154</v>
      </c>
      <c r="K574" s="428"/>
      <c r="L574" s="406"/>
      <c r="M574" s="406"/>
      <c r="N574" s="777">
        <f t="shared" si="174"/>
        <v>0</v>
      </c>
      <c r="O574" s="774">
        <f t="shared" ref="O574:O579" si="178">IF(N574=0,0,N574+72)</f>
        <v>0</v>
      </c>
      <c r="P574" s="775">
        <f t="shared" ref="P574:P579" si="179">O574</f>
        <v>0</v>
      </c>
      <c r="Q574" s="774">
        <f t="shared" ref="Q574:Q579" si="180">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38"/>
        <v>5</v>
      </c>
      <c r="D575" s="401"/>
      <c r="E575" s="458"/>
      <c r="F575" s="458"/>
      <c r="G575" s="401"/>
      <c r="H575" s="406"/>
      <c r="I575" s="422"/>
      <c r="J575" s="428" t="s">
        <v>628</v>
      </c>
      <c r="K575" s="428"/>
      <c r="L575" s="406"/>
      <c r="M575" s="406"/>
      <c r="N575" s="777">
        <f t="shared" si="174"/>
        <v>0</v>
      </c>
      <c r="O575" s="774">
        <f t="shared" si="178"/>
        <v>0</v>
      </c>
      <c r="P575" s="775">
        <f t="shared" si="179"/>
        <v>0</v>
      </c>
      <c r="Q575" s="774">
        <f t="shared" si="180"/>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38"/>
        <v>5</v>
      </c>
      <c r="D576" s="401"/>
      <c r="E576" s="458"/>
      <c r="F576" s="458"/>
      <c r="G576" s="401"/>
      <c r="H576" s="406"/>
      <c r="I576" s="422"/>
      <c r="J576" s="428" t="s">
        <v>629</v>
      </c>
      <c r="K576" s="428"/>
      <c r="L576" s="406"/>
      <c r="M576" s="406"/>
      <c r="N576" s="777">
        <f t="shared" si="174"/>
        <v>0</v>
      </c>
      <c r="O576" s="774">
        <f t="shared" si="178"/>
        <v>0</v>
      </c>
      <c r="P576" s="775">
        <f t="shared" si="179"/>
        <v>0</v>
      </c>
      <c r="Q576" s="774">
        <f t="shared" si="180"/>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38"/>
        <v>5</v>
      </c>
      <c r="D577" s="401"/>
      <c r="E577" s="458"/>
      <c r="F577" s="458"/>
      <c r="G577" s="401"/>
      <c r="H577" s="406"/>
      <c r="I577" s="422"/>
      <c r="J577" s="428" t="s">
        <v>630</v>
      </c>
      <c r="K577" s="428"/>
      <c r="L577" s="406"/>
      <c r="M577" s="406"/>
      <c r="N577" s="777">
        <f t="shared" si="174"/>
        <v>0</v>
      </c>
      <c r="O577" s="774">
        <f t="shared" si="178"/>
        <v>0</v>
      </c>
      <c r="P577" s="775">
        <f t="shared" si="179"/>
        <v>0</v>
      </c>
      <c r="Q577" s="774">
        <f t="shared" si="180"/>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38"/>
        <v>5</v>
      </c>
      <c r="D578" s="401"/>
      <c r="E578" s="458"/>
      <c r="F578" s="458"/>
      <c r="G578" s="401"/>
      <c r="H578" s="406"/>
      <c r="I578" s="422"/>
      <c r="J578" s="428" t="s">
        <v>631</v>
      </c>
      <c r="K578" s="428"/>
      <c r="L578" s="406"/>
      <c r="M578" s="406"/>
      <c r="N578" s="777">
        <f t="shared" si="174"/>
        <v>0</v>
      </c>
      <c r="O578" s="774">
        <f t="shared" si="178"/>
        <v>0</v>
      </c>
      <c r="P578" s="775">
        <f t="shared" si="179"/>
        <v>0</v>
      </c>
      <c r="Q578" s="774">
        <f t="shared" si="180"/>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38"/>
        <v>5</v>
      </c>
      <c r="D579" s="401"/>
      <c r="E579" s="458"/>
      <c r="F579" s="458"/>
      <c r="G579" s="401"/>
      <c r="H579" s="406"/>
      <c r="I579" s="422"/>
      <c r="J579" s="428" t="s">
        <v>604</v>
      </c>
      <c r="K579" s="428"/>
      <c r="L579" s="406"/>
      <c r="M579" s="406"/>
      <c r="N579" s="777">
        <f t="shared" si="174"/>
        <v>0</v>
      </c>
      <c r="O579" s="774">
        <f t="shared" si="178"/>
        <v>0</v>
      </c>
      <c r="P579" s="775">
        <f t="shared" si="179"/>
        <v>0</v>
      </c>
      <c r="Q579" s="774">
        <f t="shared" si="180"/>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38"/>
        <v>5</v>
      </c>
      <c r="D580" s="401"/>
      <c r="E580" s="458"/>
      <c r="F580" s="458"/>
      <c r="G580" s="401"/>
      <c r="H580" s="422"/>
      <c r="I580" s="422">
        <v>1</v>
      </c>
      <c r="J580" s="428" t="s">
        <v>622</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1">INT($C$232)+3</f>
        <v>4</v>
      </c>
      <c r="D581" s="401"/>
      <c r="E581" s="458"/>
      <c r="F581" s="458"/>
      <c r="G581" s="401"/>
      <c r="H581" s="406"/>
      <c r="I581" s="422"/>
      <c r="J581" s="428" t="s">
        <v>930</v>
      </c>
      <c r="K581" s="428"/>
      <c r="L581" s="406"/>
      <c r="M581" s="406"/>
      <c r="N581" s="777">
        <f t="shared" ref="N581:N587" si="182">IF(N541=0,0,N541+24)</f>
        <v>49</v>
      </c>
      <c r="O581" s="774">
        <f t="shared" ref="O581" si="183">IF(N581=0,0,N581+72)</f>
        <v>121</v>
      </c>
      <c r="P581" s="775">
        <f t="shared" ref="P581" si="184">O581</f>
        <v>121</v>
      </c>
      <c r="Q581" s="774">
        <f t="shared" ref="Q581" si="185">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38"/>
        <v>5</v>
      </c>
      <c r="D582" s="401"/>
      <c r="E582" s="458"/>
      <c r="F582" s="458"/>
      <c r="G582" s="401"/>
      <c r="H582" s="406"/>
      <c r="I582" s="422"/>
      <c r="J582" s="428" t="s">
        <v>154</v>
      </c>
      <c r="K582" s="428"/>
      <c r="L582" s="406"/>
      <c r="M582" s="406"/>
      <c r="N582" s="777">
        <f t="shared" si="182"/>
        <v>50</v>
      </c>
      <c r="O582" s="774">
        <f t="shared" ref="O582:O587" si="186">IF(N582=0,0,N582+72)</f>
        <v>122</v>
      </c>
      <c r="P582" s="775">
        <f t="shared" ref="P582:P587" si="187">O582</f>
        <v>122</v>
      </c>
      <c r="Q582" s="774">
        <f t="shared" ref="Q582:Q587" si="188">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38"/>
        <v>5</v>
      </c>
      <c r="D583" s="401"/>
      <c r="E583" s="458"/>
      <c r="F583" s="458"/>
      <c r="G583" s="401"/>
      <c r="H583" s="406"/>
      <c r="I583" s="422"/>
      <c r="J583" s="428" t="s">
        <v>628</v>
      </c>
      <c r="K583" s="428"/>
      <c r="L583" s="406"/>
      <c r="M583" s="406"/>
      <c r="N583" s="777">
        <f t="shared" si="182"/>
        <v>51</v>
      </c>
      <c r="O583" s="774">
        <f t="shared" si="186"/>
        <v>123</v>
      </c>
      <c r="P583" s="775">
        <f t="shared" si="187"/>
        <v>123</v>
      </c>
      <c r="Q583" s="774">
        <f t="shared" si="188"/>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38"/>
        <v>5</v>
      </c>
      <c r="D584" s="401"/>
      <c r="E584" s="458"/>
      <c r="F584" s="458"/>
      <c r="G584" s="401"/>
      <c r="H584" s="406"/>
      <c r="I584" s="422"/>
      <c r="J584" s="428" t="s">
        <v>629</v>
      </c>
      <c r="K584" s="428"/>
      <c r="L584" s="406"/>
      <c r="M584" s="406"/>
      <c r="N584" s="777">
        <f t="shared" si="182"/>
        <v>51</v>
      </c>
      <c r="O584" s="774">
        <f t="shared" si="186"/>
        <v>123</v>
      </c>
      <c r="P584" s="775">
        <f t="shared" si="187"/>
        <v>123</v>
      </c>
      <c r="Q584" s="774">
        <f t="shared" si="188"/>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38"/>
        <v>5</v>
      </c>
      <c r="D585" s="401"/>
      <c r="E585" s="458"/>
      <c r="F585" s="458"/>
      <c r="G585" s="401"/>
      <c r="H585" s="406"/>
      <c r="I585" s="422"/>
      <c r="J585" s="428" t="s">
        <v>630</v>
      </c>
      <c r="K585" s="428"/>
      <c r="L585" s="406"/>
      <c r="M585" s="406"/>
      <c r="N585" s="777">
        <f t="shared" si="182"/>
        <v>51</v>
      </c>
      <c r="O585" s="774">
        <f t="shared" si="186"/>
        <v>123</v>
      </c>
      <c r="P585" s="775">
        <f t="shared" si="187"/>
        <v>123</v>
      </c>
      <c r="Q585" s="774">
        <f t="shared" si="188"/>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38"/>
        <v>5</v>
      </c>
      <c r="D586" s="401"/>
      <c r="E586" s="458"/>
      <c r="F586" s="458"/>
      <c r="G586" s="401"/>
      <c r="H586" s="406"/>
      <c r="I586" s="422"/>
      <c r="J586" s="428" t="s">
        <v>631</v>
      </c>
      <c r="K586" s="428"/>
      <c r="L586" s="406"/>
      <c r="M586" s="406"/>
      <c r="N586" s="777">
        <f t="shared" si="182"/>
        <v>51</v>
      </c>
      <c r="O586" s="774">
        <f t="shared" si="186"/>
        <v>123</v>
      </c>
      <c r="P586" s="775">
        <f t="shared" si="187"/>
        <v>123</v>
      </c>
      <c r="Q586" s="774">
        <f t="shared" si="188"/>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38"/>
        <v>5</v>
      </c>
      <c r="D587" s="401"/>
      <c r="E587" s="458"/>
      <c r="F587" s="458"/>
      <c r="G587" s="401"/>
      <c r="H587" s="406"/>
      <c r="I587" s="422"/>
      <c r="J587" s="428" t="s">
        <v>604</v>
      </c>
      <c r="K587" s="428"/>
      <c r="L587" s="406"/>
      <c r="M587" s="406"/>
      <c r="N587" s="777">
        <f t="shared" si="182"/>
        <v>51</v>
      </c>
      <c r="O587" s="774">
        <f t="shared" si="186"/>
        <v>123</v>
      </c>
      <c r="P587" s="775">
        <f t="shared" si="187"/>
        <v>123</v>
      </c>
      <c r="Q587" s="774">
        <f t="shared" si="188"/>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38"/>
        <v>5</v>
      </c>
      <c r="D588" s="401"/>
      <c r="E588" s="458"/>
      <c r="F588" s="458"/>
      <c r="G588" s="401"/>
      <c r="H588" s="422"/>
      <c r="I588" s="422">
        <v>2</v>
      </c>
      <c r="J588" s="428" t="s">
        <v>622</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89">INT($C$232)+3</f>
        <v>4</v>
      </c>
      <c r="D589" s="401"/>
      <c r="E589" s="458"/>
      <c r="F589" s="458"/>
      <c r="G589" s="401"/>
      <c r="H589" s="406"/>
      <c r="I589" s="422"/>
      <c r="J589" s="428" t="s">
        <v>930</v>
      </c>
      <c r="K589" s="428"/>
      <c r="L589" s="406"/>
      <c r="M589" s="406"/>
      <c r="N589" s="777">
        <f t="shared" ref="N589:N595" si="190">IF(N549=0,0,N549+24)</f>
        <v>49</v>
      </c>
      <c r="O589" s="774">
        <f t="shared" ref="O589" si="191">IF(N589=0,0,N589+72)</f>
        <v>121</v>
      </c>
      <c r="P589" s="775">
        <f t="shared" ref="P589" si="192">O589</f>
        <v>121</v>
      </c>
      <c r="Q589" s="774">
        <f t="shared" ref="Q589" si="193">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38"/>
        <v>5</v>
      </c>
      <c r="D590" s="401"/>
      <c r="E590" s="458"/>
      <c r="F590" s="458"/>
      <c r="G590" s="401"/>
      <c r="H590" s="406"/>
      <c r="I590" s="422"/>
      <c r="J590" s="428" t="s">
        <v>154</v>
      </c>
      <c r="K590" s="428"/>
      <c r="L590" s="406"/>
      <c r="M590" s="406"/>
      <c r="N590" s="777">
        <f t="shared" si="190"/>
        <v>52</v>
      </c>
      <c r="O590" s="774">
        <f t="shared" ref="O590:O595" si="194">IF(N590=0,0,N590+72)</f>
        <v>124</v>
      </c>
      <c r="P590" s="775">
        <f t="shared" ref="P590:P595" si="195">O590</f>
        <v>124</v>
      </c>
      <c r="Q590" s="774">
        <f t="shared" ref="Q590:Q595" si="196">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38"/>
        <v>5</v>
      </c>
      <c r="D591" s="401"/>
      <c r="E591" s="458"/>
      <c r="F591" s="458"/>
      <c r="G591" s="401"/>
      <c r="H591" s="406"/>
      <c r="I591" s="422"/>
      <c r="J591" s="428" t="s">
        <v>628</v>
      </c>
      <c r="K591" s="428"/>
      <c r="L591" s="406"/>
      <c r="M591" s="406"/>
      <c r="N591" s="777">
        <f t="shared" si="190"/>
        <v>53</v>
      </c>
      <c r="O591" s="774">
        <f t="shared" si="194"/>
        <v>125</v>
      </c>
      <c r="P591" s="775">
        <f t="shared" si="195"/>
        <v>125</v>
      </c>
      <c r="Q591" s="774">
        <f t="shared" si="196"/>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38"/>
        <v>5</v>
      </c>
      <c r="D592" s="401"/>
      <c r="E592" s="458"/>
      <c r="F592" s="458"/>
      <c r="G592" s="401"/>
      <c r="H592" s="406"/>
      <c r="I592" s="422"/>
      <c r="J592" s="428" t="s">
        <v>629</v>
      </c>
      <c r="K592" s="428"/>
      <c r="L592" s="406"/>
      <c r="M592" s="406"/>
      <c r="N592" s="777">
        <f t="shared" si="190"/>
        <v>53</v>
      </c>
      <c r="O592" s="774">
        <f t="shared" si="194"/>
        <v>125</v>
      </c>
      <c r="P592" s="775">
        <f t="shared" si="195"/>
        <v>125</v>
      </c>
      <c r="Q592" s="774">
        <f t="shared" si="196"/>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38"/>
        <v>5</v>
      </c>
      <c r="D593" s="401"/>
      <c r="E593" s="458"/>
      <c r="F593" s="458"/>
      <c r="G593" s="401"/>
      <c r="H593" s="406"/>
      <c r="I593" s="422"/>
      <c r="J593" s="428" t="s">
        <v>630</v>
      </c>
      <c r="K593" s="428"/>
      <c r="L593" s="406"/>
      <c r="M593" s="406"/>
      <c r="N593" s="777">
        <f t="shared" si="190"/>
        <v>54</v>
      </c>
      <c r="O593" s="774">
        <f t="shared" si="194"/>
        <v>126</v>
      </c>
      <c r="P593" s="775">
        <f t="shared" si="195"/>
        <v>126</v>
      </c>
      <c r="Q593" s="774">
        <f t="shared" si="196"/>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38"/>
        <v>5</v>
      </c>
      <c r="D594" s="401"/>
      <c r="E594" s="458"/>
      <c r="F594" s="458"/>
      <c r="G594" s="401"/>
      <c r="H594" s="406"/>
      <c r="I594" s="422"/>
      <c r="J594" s="428" t="s">
        <v>631</v>
      </c>
      <c r="K594" s="428"/>
      <c r="L594" s="406"/>
      <c r="M594" s="406"/>
      <c r="N594" s="777">
        <f t="shared" si="190"/>
        <v>54</v>
      </c>
      <c r="O594" s="774">
        <f t="shared" si="194"/>
        <v>126</v>
      </c>
      <c r="P594" s="775">
        <f t="shared" si="195"/>
        <v>126</v>
      </c>
      <c r="Q594" s="774">
        <f t="shared" si="196"/>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38"/>
        <v>5</v>
      </c>
      <c r="D595" s="401"/>
      <c r="E595" s="458"/>
      <c r="F595" s="458"/>
      <c r="G595" s="401"/>
      <c r="H595" s="406"/>
      <c r="I595" s="422"/>
      <c r="J595" s="428" t="s">
        <v>604</v>
      </c>
      <c r="K595" s="428"/>
      <c r="L595" s="406"/>
      <c r="M595" s="406"/>
      <c r="N595" s="777">
        <f t="shared" si="190"/>
        <v>54</v>
      </c>
      <c r="O595" s="774">
        <f t="shared" si="194"/>
        <v>126</v>
      </c>
      <c r="P595" s="775">
        <f t="shared" si="195"/>
        <v>126</v>
      </c>
      <c r="Q595" s="774">
        <f t="shared" si="196"/>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38"/>
        <v>5</v>
      </c>
      <c r="D596" s="401"/>
      <c r="E596" s="458"/>
      <c r="F596" s="458"/>
      <c r="G596" s="401"/>
      <c r="H596" s="422"/>
      <c r="I596" s="422">
        <v>3</v>
      </c>
      <c r="J596" s="428" t="s">
        <v>622</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197">INT($C$232)+3</f>
        <v>4</v>
      </c>
      <c r="D597" s="401"/>
      <c r="E597" s="458"/>
      <c r="F597" s="458"/>
      <c r="G597" s="401"/>
      <c r="H597" s="406"/>
      <c r="I597" s="422"/>
      <c r="J597" s="428" t="s">
        <v>930</v>
      </c>
      <c r="K597" s="428"/>
      <c r="L597" s="406"/>
      <c r="M597" s="406"/>
      <c r="N597" s="777">
        <f t="shared" ref="N597:N603" si="198">IF(N557=0,0,N557+24)</f>
        <v>49</v>
      </c>
      <c r="O597" s="774">
        <f t="shared" ref="O597" si="199">IF(N597=0,0,N597+72)</f>
        <v>121</v>
      </c>
      <c r="P597" s="775">
        <f t="shared" ref="P597" si="200">O597</f>
        <v>121</v>
      </c>
      <c r="Q597" s="774">
        <f t="shared" ref="Q597" si="201">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38"/>
        <v>5</v>
      </c>
      <c r="D598" s="401"/>
      <c r="E598" s="458"/>
      <c r="F598" s="458"/>
      <c r="G598" s="401"/>
      <c r="H598" s="406"/>
      <c r="I598" s="422"/>
      <c r="J598" s="428" t="s">
        <v>154</v>
      </c>
      <c r="K598" s="428"/>
      <c r="L598" s="406"/>
      <c r="M598" s="406"/>
      <c r="N598" s="777">
        <f t="shared" si="198"/>
        <v>55</v>
      </c>
      <c r="O598" s="774">
        <f t="shared" ref="O598:O603" si="202">IF(N598=0,0,N598+72)</f>
        <v>127</v>
      </c>
      <c r="P598" s="775">
        <f t="shared" ref="P598:P603" si="203">O598</f>
        <v>127</v>
      </c>
      <c r="Q598" s="774">
        <f t="shared" ref="Q598:Q603" si="204">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38"/>
        <v>5</v>
      </c>
      <c r="D599" s="401"/>
      <c r="E599" s="458"/>
      <c r="F599" s="458"/>
      <c r="G599" s="401"/>
      <c r="H599" s="406"/>
      <c r="I599" s="422"/>
      <c r="J599" s="428" t="s">
        <v>628</v>
      </c>
      <c r="K599" s="428"/>
      <c r="L599" s="406"/>
      <c r="M599" s="406"/>
      <c r="N599" s="777">
        <f t="shared" si="198"/>
        <v>56</v>
      </c>
      <c r="O599" s="774">
        <f t="shared" si="202"/>
        <v>128</v>
      </c>
      <c r="P599" s="775">
        <f t="shared" si="203"/>
        <v>128</v>
      </c>
      <c r="Q599" s="774">
        <f t="shared" si="204"/>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38"/>
        <v>5</v>
      </c>
      <c r="D600" s="401"/>
      <c r="E600" s="458"/>
      <c r="F600" s="458"/>
      <c r="G600" s="401"/>
      <c r="H600" s="406"/>
      <c r="I600" s="422"/>
      <c r="J600" s="428" t="s">
        <v>629</v>
      </c>
      <c r="K600" s="428"/>
      <c r="L600" s="406"/>
      <c r="M600" s="406"/>
      <c r="N600" s="777">
        <f t="shared" si="198"/>
        <v>56</v>
      </c>
      <c r="O600" s="774">
        <f t="shared" si="202"/>
        <v>128</v>
      </c>
      <c r="P600" s="775">
        <f t="shared" si="203"/>
        <v>128</v>
      </c>
      <c r="Q600" s="774">
        <f t="shared" si="204"/>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38"/>
        <v>5</v>
      </c>
      <c r="D601" s="401"/>
      <c r="E601" s="458"/>
      <c r="F601" s="458"/>
      <c r="G601" s="401"/>
      <c r="H601" s="406"/>
      <c r="I601" s="422"/>
      <c r="J601" s="428" t="s">
        <v>630</v>
      </c>
      <c r="K601" s="428"/>
      <c r="L601" s="406"/>
      <c r="M601" s="406"/>
      <c r="N601" s="777">
        <f t="shared" si="198"/>
        <v>57</v>
      </c>
      <c r="O601" s="774">
        <f t="shared" si="202"/>
        <v>129</v>
      </c>
      <c r="P601" s="775">
        <f t="shared" si="203"/>
        <v>129</v>
      </c>
      <c r="Q601" s="774">
        <f t="shared" si="204"/>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38"/>
        <v>5</v>
      </c>
      <c r="D602" s="401"/>
      <c r="E602" s="458"/>
      <c r="F602" s="458"/>
      <c r="G602" s="401"/>
      <c r="H602" s="406"/>
      <c r="I602" s="422"/>
      <c r="J602" s="428" t="s">
        <v>631</v>
      </c>
      <c r="K602" s="428"/>
      <c r="L602" s="406"/>
      <c r="M602" s="406"/>
      <c r="N602" s="777">
        <f t="shared" si="198"/>
        <v>57</v>
      </c>
      <c r="O602" s="774">
        <f t="shared" si="202"/>
        <v>129</v>
      </c>
      <c r="P602" s="775">
        <f t="shared" si="203"/>
        <v>129</v>
      </c>
      <c r="Q602" s="774">
        <f t="shared" si="204"/>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38"/>
        <v>5</v>
      </c>
      <c r="D603" s="401"/>
      <c r="E603" s="458"/>
      <c r="F603" s="458"/>
      <c r="G603" s="401"/>
      <c r="H603" s="406"/>
      <c r="I603" s="422"/>
      <c r="J603" s="428" t="s">
        <v>604</v>
      </c>
      <c r="K603" s="428"/>
      <c r="L603" s="406"/>
      <c r="M603" s="406"/>
      <c r="N603" s="777">
        <f t="shared" si="198"/>
        <v>58</v>
      </c>
      <c r="O603" s="774">
        <f t="shared" si="202"/>
        <v>130</v>
      </c>
      <c r="P603" s="775">
        <f t="shared" si="203"/>
        <v>130</v>
      </c>
      <c r="Q603" s="774">
        <f t="shared" si="204"/>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38"/>
        <v>5</v>
      </c>
      <c r="D604" s="401"/>
      <c r="E604" s="458"/>
      <c r="F604" s="458"/>
      <c r="G604" s="401"/>
      <c r="H604" s="422"/>
      <c r="I604" s="422">
        <v>4</v>
      </c>
      <c r="J604" s="428" t="s">
        <v>622</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5">INT($C$232)+3</f>
        <v>4</v>
      </c>
      <c r="D605" s="401"/>
      <c r="E605" s="458"/>
      <c r="F605" s="458"/>
      <c r="G605" s="401"/>
      <c r="H605" s="406"/>
      <c r="I605" s="422"/>
      <c r="J605" s="428" t="s">
        <v>930</v>
      </c>
      <c r="K605" s="428"/>
      <c r="L605" s="406"/>
      <c r="M605" s="406"/>
      <c r="N605" s="777">
        <f t="shared" ref="N605:N611" si="206">IF(N565=0,0,N565+24)</f>
        <v>49</v>
      </c>
      <c r="O605" s="774">
        <f t="shared" ref="O605" si="207">IF(N605=0,0,N605+72)</f>
        <v>121</v>
      </c>
      <c r="P605" s="775">
        <f t="shared" ref="P605" si="208">O605</f>
        <v>121</v>
      </c>
      <c r="Q605" s="774">
        <f t="shared" ref="Q605" si="209">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38"/>
        <v>5</v>
      </c>
      <c r="D606" s="401"/>
      <c r="E606" s="458"/>
      <c r="F606" s="458"/>
      <c r="G606" s="401"/>
      <c r="H606" s="406"/>
      <c r="I606" s="422"/>
      <c r="J606" s="428" t="s">
        <v>154</v>
      </c>
      <c r="K606" s="428"/>
      <c r="L606" s="406"/>
      <c r="M606" s="406"/>
      <c r="N606" s="777">
        <f t="shared" si="206"/>
        <v>59</v>
      </c>
      <c r="O606" s="774">
        <f t="shared" ref="O606:O611" si="210">IF(N606=0,0,N606+72)</f>
        <v>131</v>
      </c>
      <c r="P606" s="775">
        <f t="shared" ref="P606:P611" si="211">O606</f>
        <v>131</v>
      </c>
      <c r="Q606" s="774">
        <f t="shared" ref="Q606:Q611" si="212">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3">INT($C$232)+4</f>
        <v>5</v>
      </c>
      <c r="D607" s="401"/>
      <c r="E607" s="458"/>
      <c r="F607" s="458"/>
      <c r="G607" s="401"/>
      <c r="H607" s="406"/>
      <c r="I607" s="422"/>
      <c r="J607" s="428" t="s">
        <v>628</v>
      </c>
      <c r="K607" s="428"/>
      <c r="L607" s="406"/>
      <c r="M607" s="406"/>
      <c r="N607" s="777">
        <f t="shared" si="206"/>
        <v>60</v>
      </c>
      <c r="O607" s="774">
        <f t="shared" si="210"/>
        <v>132</v>
      </c>
      <c r="P607" s="775">
        <f t="shared" si="211"/>
        <v>132</v>
      </c>
      <c r="Q607" s="774">
        <f t="shared" si="212"/>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3"/>
        <v>5</v>
      </c>
      <c r="D608" s="401"/>
      <c r="E608" s="458"/>
      <c r="F608" s="458"/>
      <c r="G608" s="401"/>
      <c r="H608" s="406"/>
      <c r="I608" s="422"/>
      <c r="J608" s="428" t="s">
        <v>629</v>
      </c>
      <c r="K608" s="428"/>
      <c r="L608" s="406"/>
      <c r="M608" s="406"/>
      <c r="N608" s="777">
        <f t="shared" si="206"/>
        <v>60</v>
      </c>
      <c r="O608" s="774">
        <f t="shared" si="210"/>
        <v>132</v>
      </c>
      <c r="P608" s="775">
        <f t="shared" si="211"/>
        <v>132</v>
      </c>
      <c r="Q608" s="774">
        <f t="shared" si="212"/>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3"/>
        <v>5</v>
      </c>
      <c r="D609" s="401"/>
      <c r="E609" s="458"/>
      <c r="F609" s="458"/>
      <c r="G609" s="401"/>
      <c r="H609" s="406"/>
      <c r="I609" s="422"/>
      <c r="J609" s="428" t="s">
        <v>630</v>
      </c>
      <c r="K609" s="428"/>
      <c r="L609" s="406"/>
      <c r="M609" s="406"/>
      <c r="N609" s="777">
        <f t="shared" si="206"/>
        <v>61</v>
      </c>
      <c r="O609" s="774">
        <f t="shared" si="210"/>
        <v>133</v>
      </c>
      <c r="P609" s="775">
        <f t="shared" si="211"/>
        <v>133</v>
      </c>
      <c r="Q609" s="774">
        <f t="shared" si="212"/>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3"/>
        <v>5</v>
      </c>
      <c r="D610" s="401"/>
      <c r="E610" s="458"/>
      <c r="F610" s="458"/>
      <c r="G610" s="401"/>
      <c r="H610" s="406"/>
      <c r="I610" s="422"/>
      <c r="J610" s="428" t="s">
        <v>631</v>
      </c>
      <c r="K610" s="428"/>
      <c r="L610" s="406"/>
      <c r="M610" s="406"/>
      <c r="N610" s="777">
        <f t="shared" si="206"/>
        <v>61</v>
      </c>
      <c r="O610" s="774">
        <f t="shared" si="210"/>
        <v>133</v>
      </c>
      <c r="P610" s="775">
        <f t="shared" si="211"/>
        <v>133</v>
      </c>
      <c r="Q610" s="774">
        <f t="shared" si="212"/>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3"/>
        <v>5</v>
      </c>
      <c r="D611" s="401"/>
      <c r="E611" s="458"/>
      <c r="F611" s="458"/>
      <c r="G611" s="401"/>
      <c r="H611" s="406"/>
      <c r="I611" s="422"/>
      <c r="J611" s="428" t="s">
        <v>604</v>
      </c>
      <c r="K611" s="428"/>
      <c r="L611" s="406"/>
      <c r="M611" s="406"/>
      <c r="N611" s="777">
        <f t="shared" si="206"/>
        <v>62</v>
      </c>
      <c r="O611" s="774">
        <f t="shared" si="210"/>
        <v>134</v>
      </c>
      <c r="P611" s="775">
        <f t="shared" si="211"/>
        <v>134</v>
      </c>
      <c r="Q611" s="774">
        <f t="shared" si="212"/>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437</v>
      </c>
      <c r="AR612" s="387"/>
      <c r="AS612" s="375"/>
      <c r="AT612" s="375"/>
      <c r="AU612" s="375"/>
    </row>
    <row r="613" spans="1:47" outlineLevel="2" x14ac:dyDescent="0.25">
      <c r="A613" s="375"/>
      <c r="B613" s="384"/>
      <c r="C613" s="377">
        <f>INT($C$232)+2</f>
        <v>3</v>
      </c>
      <c r="D613" s="401"/>
      <c r="E613" s="458"/>
      <c r="F613" s="458"/>
      <c r="G613" s="401"/>
      <c r="H613" s="471" t="s">
        <v>615</v>
      </c>
      <c r="I613" s="429" t="s">
        <v>632</v>
      </c>
      <c r="J613" s="429"/>
      <c r="K613" s="521"/>
      <c r="L613" s="519">
        <f>COUNTA($I614:$I$638)/COUNTA($H614:$H$638)</f>
        <v>8</v>
      </c>
      <c r="M613" s="406"/>
      <c r="N613" s="429"/>
      <c r="O613" s="429"/>
      <c r="P613" s="429"/>
      <c r="Q613" s="429"/>
      <c r="R613" s="429" t="s">
        <v>633</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4">INT($C$232)+3</f>
        <v>4</v>
      </c>
      <c r="D614" s="401"/>
      <c r="E614" s="458"/>
      <c r="F614" s="458"/>
      <c r="G614" s="401"/>
      <c r="H614" s="422" t="str">
        <f>H$251</f>
        <v>Aut</v>
      </c>
      <c r="I614" s="428" t="s">
        <v>578</v>
      </c>
      <c r="J614" s="428"/>
      <c r="K614" s="406"/>
      <c r="L614" s="405"/>
      <c r="M614" s="406"/>
      <c r="N614" s="406"/>
      <c r="O614" s="406"/>
      <c r="P614" s="406"/>
      <c r="Q614" s="406"/>
      <c r="R614" s="423">
        <v>20</v>
      </c>
      <c r="S614" s="774">
        <f t="shared" ref="S614:S637" si="215">IF(R614=0,0,R614+72)</f>
        <v>92</v>
      </c>
      <c r="T614" s="775">
        <f t="shared" ref="T614:T637" si="216">S614</f>
        <v>92</v>
      </c>
      <c r="U614" s="774">
        <f t="shared" ref="U614:U637" si="217">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4"/>
        <v>4</v>
      </c>
      <c r="D615" s="401"/>
      <c r="E615" s="458"/>
      <c r="F615" s="458"/>
      <c r="G615" s="401"/>
      <c r="H615" s="422"/>
      <c r="I615" s="428" t="s">
        <v>579</v>
      </c>
      <c r="J615" s="428"/>
      <c r="K615" s="406"/>
      <c r="L615" s="406"/>
      <c r="M615" s="406"/>
      <c r="N615" s="406"/>
      <c r="O615" s="406"/>
      <c r="P615" s="406"/>
      <c r="Q615" s="406"/>
      <c r="R615" s="423">
        <v>21</v>
      </c>
      <c r="S615" s="774">
        <f t="shared" si="215"/>
        <v>93</v>
      </c>
      <c r="T615" s="775">
        <f t="shared" si="216"/>
        <v>93</v>
      </c>
      <c r="U615" s="774">
        <f t="shared" si="217"/>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4"/>
        <v>4</v>
      </c>
      <c r="D616" s="401"/>
      <c r="E616" s="458"/>
      <c r="F616" s="458"/>
      <c r="G616" s="401"/>
      <c r="H616" s="422"/>
      <c r="I616" s="428" t="s">
        <v>580</v>
      </c>
      <c r="J616" s="428"/>
      <c r="K616" s="406"/>
      <c r="L616" s="406"/>
      <c r="M616" s="406"/>
      <c r="N616" s="406"/>
      <c r="O616" s="406"/>
      <c r="P616" s="406"/>
      <c r="Q616" s="406"/>
      <c r="R616" s="406">
        <v>0</v>
      </c>
      <c r="S616" s="774">
        <f t="shared" si="215"/>
        <v>0</v>
      </c>
      <c r="T616" s="775">
        <f t="shared" si="216"/>
        <v>0</v>
      </c>
      <c r="U616" s="774">
        <f t="shared" si="217"/>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4"/>
        <v>4</v>
      </c>
      <c r="D617" s="401"/>
      <c r="E617" s="458"/>
      <c r="F617" s="458"/>
      <c r="G617" s="401"/>
      <c r="H617" s="422"/>
      <c r="I617" s="428" t="s">
        <v>565</v>
      </c>
      <c r="J617" s="428"/>
      <c r="K617" s="406"/>
      <c r="L617" s="406"/>
      <c r="M617" s="406"/>
      <c r="N617" s="406"/>
      <c r="O617" s="406"/>
      <c r="P617" s="406"/>
      <c r="Q617" s="406"/>
      <c r="R617" s="406">
        <v>0</v>
      </c>
      <c r="S617" s="774">
        <f t="shared" si="215"/>
        <v>0</v>
      </c>
      <c r="T617" s="775">
        <f t="shared" si="216"/>
        <v>0</v>
      </c>
      <c r="U617" s="774">
        <f t="shared" si="217"/>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4"/>
        <v>4</v>
      </c>
      <c r="D618" s="401"/>
      <c r="E618" s="458"/>
      <c r="F618" s="458"/>
      <c r="G618" s="401"/>
      <c r="H618" s="422"/>
      <c r="I618" s="428" t="s">
        <v>566</v>
      </c>
      <c r="J618" s="428"/>
      <c r="K618" s="406"/>
      <c r="L618" s="406"/>
      <c r="M618" s="406"/>
      <c r="N618" s="406"/>
      <c r="O618" s="406"/>
      <c r="P618" s="406"/>
      <c r="Q618" s="406"/>
      <c r="R618" s="406">
        <v>0</v>
      </c>
      <c r="S618" s="774">
        <f t="shared" si="215"/>
        <v>0</v>
      </c>
      <c r="T618" s="775">
        <f t="shared" si="216"/>
        <v>0</v>
      </c>
      <c r="U618" s="774">
        <f t="shared" si="217"/>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4"/>
        <v>4</v>
      </c>
      <c r="D619" s="401"/>
      <c r="E619" s="458"/>
      <c r="F619" s="458"/>
      <c r="G619" s="401"/>
      <c r="H619" s="422"/>
      <c r="I619" s="428" t="s">
        <v>567</v>
      </c>
      <c r="J619" s="428"/>
      <c r="K619" s="406"/>
      <c r="L619" s="406"/>
      <c r="M619" s="406"/>
      <c r="N619" s="406"/>
      <c r="O619" s="406"/>
      <c r="P619" s="406"/>
      <c r="Q619" s="406"/>
      <c r="R619" s="406">
        <v>0</v>
      </c>
      <c r="S619" s="774">
        <f t="shared" si="215"/>
        <v>0</v>
      </c>
      <c r="T619" s="775">
        <f t="shared" si="216"/>
        <v>0</v>
      </c>
      <c r="U619" s="774">
        <f t="shared" si="217"/>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4"/>
        <v>4</v>
      </c>
      <c r="D620" s="401"/>
      <c r="E620" s="458"/>
      <c r="F620" s="458"/>
      <c r="G620" s="401"/>
      <c r="H620" s="422"/>
      <c r="I620" s="428" t="s">
        <v>568</v>
      </c>
      <c r="J620" s="428"/>
      <c r="K620" s="406"/>
      <c r="L620" s="406"/>
      <c r="M620" s="406"/>
      <c r="N620" s="406"/>
      <c r="O620" s="406"/>
      <c r="P620" s="406"/>
      <c r="Q620" s="406"/>
      <c r="R620" s="406">
        <v>0</v>
      </c>
      <c r="S620" s="774">
        <f t="shared" si="215"/>
        <v>0</v>
      </c>
      <c r="T620" s="775">
        <f t="shared" si="216"/>
        <v>0</v>
      </c>
      <c r="U620" s="774">
        <f t="shared" si="217"/>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4"/>
        <v>4</v>
      </c>
      <c r="D621" s="401"/>
      <c r="E621" s="458"/>
      <c r="F621" s="458"/>
      <c r="G621" s="401"/>
      <c r="H621" s="422"/>
      <c r="I621" s="428" t="s">
        <v>569</v>
      </c>
      <c r="J621" s="428"/>
      <c r="K621" s="406"/>
      <c r="L621" s="406"/>
      <c r="M621" s="406"/>
      <c r="N621" s="406"/>
      <c r="O621" s="406"/>
      <c r="P621" s="406"/>
      <c r="Q621" s="406"/>
      <c r="R621" s="406">
        <v>0</v>
      </c>
      <c r="S621" s="774">
        <f t="shared" si="215"/>
        <v>0</v>
      </c>
      <c r="T621" s="775">
        <f t="shared" si="216"/>
        <v>0</v>
      </c>
      <c r="U621" s="774">
        <f t="shared" si="217"/>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4"/>
        <v>4</v>
      </c>
      <c r="D622" s="401"/>
      <c r="E622" s="458"/>
      <c r="F622" s="458"/>
      <c r="G622" s="401"/>
      <c r="H622" s="422" t="str">
        <f>H$252</f>
        <v>Win</v>
      </c>
      <c r="I622" s="428" t="s">
        <v>578</v>
      </c>
      <c r="J622" s="428"/>
      <c r="K622" s="406"/>
      <c r="L622" s="406"/>
      <c r="M622" s="406"/>
      <c r="N622" s="406"/>
      <c r="O622" s="406"/>
      <c r="P622" s="406"/>
      <c r="Q622" s="406"/>
      <c r="R622" s="778">
        <f>IF(R614=0,0,R614+24)</f>
        <v>44</v>
      </c>
      <c r="S622" s="774">
        <f t="shared" si="215"/>
        <v>116</v>
      </c>
      <c r="T622" s="775">
        <f t="shared" si="216"/>
        <v>116</v>
      </c>
      <c r="U622" s="774">
        <f t="shared" si="217"/>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4"/>
        <v>4</v>
      </c>
      <c r="D623" s="401"/>
      <c r="E623" s="458"/>
      <c r="F623" s="458"/>
      <c r="G623" s="401"/>
      <c r="H623" s="422"/>
      <c r="I623" s="428" t="s">
        <v>579</v>
      </c>
      <c r="J623" s="428"/>
      <c r="K623" s="406"/>
      <c r="L623" s="406"/>
      <c r="M623" s="406"/>
      <c r="N623" s="406"/>
      <c r="O623" s="406"/>
      <c r="P623" s="406"/>
      <c r="Q623" s="406"/>
      <c r="R623" s="778">
        <f>IF(R615=0,0,R615+24)</f>
        <v>45</v>
      </c>
      <c r="S623" s="774">
        <f t="shared" si="215"/>
        <v>117</v>
      </c>
      <c r="T623" s="775">
        <f t="shared" si="216"/>
        <v>117</v>
      </c>
      <c r="U623" s="774">
        <f t="shared" si="217"/>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4"/>
        <v>4</v>
      </c>
      <c r="D624" s="401"/>
      <c r="E624" s="458"/>
      <c r="F624" s="458"/>
      <c r="G624" s="401"/>
      <c r="H624" s="422"/>
      <c r="I624" s="428" t="s">
        <v>580</v>
      </c>
      <c r="J624" s="428"/>
      <c r="K624" s="406"/>
      <c r="L624" s="406"/>
      <c r="M624" s="406"/>
      <c r="N624" s="406"/>
      <c r="O624" s="406"/>
      <c r="P624" s="406"/>
      <c r="Q624" s="406"/>
      <c r="R624" s="406">
        <v>0</v>
      </c>
      <c r="S624" s="774">
        <f t="shared" si="215"/>
        <v>0</v>
      </c>
      <c r="T624" s="775">
        <f t="shared" si="216"/>
        <v>0</v>
      </c>
      <c r="U624" s="774">
        <f t="shared" si="217"/>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4"/>
        <v>4</v>
      </c>
      <c r="D625" s="401"/>
      <c r="E625" s="458"/>
      <c r="F625" s="458"/>
      <c r="G625" s="401"/>
      <c r="H625" s="422"/>
      <c r="I625" s="428" t="s">
        <v>565</v>
      </c>
      <c r="J625" s="428"/>
      <c r="K625" s="406"/>
      <c r="L625" s="406"/>
      <c r="M625" s="406"/>
      <c r="N625" s="406"/>
      <c r="O625" s="406"/>
      <c r="P625" s="406"/>
      <c r="Q625" s="406"/>
      <c r="R625" s="406">
        <v>0</v>
      </c>
      <c r="S625" s="774">
        <f t="shared" si="215"/>
        <v>0</v>
      </c>
      <c r="T625" s="775">
        <f t="shared" si="216"/>
        <v>0</v>
      </c>
      <c r="U625" s="774">
        <f t="shared" si="217"/>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4"/>
        <v>4</v>
      </c>
      <c r="D626" s="401"/>
      <c r="E626" s="458"/>
      <c r="F626" s="458"/>
      <c r="G626" s="401"/>
      <c r="H626" s="422"/>
      <c r="I626" s="428" t="s">
        <v>566</v>
      </c>
      <c r="J626" s="428"/>
      <c r="K626" s="406"/>
      <c r="L626" s="406"/>
      <c r="M626" s="406"/>
      <c r="N626" s="406"/>
      <c r="O626" s="406"/>
      <c r="P626" s="406"/>
      <c r="Q626" s="406"/>
      <c r="R626" s="406">
        <v>0</v>
      </c>
      <c r="S626" s="774">
        <f t="shared" si="215"/>
        <v>0</v>
      </c>
      <c r="T626" s="775">
        <f t="shared" si="216"/>
        <v>0</v>
      </c>
      <c r="U626" s="774">
        <f t="shared" si="217"/>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4"/>
        <v>4</v>
      </c>
      <c r="D627" s="401"/>
      <c r="E627" s="458"/>
      <c r="F627" s="458"/>
      <c r="G627" s="401"/>
      <c r="H627" s="422"/>
      <c r="I627" s="428" t="s">
        <v>567</v>
      </c>
      <c r="J627" s="428"/>
      <c r="K627" s="406"/>
      <c r="L627" s="406"/>
      <c r="M627" s="406"/>
      <c r="N627" s="406"/>
      <c r="O627" s="406"/>
      <c r="P627" s="406"/>
      <c r="Q627" s="406"/>
      <c r="R627" s="406">
        <v>0</v>
      </c>
      <c r="S627" s="774">
        <f t="shared" si="215"/>
        <v>0</v>
      </c>
      <c r="T627" s="775">
        <f t="shared" si="216"/>
        <v>0</v>
      </c>
      <c r="U627" s="774">
        <f t="shared" si="217"/>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4"/>
        <v>4</v>
      </c>
      <c r="D628" s="401"/>
      <c r="E628" s="458"/>
      <c r="F628" s="458"/>
      <c r="G628" s="401"/>
      <c r="H628" s="422"/>
      <c r="I628" s="428" t="s">
        <v>568</v>
      </c>
      <c r="J628" s="428"/>
      <c r="K628" s="406"/>
      <c r="L628" s="406"/>
      <c r="M628" s="406"/>
      <c r="N628" s="406"/>
      <c r="O628" s="406"/>
      <c r="P628" s="406"/>
      <c r="Q628" s="406"/>
      <c r="R628" s="406">
        <v>0</v>
      </c>
      <c r="S628" s="774">
        <f t="shared" si="215"/>
        <v>0</v>
      </c>
      <c r="T628" s="775">
        <f t="shared" si="216"/>
        <v>0</v>
      </c>
      <c r="U628" s="774">
        <f t="shared" si="217"/>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4"/>
        <v>4</v>
      </c>
      <c r="D629" s="401"/>
      <c r="E629" s="458"/>
      <c r="F629" s="458"/>
      <c r="G629" s="401"/>
      <c r="H629" s="422"/>
      <c r="I629" s="428" t="s">
        <v>569</v>
      </c>
      <c r="J629" s="428"/>
      <c r="K629" s="406"/>
      <c r="L629" s="406"/>
      <c r="M629" s="406"/>
      <c r="N629" s="406"/>
      <c r="O629" s="406"/>
      <c r="P629" s="406"/>
      <c r="Q629" s="406"/>
      <c r="R629" s="406">
        <v>0</v>
      </c>
      <c r="S629" s="774">
        <f t="shared" si="215"/>
        <v>0</v>
      </c>
      <c r="T629" s="775">
        <f t="shared" si="216"/>
        <v>0</v>
      </c>
      <c r="U629" s="774">
        <f t="shared" si="217"/>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4"/>
        <v>4</v>
      </c>
      <c r="D630" s="401"/>
      <c r="E630" s="458"/>
      <c r="F630" s="458"/>
      <c r="G630" s="401"/>
      <c r="H630" s="422" t="str">
        <f>H$253</f>
        <v>Spr</v>
      </c>
      <c r="I630" s="428" t="s">
        <v>578</v>
      </c>
      <c r="J630" s="428"/>
      <c r="K630" s="406"/>
      <c r="L630" s="406"/>
      <c r="M630" s="406"/>
      <c r="N630" s="406"/>
      <c r="O630" s="406"/>
      <c r="P630" s="406"/>
      <c r="Q630" s="406"/>
      <c r="R630" s="778">
        <f>IF(R622=0,0,R622+24)</f>
        <v>68</v>
      </c>
      <c r="S630" s="774">
        <f t="shared" si="215"/>
        <v>140</v>
      </c>
      <c r="T630" s="775">
        <f t="shared" si="216"/>
        <v>140</v>
      </c>
      <c r="U630" s="774">
        <f t="shared" si="217"/>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4"/>
        <v>4</v>
      </c>
      <c r="D631" s="401"/>
      <c r="E631" s="458"/>
      <c r="F631" s="458"/>
      <c r="G631" s="401"/>
      <c r="H631" s="422"/>
      <c r="I631" s="428" t="s">
        <v>579</v>
      </c>
      <c r="J631" s="428"/>
      <c r="K631" s="406"/>
      <c r="L631" s="406"/>
      <c r="M631" s="406"/>
      <c r="N631" s="406"/>
      <c r="O631" s="406"/>
      <c r="P631" s="406"/>
      <c r="Q631" s="406"/>
      <c r="R631" s="778">
        <f>IF(R623=0,0,R623+24)</f>
        <v>69</v>
      </c>
      <c r="S631" s="774">
        <f t="shared" si="215"/>
        <v>141</v>
      </c>
      <c r="T631" s="775">
        <f t="shared" si="216"/>
        <v>141</v>
      </c>
      <c r="U631" s="774">
        <f t="shared" si="217"/>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4"/>
        <v>4</v>
      </c>
      <c r="D632" s="401"/>
      <c r="E632" s="458"/>
      <c r="F632" s="458"/>
      <c r="G632" s="401"/>
      <c r="H632" s="422"/>
      <c r="I632" s="428" t="s">
        <v>580</v>
      </c>
      <c r="J632" s="428"/>
      <c r="K632" s="406"/>
      <c r="L632" s="406"/>
      <c r="M632" s="406"/>
      <c r="N632" s="406"/>
      <c r="O632" s="406"/>
      <c r="P632" s="406"/>
      <c r="Q632" s="406"/>
      <c r="R632" s="406">
        <v>0</v>
      </c>
      <c r="S632" s="774">
        <f t="shared" si="215"/>
        <v>0</v>
      </c>
      <c r="T632" s="775">
        <f t="shared" si="216"/>
        <v>0</v>
      </c>
      <c r="U632" s="774">
        <f t="shared" si="217"/>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4"/>
        <v>4</v>
      </c>
      <c r="D633" s="401"/>
      <c r="E633" s="458"/>
      <c r="F633" s="458"/>
      <c r="G633" s="401"/>
      <c r="H633" s="422"/>
      <c r="I633" s="428" t="s">
        <v>565</v>
      </c>
      <c r="J633" s="428"/>
      <c r="K633" s="406"/>
      <c r="L633" s="406"/>
      <c r="M633" s="406"/>
      <c r="N633" s="406"/>
      <c r="O633" s="406"/>
      <c r="P633" s="406"/>
      <c r="Q633" s="406"/>
      <c r="R633" s="406">
        <v>0</v>
      </c>
      <c r="S633" s="774">
        <f t="shared" si="215"/>
        <v>0</v>
      </c>
      <c r="T633" s="775">
        <f t="shared" si="216"/>
        <v>0</v>
      </c>
      <c r="U633" s="774">
        <f t="shared" si="217"/>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4"/>
        <v>4</v>
      </c>
      <c r="D634" s="401"/>
      <c r="E634" s="458"/>
      <c r="F634" s="458"/>
      <c r="G634" s="401"/>
      <c r="H634" s="422"/>
      <c r="I634" s="428" t="s">
        <v>566</v>
      </c>
      <c r="J634" s="428"/>
      <c r="K634" s="406"/>
      <c r="L634" s="406"/>
      <c r="M634" s="406"/>
      <c r="N634" s="406"/>
      <c r="O634" s="406"/>
      <c r="P634" s="406"/>
      <c r="Q634" s="406"/>
      <c r="R634" s="406">
        <v>0</v>
      </c>
      <c r="S634" s="774">
        <f t="shared" si="215"/>
        <v>0</v>
      </c>
      <c r="T634" s="775">
        <f t="shared" si="216"/>
        <v>0</v>
      </c>
      <c r="U634" s="774">
        <f t="shared" si="217"/>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4"/>
        <v>4</v>
      </c>
      <c r="D635" s="401"/>
      <c r="E635" s="458"/>
      <c r="F635" s="458"/>
      <c r="G635" s="401"/>
      <c r="H635" s="422"/>
      <c r="I635" s="428" t="s">
        <v>567</v>
      </c>
      <c r="J635" s="428"/>
      <c r="K635" s="406"/>
      <c r="L635" s="406"/>
      <c r="M635" s="406"/>
      <c r="N635" s="406"/>
      <c r="O635" s="406"/>
      <c r="P635" s="406"/>
      <c r="Q635" s="406"/>
      <c r="R635" s="406">
        <v>0</v>
      </c>
      <c r="S635" s="774">
        <f t="shared" si="215"/>
        <v>0</v>
      </c>
      <c r="T635" s="775">
        <f t="shared" si="216"/>
        <v>0</v>
      </c>
      <c r="U635" s="774">
        <f t="shared" si="217"/>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4"/>
        <v>4</v>
      </c>
      <c r="D636" s="401"/>
      <c r="E636" s="458"/>
      <c r="F636" s="458"/>
      <c r="G636" s="401"/>
      <c r="H636" s="422"/>
      <c r="I636" s="428" t="s">
        <v>568</v>
      </c>
      <c r="J636" s="428"/>
      <c r="K636" s="406"/>
      <c r="L636" s="406"/>
      <c r="M636" s="406"/>
      <c r="N636" s="406"/>
      <c r="O636" s="406"/>
      <c r="P636" s="406"/>
      <c r="Q636" s="406"/>
      <c r="R636" s="406">
        <v>0</v>
      </c>
      <c r="S636" s="774">
        <f t="shared" si="215"/>
        <v>0</v>
      </c>
      <c r="T636" s="775">
        <f t="shared" si="216"/>
        <v>0</v>
      </c>
      <c r="U636" s="774">
        <f t="shared" si="217"/>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4"/>
        <v>4</v>
      </c>
      <c r="D637" s="401"/>
      <c r="E637" s="458"/>
      <c r="F637" s="458"/>
      <c r="G637" s="401"/>
      <c r="H637" s="422"/>
      <c r="I637" s="428" t="s">
        <v>569</v>
      </c>
      <c r="J637" s="428"/>
      <c r="K637" s="406"/>
      <c r="L637" s="406"/>
      <c r="M637" s="406"/>
      <c r="N637" s="406"/>
      <c r="O637" s="406"/>
      <c r="P637" s="406"/>
      <c r="Q637" s="406"/>
      <c r="R637" s="406">
        <v>0</v>
      </c>
      <c r="S637" s="774">
        <f t="shared" si="215"/>
        <v>0</v>
      </c>
      <c r="T637" s="775">
        <f t="shared" si="216"/>
        <v>0</v>
      </c>
      <c r="U637" s="774">
        <f t="shared" si="217"/>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437</v>
      </c>
      <c r="AR638" s="387"/>
      <c r="AS638" s="375"/>
      <c r="AT638" s="375"/>
      <c r="AU638" s="375"/>
    </row>
    <row r="639" spans="1:47" outlineLevel="2" x14ac:dyDescent="0.25">
      <c r="A639" s="375"/>
      <c r="B639" s="384"/>
      <c r="C639" s="377">
        <f>INT($C$232)+2</f>
        <v>3</v>
      </c>
      <c r="D639" s="401"/>
      <c r="E639" s="458"/>
      <c r="F639" s="458"/>
      <c r="G639" s="401"/>
      <c r="H639" s="471" t="s">
        <v>615</v>
      </c>
      <c r="I639" s="429" t="s">
        <v>954</v>
      </c>
      <c r="J639" s="429"/>
      <c r="K639" s="521"/>
      <c r="L639" s="519">
        <f>COUNTA($I640:$I$652)/COUNTA($H640:$H$652)</f>
        <v>4</v>
      </c>
      <c r="M639" s="406"/>
      <c r="N639" s="429"/>
      <c r="O639" s="429"/>
      <c r="P639" s="429"/>
      <c r="Q639" s="429"/>
      <c r="R639" s="429" t="s">
        <v>633</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18">INT($C$232)+3</f>
        <v>4</v>
      </c>
      <c r="D640" s="401"/>
      <c r="E640" s="458"/>
      <c r="F640" s="458"/>
      <c r="G640" s="401"/>
      <c r="H640" s="422" t="str">
        <f>H$251</f>
        <v>Aut</v>
      </c>
      <c r="I640" s="428" t="s">
        <v>622</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18"/>
        <v>4</v>
      </c>
      <c r="D641" s="401"/>
      <c r="E641" s="458"/>
      <c r="F641" s="458"/>
      <c r="G641" s="401"/>
      <c r="H641" s="422"/>
      <c r="I641" s="428" t="s">
        <v>635</v>
      </c>
      <c r="J641" s="428"/>
      <c r="K641" s="406"/>
      <c r="L641" s="405"/>
      <c r="M641" s="406"/>
      <c r="N641" s="406"/>
      <c r="O641" s="406"/>
      <c r="P641" s="406"/>
      <c r="Q641" s="406"/>
      <c r="R641" s="406">
        <v>0</v>
      </c>
      <c r="S641" s="774">
        <f>IF(R641=0,0,R641+72)</f>
        <v>0</v>
      </c>
      <c r="T641" s="775">
        <f t="shared" ref="T641:T643" si="219">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18"/>
        <v>4</v>
      </c>
      <c r="D642" s="401"/>
      <c r="E642" s="458"/>
      <c r="F642" s="458"/>
      <c r="G642" s="401"/>
      <c r="H642" s="422"/>
      <c r="I642" s="428" t="s">
        <v>636</v>
      </c>
      <c r="J642" s="428"/>
      <c r="K642" s="406"/>
      <c r="L642" s="406"/>
      <c r="M642" s="406"/>
      <c r="N642" s="406"/>
      <c r="O642" s="406"/>
      <c r="P642" s="406"/>
      <c r="Q642" s="406"/>
      <c r="R642" s="423">
        <v>24</v>
      </c>
      <c r="S642" s="774">
        <f>IF(R642=0,0,R642+72)</f>
        <v>96</v>
      </c>
      <c r="T642" s="775">
        <f t="shared" si="219"/>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18"/>
        <v>4</v>
      </c>
      <c r="D643" s="401"/>
      <c r="E643" s="458"/>
      <c r="F643" s="458"/>
      <c r="G643" s="401"/>
      <c r="H643" s="422"/>
      <c r="I643" s="428" t="s">
        <v>637</v>
      </c>
      <c r="J643" s="428"/>
      <c r="K643" s="406"/>
      <c r="L643" s="406"/>
      <c r="M643" s="406"/>
      <c r="N643" s="406"/>
      <c r="O643" s="406"/>
      <c r="P643" s="406"/>
      <c r="Q643" s="406"/>
      <c r="R643" s="423">
        <v>0</v>
      </c>
      <c r="S643" s="774">
        <f>IF(R643=0,0,R643+72)</f>
        <v>0</v>
      </c>
      <c r="T643" s="775">
        <f t="shared" si="219"/>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18"/>
        <v>4</v>
      </c>
      <c r="D644" s="401"/>
      <c r="E644" s="458"/>
      <c r="F644" s="458"/>
      <c r="G644" s="401"/>
      <c r="H644" s="422" t="str">
        <f>H$252</f>
        <v>Win</v>
      </c>
      <c r="I644" s="428" t="s">
        <v>622</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18"/>
        <v>4</v>
      </c>
      <c r="D645" s="401"/>
      <c r="E645" s="458"/>
      <c r="F645" s="458"/>
      <c r="G645" s="401"/>
      <c r="H645" s="422"/>
      <c r="I645" s="428" t="s">
        <v>635</v>
      </c>
      <c r="J645" s="428"/>
      <c r="K645" s="406"/>
      <c r="L645" s="406"/>
      <c r="M645" s="406"/>
      <c r="N645" s="406"/>
      <c r="O645" s="406"/>
      <c r="P645" s="406"/>
      <c r="Q645" s="406"/>
      <c r="R645" s="406">
        <v>0</v>
      </c>
      <c r="S645" s="774">
        <f>IF(R645=0,0,R645+72)</f>
        <v>0</v>
      </c>
      <c r="T645" s="775">
        <f t="shared" ref="T645:T647" si="220">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18"/>
        <v>4</v>
      </c>
      <c r="D646" s="401"/>
      <c r="E646" s="458"/>
      <c r="F646" s="458"/>
      <c r="G646" s="401"/>
      <c r="H646" s="422"/>
      <c r="I646" s="428" t="s">
        <v>636</v>
      </c>
      <c r="J646" s="428"/>
      <c r="K646" s="406"/>
      <c r="L646" s="406"/>
      <c r="M646" s="406"/>
      <c r="N646" s="406"/>
      <c r="O646" s="406"/>
      <c r="P646" s="406"/>
      <c r="Q646" s="406"/>
      <c r="R646" s="776">
        <f>IF(R642=0,0,R642+24)</f>
        <v>48</v>
      </c>
      <c r="S646" s="774">
        <f>IF(R646=0,0,R646+72)</f>
        <v>120</v>
      </c>
      <c r="T646" s="775">
        <f t="shared" si="220"/>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18"/>
        <v>4</v>
      </c>
      <c r="D647" s="401"/>
      <c r="E647" s="458"/>
      <c r="F647" s="458"/>
      <c r="G647" s="401"/>
      <c r="H647" s="422"/>
      <c r="I647" s="428" t="s">
        <v>637</v>
      </c>
      <c r="J647" s="428"/>
      <c r="K647" s="406"/>
      <c r="L647" s="406"/>
      <c r="M647" s="406"/>
      <c r="N647" s="406"/>
      <c r="O647" s="406"/>
      <c r="P647" s="406"/>
      <c r="Q647" s="406"/>
      <c r="R647" s="776">
        <f>IF(R643=0,0,R643+24)</f>
        <v>0</v>
      </c>
      <c r="S647" s="774">
        <f>IF(R647=0,0,R647+72)</f>
        <v>0</v>
      </c>
      <c r="T647" s="775">
        <f t="shared" si="220"/>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18"/>
        <v>4</v>
      </c>
      <c r="D648" s="401"/>
      <c r="E648" s="458"/>
      <c r="F648" s="458"/>
      <c r="G648" s="401"/>
      <c r="H648" s="422" t="str">
        <f>H$253</f>
        <v>Spr</v>
      </c>
      <c r="I648" s="428" t="s">
        <v>622</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18"/>
        <v>4</v>
      </c>
      <c r="D649" s="401"/>
      <c r="E649" s="458"/>
      <c r="F649" s="458"/>
      <c r="G649" s="401"/>
      <c r="H649" s="422"/>
      <c r="I649" s="428" t="s">
        <v>635</v>
      </c>
      <c r="J649" s="428"/>
      <c r="K649" s="406"/>
      <c r="L649" s="406"/>
      <c r="M649" s="406"/>
      <c r="N649" s="406"/>
      <c r="O649" s="406"/>
      <c r="P649" s="406"/>
      <c r="Q649" s="406"/>
      <c r="R649" s="406">
        <v>0</v>
      </c>
      <c r="S649" s="774">
        <f>IF(R649=0,0,R649+72)</f>
        <v>0</v>
      </c>
      <c r="T649" s="775">
        <f t="shared" ref="T649:T651" si="221">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18"/>
        <v>4</v>
      </c>
      <c r="D650" s="401"/>
      <c r="E650" s="458"/>
      <c r="F650" s="458"/>
      <c r="G650" s="401"/>
      <c r="H650" s="422"/>
      <c r="I650" s="428" t="s">
        <v>636</v>
      </c>
      <c r="J650" s="428"/>
      <c r="K650" s="406"/>
      <c r="L650" s="406"/>
      <c r="M650" s="406"/>
      <c r="N650" s="406"/>
      <c r="O650" s="406"/>
      <c r="P650" s="406"/>
      <c r="Q650" s="406"/>
      <c r="R650" s="776">
        <f>IF(R646=0,0,R646+24)</f>
        <v>72</v>
      </c>
      <c r="S650" s="774">
        <f>IF(R650=0,0,R650+72)</f>
        <v>144</v>
      </c>
      <c r="T650" s="775">
        <f t="shared" si="221"/>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18"/>
        <v>4</v>
      </c>
      <c r="D651" s="401"/>
      <c r="E651" s="458"/>
      <c r="F651" s="458"/>
      <c r="G651" s="401"/>
      <c r="H651" s="422"/>
      <c r="I651" s="428" t="s">
        <v>637</v>
      </c>
      <c r="J651" s="428"/>
      <c r="K651" s="406"/>
      <c r="L651" s="406"/>
      <c r="M651" s="406"/>
      <c r="N651" s="406"/>
      <c r="O651" s="406"/>
      <c r="P651" s="406"/>
      <c r="Q651" s="406"/>
      <c r="R651" s="776">
        <f>IF(R647=0,0,R647+24)</f>
        <v>0</v>
      </c>
      <c r="S651" s="774">
        <f>IF(R651=0,0,R651+72)</f>
        <v>0</v>
      </c>
      <c r="T651" s="775">
        <f t="shared" si="221"/>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437</v>
      </c>
      <c r="AR652" s="387"/>
      <c r="AS652" s="375"/>
      <c r="AT652" s="375"/>
      <c r="AU652" s="375"/>
    </row>
    <row r="653" spans="1:47" outlineLevel="2" x14ac:dyDescent="0.25">
      <c r="A653" s="375"/>
      <c r="B653" s="384"/>
      <c r="C653" s="377">
        <f>INT($C$232)+2</f>
        <v>3</v>
      </c>
      <c r="D653" s="401"/>
      <c r="E653" s="458"/>
      <c r="F653" s="458"/>
      <c r="G653" s="401"/>
      <c r="H653" s="471" t="s">
        <v>615</v>
      </c>
      <c r="I653" s="429" t="s">
        <v>955</v>
      </c>
      <c r="J653" s="429"/>
      <c r="K653" s="521"/>
      <c r="L653" s="519">
        <f>COUNTA($I654:$I$669)/COUNTA($H654:$H$669)</f>
        <v>5</v>
      </c>
      <c r="M653" s="406"/>
      <c r="N653" s="429"/>
      <c r="O653" s="429"/>
      <c r="P653" s="429"/>
      <c r="Q653" s="429"/>
      <c r="R653" s="429" t="s">
        <v>633</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2">INT($C$232)+3</f>
        <v>4</v>
      </c>
      <c r="D654" s="401"/>
      <c r="E654" s="458"/>
      <c r="F654" s="458"/>
      <c r="G654" s="401"/>
      <c r="H654" s="422" t="str">
        <f>H$251</f>
        <v>Aut</v>
      </c>
      <c r="I654" s="428" t="s">
        <v>622</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2"/>
        <v>4</v>
      </c>
      <c r="D655" s="401"/>
      <c r="E655" s="458"/>
      <c r="F655" s="458"/>
      <c r="G655" s="401"/>
      <c r="H655" s="422"/>
      <c r="I655" s="428" t="s">
        <v>634</v>
      </c>
      <c r="J655" s="428"/>
      <c r="K655" s="406"/>
      <c r="L655" s="406"/>
      <c r="M655" s="406"/>
      <c r="N655" s="406"/>
      <c r="O655" s="406"/>
      <c r="P655" s="406"/>
      <c r="Q655" s="406"/>
      <c r="R655" s="423">
        <v>0</v>
      </c>
      <c r="S655" s="774">
        <f>IF(R655=0,0,R655+72)</f>
        <v>0</v>
      </c>
      <c r="T655" s="775">
        <f t="shared" ref="T655:T658" si="223">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2"/>
        <v>4</v>
      </c>
      <c r="D656" s="401"/>
      <c r="E656" s="458"/>
      <c r="F656" s="458"/>
      <c r="G656" s="401"/>
      <c r="H656" s="422"/>
      <c r="I656" s="428" t="s">
        <v>603</v>
      </c>
      <c r="J656" s="428"/>
      <c r="K656" s="406"/>
      <c r="L656" s="406"/>
      <c r="M656" s="406"/>
      <c r="N656" s="406"/>
      <c r="O656" s="406"/>
      <c r="P656" s="406"/>
      <c r="Q656" s="406"/>
      <c r="R656" s="423">
        <v>22</v>
      </c>
      <c r="S656" s="774">
        <f>IF(R656=0,0,R656+72)</f>
        <v>94</v>
      </c>
      <c r="T656" s="775">
        <f t="shared" si="223"/>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2"/>
        <v>4</v>
      </c>
      <c r="D657" s="401"/>
      <c r="E657" s="458"/>
      <c r="F657" s="458"/>
      <c r="G657" s="401"/>
      <c r="H657" s="422"/>
      <c r="I657" s="428" t="s">
        <v>631</v>
      </c>
      <c r="J657" s="428"/>
      <c r="K657" s="406"/>
      <c r="L657" s="406"/>
      <c r="M657" s="406"/>
      <c r="N657" s="406"/>
      <c r="O657" s="406"/>
      <c r="P657" s="406"/>
      <c r="Q657" s="406"/>
      <c r="R657" s="423">
        <v>22</v>
      </c>
      <c r="S657" s="774">
        <f>IF(R657=0,0,R657+72)</f>
        <v>94</v>
      </c>
      <c r="T657" s="775">
        <f t="shared" si="223"/>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2"/>
        <v>4</v>
      </c>
      <c r="D658" s="401"/>
      <c r="E658" s="458"/>
      <c r="F658" s="458"/>
      <c r="G658" s="401"/>
      <c r="H658" s="422"/>
      <c r="I658" s="428" t="s">
        <v>604</v>
      </c>
      <c r="J658" s="428"/>
      <c r="K658" s="406"/>
      <c r="L658" s="406"/>
      <c r="M658" s="406"/>
      <c r="N658" s="406"/>
      <c r="O658" s="406"/>
      <c r="P658" s="406"/>
      <c r="Q658" s="406"/>
      <c r="R658" s="423">
        <v>23</v>
      </c>
      <c r="S658" s="774">
        <f>IF(R658=0,0,R658+72)</f>
        <v>95</v>
      </c>
      <c r="T658" s="775">
        <f t="shared" si="223"/>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2"/>
        <v>4</v>
      </c>
      <c r="D659" s="401"/>
      <c r="E659" s="458"/>
      <c r="F659" s="458"/>
      <c r="G659" s="401"/>
      <c r="H659" s="422" t="str">
        <f>H$252</f>
        <v>Win</v>
      </c>
      <c r="I659" s="428" t="s">
        <v>622</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2"/>
        <v>4</v>
      </c>
      <c r="D660" s="401"/>
      <c r="E660" s="458"/>
      <c r="F660" s="458"/>
      <c r="G660" s="401"/>
      <c r="H660" s="422"/>
      <c r="I660" s="428" t="s">
        <v>634</v>
      </c>
      <c r="J660" s="428"/>
      <c r="K660" s="406"/>
      <c r="L660" s="406"/>
      <c r="M660" s="406"/>
      <c r="N660" s="406"/>
      <c r="O660" s="406"/>
      <c r="P660" s="406"/>
      <c r="Q660" s="406"/>
      <c r="R660" s="780">
        <f>IF(R655=0,0,R655+24)</f>
        <v>0</v>
      </c>
      <c r="S660" s="774">
        <f>IF(R660=0,0,R660+72)</f>
        <v>0</v>
      </c>
      <c r="T660" s="775">
        <f t="shared" ref="T660:T663" si="224">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2"/>
        <v>4</v>
      </c>
      <c r="D661" s="401"/>
      <c r="E661" s="458"/>
      <c r="F661" s="458"/>
      <c r="G661" s="401"/>
      <c r="H661" s="422"/>
      <c r="I661" s="428" t="s">
        <v>603</v>
      </c>
      <c r="J661" s="428"/>
      <c r="K661" s="406"/>
      <c r="L661" s="406"/>
      <c r="M661" s="406"/>
      <c r="N661" s="406"/>
      <c r="O661" s="406"/>
      <c r="P661" s="406"/>
      <c r="Q661" s="406"/>
      <c r="R661" s="780">
        <f>IF(R656=0,0,R656+24)</f>
        <v>46</v>
      </c>
      <c r="S661" s="774">
        <f>IF(R661=0,0,R661+72)</f>
        <v>118</v>
      </c>
      <c r="T661" s="775">
        <f t="shared" si="224"/>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2"/>
        <v>4</v>
      </c>
      <c r="D662" s="401"/>
      <c r="E662" s="458"/>
      <c r="F662" s="458"/>
      <c r="G662" s="401"/>
      <c r="H662" s="422"/>
      <c r="I662" s="428" t="s">
        <v>631</v>
      </c>
      <c r="J662" s="428"/>
      <c r="K662" s="406"/>
      <c r="L662" s="406"/>
      <c r="M662" s="406"/>
      <c r="N662" s="406"/>
      <c r="O662" s="406"/>
      <c r="P662" s="406"/>
      <c r="Q662" s="406"/>
      <c r="R662" s="780">
        <f>IF(R657=0,0,R657+24)</f>
        <v>46</v>
      </c>
      <c r="S662" s="774">
        <f>IF(R662=0,0,R662+72)</f>
        <v>118</v>
      </c>
      <c r="T662" s="775">
        <f t="shared" si="224"/>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2"/>
        <v>4</v>
      </c>
      <c r="D663" s="401"/>
      <c r="E663" s="458"/>
      <c r="F663" s="458"/>
      <c r="G663" s="401"/>
      <c r="H663" s="422"/>
      <c r="I663" s="428" t="s">
        <v>604</v>
      </c>
      <c r="J663" s="428"/>
      <c r="K663" s="406"/>
      <c r="L663" s="406"/>
      <c r="M663" s="406"/>
      <c r="N663" s="406"/>
      <c r="O663" s="406"/>
      <c r="P663" s="406"/>
      <c r="Q663" s="406"/>
      <c r="R663" s="780">
        <f>IF(R658=0,0,R658+24)</f>
        <v>47</v>
      </c>
      <c r="S663" s="774">
        <f>IF(R663=0,0,R663+72)</f>
        <v>119</v>
      </c>
      <c r="T663" s="775">
        <f t="shared" si="224"/>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2"/>
        <v>4</v>
      </c>
      <c r="D664" s="401"/>
      <c r="E664" s="458"/>
      <c r="F664" s="458"/>
      <c r="G664" s="401"/>
      <c r="H664" s="422" t="str">
        <f>H$253</f>
        <v>Spr</v>
      </c>
      <c r="I664" s="428" t="s">
        <v>622</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2"/>
        <v>4</v>
      </c>
      <c r="D665" s="401"/>
      <c r="E665" s="458"/>
      <c r="F665" s="458"/>
      <c r="G665" s="401"/>
      <c r="H665" s="422"/>
      <c r="I665" s="428" t="s">
        <v>634</v>
      </c>
      <c r="J665" s="428"/>
      <c r="K665" s="406"/>
      <c r="L665" s="406"/>
      <c r="M665" s="406"/>
      <c r="N665" s="406"/>
      <c r="O665" s="406"/>
      <c r="P665" s="406"/>
      <c r="Q665" s="406"/>
      <c r="R665" s="780">
        <f>IF(R660=0,0,R660+24)</f>
        <v>0</v>
      </c>
      <c r="S665" s="774">
        <f>IF(R665=0,0,R665+72)</f>
        <v>0</v>
      </c>
      <c r="T665" s="775">
        <f t="shared" ref="T665:T668" si="225">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2"/>
        <v>4</v>
      </c>
      <c r="D666" s="401"/>
      <c r="E666" s="458"/>
      <c r="F666" s="458"/>
      <c r="G666" s="401"/>
      <c r="H666" s="422"/>
      <c r="I666" s="428" t="s">
        <v>603</v>
      </c>
      <c r="J666" s="428"/>
      <c r="K666" s="406"/>
      <c r="L666" s="406"/>
      <c r="M666" s="406"/>
      <c r="N666" s="406"/>
      <c r="O666" s="406"/>
      <c r="P666" s="406"/>
      <c r="Q666" s="406"/>
      <c r="R666" s="780">
        <f>IF(R661=0,0,R661+24)</f>
        <v>70</v>
      </c>
      <c r="S666" s="774">
        <f>IF(R666=0,0,R666+72)</f>
        <v>142</v>
      </c>
      <c r="T666" s="775">
        <f t="shared" si="225"/>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2"/>
        <v>4</v>
      </c>
      <c r="D667" s="401"/>
      <c r="E667" s="458"/>
      <c r="F667" s="458"/>
      <c r="G667" s="401"/>
      <c r="H667" s="422"/>
      <c r="I667" s="428" t="s">
        <v>631</v>
      </c>
      <c r="J667" s="428"/>
      <c r="K667" s="406"/>
      <c r="L667" s="406"/>
      <c r="M667" s="406"/>
      <c r="N667" s="406"/>
      <c r="O667" s="406"/>
      <c r="P667" s="406"/>
      <c r="Q667" s="406"/>
      <c r="R667" s="780">
        <f>IF(R662=0,0,R662+24)</f>
        <v>70</v>
      </c>
      <c r="S667" s="774">
        <f>IF(R667=0,0,R667+72)</f>
        <v>142</v>
      </c>
      <c r="T667" s="775">
        <f t="shared" si="225"/>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2"/>
        <v>4</v>
      </c>
      <c r="D668" s="401"/>
      <c r="E668" s="458"/>
      <c r="F668" s="458"/>
      <c r="G668" s="401"/>
      <c r="H668" s="422"/>
      <c r="I668" s="428" t="s">
        <v>604</v>
      </c>
      <c r="J668" s="428"/>
      <c r="K668" s="406"/>
      <c r="L668" s="406"/>
      <c r="M668" s="406"/>
      <c r="N668" s="406"/>
      <c r="O668" s="406"/>
      <c r="P668" s="406"/>
      <c r="Q668" s="406"/>
      <c r="R668" s="780">
        <f>IF(R663=0,0,R663+24)</f>
        <v>71</v>
      </c>
      <c r="S668" s="774">
        <f>IF(R668=0,0,R668+72)</f>
        <v>143</v>
      </c>
      <c r="T668" s="775">
        <f t="shared" si="225"/>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437</v>
      </c>
      <c r="AR669" s="387"/>
      <c r="AS669" s="375"/>
      <c r="AT669" s="375"/>
      <c r="AU669" s="375"/>
    </row>
    <row r="670" spans="1:47" outlineLevel="1" x14ac:dyDescent="0.25">
      <c r="A670" s="375"/>
      <c r="B670" s="384"/>
      <c r="C670" s="377">
        <f>INT($C$232)+1</f>
        <v>2</v>
      </c>
      <c r="D670" s="401"/>
      <c r="E670" s="458"/>
      <c r="F670" s="458"/>
      <c r="G670" s="401"/>
      <c r="H670" s="461" t="s">
        <v>638</v>
      </c>
      <c r="I670" s="419" t="s">
        <v>639</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433</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6">INT($C$232)+2</f>
        <v>3</v>
      </c>
      <c r="D672" s="401"/>
      <c r="E672" s="458"/>
      <c r="F672" s="458"/>
      <c r="G672" s="401"/>
      <c r="H672" s="422" t="str">
        <f>"Birth: "&amp;H$251</f>
        <v>Birth: Aut</v>
      </c>
      <c r="I672" s="428" t="s">
        <v>548</v>
      </c>
      <c r="J672" s="428"/>
      <c r="K672" s="467">
        <f t="shared" ref="K672:Q672" si="227">K251</f>
        <v>43586</v>
      </c>
      <c r="L672" s="467">
        <f t="shared" si="227"/>
        <v>43586</v>
      </c>
      <c r="M672" s="467">
        <f t="shared" si="227"/>
        <v>43586</v>
      </c>
      <c r="N672" s="467">
        <f t="shared" si="227"/>
        <v>43586</v>
      </c>
      <c r="O672" s="467">
        <f t="shared" si="227"/>
        <v>43586</v>
      </c>
      <c r="P672" s="467">
        <f t="shared" si="227"/>
        <v>43586</v>
      </c>
      <c r="Q672" s="467">
        <f t="shared" si="227"/>
        <v>43586</v>
      </c>
      <c r="R672" s="523">
        <f>R260</f>
        <v>43586</v>
      </c>
      <c r="S672" s="523">
        <f>S260</f>
        <v>43586</v>
      </c>
      <c r="T672" s="523">
        <f>T260</f>
        <v>43586</v>
      </c>
      <c r="U672" s="523">
        <f>U260</f>
        <v>43586</v>
      </c>
      <c r="V672" s="406" t="s">
        <v>878</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6"/>
        <v>3</v>
      </c>
      <c r="D673" s="401"/>
      <c r="E673" s="458"/>
      <c r="F673" s="458"/>
      <c r="G673" s="401"/>
      <c r="H673" s="471"/>
      <c r="I673" s="428" t="s">
        <v>640</v>
      </c>
      <c r="J673" s="428"/>
      <c r="K673" s="524">
        <f t="shared" ref="K673:U673" si="228">K672+INDEX($R$354:$U$354,1,K$240+1)</f>
        <v>43677</v>
      </c>
      <c r="L673" s="524">
        <f t="shared" si="228"/>
        <v>43677</v>
      </c>
      <c r="M673" s="524">
        <f t="shared" si="228"/>
        <v>43677</v>
      </c>
      <c r="N673" s="524">
        <f t="shared" si="228"/>
        <v>43677</v>
      </c>
      <c r="O673" s="524">
        <f t="shared" si="228"/>
        <v>43677</v>
      </c>
      <c r="P673" s="524">
        <f t="shared" si="228"/>
        <v>43677</v>
      </c>
      <c r="Q673" s="524">
        <f t="shared" si="228"/>
        <v>43677</v>
      </c>
      <c r="R673" s="524">
        <f t="shared" si="228"/>
        <v>43677</v>
      </c>
      <c r="S673" s="524">
        <f t="shared" si="228"/>
        <v>43677</v>
      </c>
      <c r="T673" s="524">
        <f t="shared" si="228"/>
        <v>43677</v>
      </c>
      <c r="U673" s="524">
        <f t="shared" si="228"/>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6"/>
        <v>3</v>
      </c>
      <c r="D674" s="401"/>
      <c r="E674" s="458"/>
      <c r="F674" s="458"/>
      <c r="G674" s="401"/>
      <c r="H674" s="422" t="str">
        <f>"Birth: "&amp;H$252</f>
        <v>Birth: Win</v>
      </c>
      <c r="I674" s="428" t="s">
        <v>548</v>
      </c>
      <c r="J674" s="428"/>
      <c r="K674" s="470">
        <f t="shared" ref="K674:Q674" si="229">K252</f>
        <v>43620</v>
      </c>
      <c r="L674" s="470">
        <f t="shared" si="229"/>
        <v>43620</v>
      </c>
      <c r="M674" s="470">
        <f t="shared" si="229"/>
        <v>43620</v>
      </c>
      <c r="N674" s="470">
        <f t="shared" si="229"/>
        <v>43620</v>
      </c>
      <c r="O674" s="470">
        <f t="shared" si="229"/>
        <v>43620</v>
      </c>
      <c r="P674" s="470">
        <f t="shared" si="229"/>
        <v>43620</v>
      </c>
      <c r="Q674" s="470">
        <f t="shared" si="229"/>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6"/>
        <v>3</v>
      </c>
      <c r="D675" s="401"/>
      <c r="E675" s="458"/>
      <c r="F675" s="458"/>
      <c r="G675" s="401"/>
      <c r="H675" s="471"/>
      <c r="I675" s="428" t="s">
        <v>640</v>
      </c>
      <c r="J675" s="428"/>
      <c r="K675" s="525">
        <f t="shared" ref="K675:U675" si="230">K674+INDEX($R$354:$U$354,1,K$240+1)</f>
        <v>43711</v>
      </c>
      <c r="L675" s="525">
        <f t="shared" si="230"/>
        <v>43711</v>
      </c>
      <c r="M675" s="524">
        <f t="shared" si="230"/>
        <v>43711</v>
      </c>
      <c r="N675" s="524">
        <f t="shared" si="230"/>
        <v>43711</v>
      </c>
      <c r="O675" s="524">
        <f t="shared" si="230"/>
        <v>43711</v>
      </c>
      <c r="P675" s="524">
        <f t="shared" si="230"/>
        <v>43711</v>
      </c>
      <c r="Q675" s="524">
        <f t="shared" si="230"/>
        <v>43711</v>
      </c>
      <c r="R675" s="524">
        <f t="shared" si="230"/>
        <v>43711</v>
      </c>
      <c r="S675" s="524">
        <f t="shared" si="230"/>
        <v>43711</v>
      </c>
      <c r="T675" s="524">
        <f t="shared" si="230"/>
        <v>43711</v>
      </c>
      <c r="U675" s="524">
        <f t="shared" si="230"/>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6"/>
        <v>3</v>
      </c>
      <c r="D676" s="401"/>
      <c r="E676" s="458"/>
      <c r="F676" s="458"/>
      <c r="G676" s="401"/>
      <c r="H676" s="422" t="str">
        <f>"Birth: "&amp;H$253</f>
        <v>Birth: Spr</v>
      </c>
      <c r="I676" s="428" t="s">
        <v>548</v>
      </c>
      <c r="J676" s="428"/>
      <c r="K676" s="470">
        <f t="shared" ref="K676:Q676" si="231">K253</f>
        <v>43655</v>
      </c>
      <c r="L676" s="470">
        <f t="shared" si="231"/>
        <v>43655</v>
      </c>
      <c r="M676" s="470">
        <f t="shared" si="231"/>
        <v>43655</v>
      </c>
      <c r="N676" s="470">
        <f t="shared" si="231"/>
        <v>43655</v>
      </c>
      <c r="O676" s="470">
        <f t="shared" si="231"/>
        <v>43655</v>
      </c>
      <c r="P676" s="470">
        <f t="shared" si="231"/>
        <v>43655</v>
      </c>
      <c r="Q676" s="470">
        <f t="shared" si="231"/>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6"/>
        <v>3</v>
      </c>
      <c r="D677" s="401"/>
      <c r="E677" s="458"/>
      <c r="F677" s="458"/>
      <c r="G677" s="401"/>
      <c r="H677" s="471"/>
      <c r="I677" s="428" t="s">
        <v>640</v>
      </c>
      <c r="J677" s="428"/>
      <c r="K677" s="525">
        <f t="shared" ref="K677:U677" si="232">K676+INDEX($R$354:$U$354,1,K$240+1)</f>
        <v>43746</v>
      </c>
      <c r="L677" s="525">
        <f t="shared" si="232"/>
        <v>43746</v>
      </c>
      <c r="M677" s="524">
        <f t="shared" si="232"/>
        <v>43746</v>
      </c>
      <c r="N677" s="524">
        <f t="shared" si="232"/>
        <v>43746</v>
      </c>
      <c r="O677" s="524">
        <f t="shared" si="232"/>
        <v>43746</v>
      </c>
      <c r="P677" s="524">
        <f t="shared" si="232"/>
        <v>43746</v>
      </c>
      <c r="Q677" s="524">
        <f t="shared" si="232"/>
        <v>43746</v>
      </c>
      <c r="R677" s="524">
        <f t="shared" si="232"/>
        <v>43746</v>
      </c>
      <c r="S677" s="524">
        <f t="shared" si="232"/>
        <v>43746</v>
      </c>
      <c r="T677" s="524">
        <f t="shared" si="232"/>
        <v>43746</v>
      </c>
      <c r="U677" s="524">
        <f t="shared" si="232"/>
        <v>43746</v>
      </c>
      <c r="V677" s="406"/>
      <c r="W677" s="406"/>
      <c r="X677" s="406"/>
      <c r="Y677" s="406"/>
      <c r="Z677" s="406"/>
      <c r="AA677" s="406"/>
      <c r="AB677" s="406"/>
      <c r="AC677" s="406"/>
      <c r="AD677" s="520" t="s">
        <v>1146</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6"/>
        <v>3</v>
      </c>
      <c r="D678" s="401"/>
      <c r="E678" s="458"/>
      <c r="F678" s="458"/>
      <c r="G678" s="401"/>
      <c r="H678" s="471" t="s">
        <v>555</v>
      </c>
      <c r="I678" s="429" t="s">
        <v>641</v>
      </c>
      <c r="J678" s="518" t="s">
        <v>642</v>
      </c>
      <c r="K678" s="519">
        <f>COUNTA($H$679:$H$751)</f>
        <v>3</v>
      </c>
      <c r="L678" s="519">
        <f>COUNTA($I$679:$I$751)/K678</f>
        <v>8</v>
      </c>
      <c r="M678" s="473">
        <f>COUNTA($J$679:$J$754)/(L678*K678)</f>
        <v>3</v>
      </c>
      <c r="N678" s="526" t="s">
        <v>643</v>
      </c>
      <c r="O678" s="527"/>
      <c r="P678" s="527"/>
      <c r="Q678" s="527"/>
      <c r="R678" s="527"/>
      <c r="S678" s="527"/>
      <c r="T678" s="527"/>
      <c r="U678" s="501"/>
      <c r="V678" s="422" t="s">
        <v>644</v>
      </c>
      <c r="W678" s="406"/>
      <c r="X678" s="428" t="s">
        <v>645</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6"/>
        <v>3</v>
      </c>
      <c r="D679" s="401"/>
      <c r="E679" s="458"/>
      <c r="F679" s="458"/>
      <c r="G679" s="401"/>
      <c r="H679" s="422" t="str">
        <f>H$251</f>
        <v>Aut</v>
      </c>
      <c r="I679" s="422">
        <v>0</v>
      </c>
      <c r="J679" s="448" t="s">
        <v>536</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3">R679&lt;(MAX(R$257:R$264)+MAX($I$354*R$354,$I$355*R$355,$I$356*R$356))</f>
        <v>0</v>
      </c>
      <c r="Y679" s="406" t="b">
        <f t="shared" si="233"/>
        <v>0</v>
      </c>
      <c r="Z679" s="406" t="b">
        <f t="shared" si="233"/>
        <v>0</v>
      </c>
      <c r="AA679" s="406" t="b">
        <f t="shared" si="233"/>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4">MIN(363,INT((R679 - DATE(YEAR(R679),1,1))))+364*(YEAR(R679)-i_startyear)</f>
        <v>318</v>
      </c>
      <c r="AK679" s="1038">
        <f t="shared" ref="AK679:AK710" si="235">MIN(363,INT((S679 - DATE(YEAR(S679),1,1))))+364*(YEAR(S679)-i_startyear)</f>
        <v>318</v>
      </c>
      <c r="AL679" s="1038">
        <f t="shared" ref="AL679:AL710" si="236">MIN(363,INT((T679 - DATE(YEAR(T679),1,1))))+364*(YEAR(T679)-i_startyear)</f>
        <v>318</v>
      </c>
      <c r="AM679" s="1038">
        <f t="shared" ref="AM679:AM710" si="237">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6"/>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1-SUM(V650,V681)</f>
        <v>0.5</v>
      </c>
      <c r="W680" s="406"/>
      <c r="X680" s="406" t="b">
        <f t="shared" si="233"/>
        <v>0</v>
      </c>
      <c r="Y680" s="406" t="b">
        <f t="shared" si="233"/>
        <v>0</v>
      </c>
      <c r="Z680" s="406" t="b">
        <f t="shared" si="233"/>
        <v>0</v>
      </c>
      <c r="AA680" s="406" t="b">
        <f t="shared" si="233"/>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4"/>
        <v>318</v>
      </c>
      <c r="AK680" s="1038">
        <f t="shared" si="235"/>
        <v>318</v>
      </c>
      <c r="AL680" s="1038">
        <f t="shared" si="236"/>
        <v>318</v>
      </c>
      <c r="AM680" s="1038">
        <f t="shared" si="237"/>
        <v>318</v>
      </c>
      <c r="AN680" s="406"/>
      <c r="AO680" s="406"/>
      <c r="AP680" s="406"/>
      <c r="AQ680" s="401"/>
      <c r="AR680" s="387"/>
      <c r="AS680" s="375"/>
      <c r="AT680" s="375"/>
      <c r="AU680" s="375"/>
    </row>
    <row r="681" spans="1:47" outlineLevel="3" x14ac:dyDescent="0.25">
      <c r="A681" s="375"/>
      <c r="B681" s="384"/>
      <c r="C681" s="377">
        <f t="shared" si="226"/>
        <v>3</v>
      </c>
      <c r="D681" s="401"/>
      <c r="E681" s="458"/>
      <c r="F681" s="458"/>
      <c r="G681" s="401"/>
      <c r="H681" s="422"/>
      <c r="I681" s="422"/>
      <c r="J681" s="448" t="s">
        <v>845</v>
      </c>
      <c r="K681" s="406"/>
      <c r="L681" s="406"/>
      <c r="M681" s="406"/>
      <c r="N681" s="406"/>
      <c r="O681" s="406"/>
      <c r="P681" s="406"/>
      <c r="Q681" s="406"/>
      <c r="R681" s="529">
        <v>43784</v>
      </c>
      <c r="S681" s="529">
        <v>43784</v>
      </c>
      <c r="T681" s="529">
        <v>43784</v>
      </c>
      <c r="U681" s="529">
        <v>43784</v>
      </c>
      <c r="V681" s="449">
        <v>0.5</v>
      </c>
      <c r="W681" s="406"/>
      <c r="X681" s="406" t="b">
        <f t="shared" si="233"/>
        <v>0</v>
      </c>
      <c r="Y681" s="406" t="b">
        <f t="shared" si="233"/>
        <v>0</v>
      </c>
      <c r="Z681" s="406" t="b">
        <f t="shared" si="233"/>
        <v>0</v>
      </c>
      <c r="AA681" s="406" t="b">
        <f t="shared" si="233"/>
        <v>0</v>
      </c>
      <c r="AB681" s="406"/>
      <c r="AC681" s="406"/>
      <c r="AD681" s="406"/>
      <c r="AE681" s="406"/>
      <c r="AF681" s="406"/>
      <c r="AG681" s="406"/>
      <c r="AH681" s="406"/>
      <c r="AI681" s="406"/>
      <c r="AJ681" s="1038">
        <f t="shared" si="234"/>
        <v>318</v>
      </c>
      <c r="AK681" s="1038">
        <f t="shared" si="235"/>
        <v>318</v>
      </c>
      <c r="AL681" s="1038">
        <f t="shared" si="236"/>
        <v>318</v>
      </c>
      <c r="AM681" s="1038">
        <f t="shared" si="237"/>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646</v>
      </c>
      <c r="K682" s="494">
        <f>DATE(YEAR(K679)+1,MONTH(K679),DAY(K679))</f>
        <v>44150</v>
      </c>
      <c r="L682" s="494">
        <f>DATE(YEAR(L679)+1,MONTH(L679),DAY(L679))</f>
        <v>44150</v>
      </c>
      <c r="M682" s="494">
        <f>DATE(YEAR(M679)+1,MONTH(M679),DAY(M679))</f>
        <v>44150</v>
      </c>
      <c r="N682" s="406"/>
      <c r="O682" s="406"/>
      <c r="P682" s="406"/>
      <c r="Q682" s="406"/>
      <c r="R682" s="494">
        <f t="shared" ref="R682:U702" si="238">DATE(YEAR(R679)+1,MONTH(R679),DAY(R679))</f>
        <v>44150</v>
      </c>
      <c r="S682" s="494">
        <f t="shared" si="238"/>
        <v>44150</v>
      </c>
      <c r="T682" s="494">
        <f t="shared" si="238"/>
        <v>44150</v>
      </c>
      <c r="U682" s="494">
        <f t="shared" si="238"/>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4"/>
        <v>683</v>
      </c>
      <c r="AK682" s="1038">
        <f t="shared" si="235"/>
        <v>683</v>
      </c>
      <c r="AL682" s="1038">
        <f t="shared" si="236"/>
        <v>683</v>
      </c>
      <c r="AM682" s="1038">
        <f t="shared" si="237"/>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636</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38"/>
        <v>44150</v>
      </c>
      <c r="S683" s="494">
        <f t="shared" si="238"/>
        <v>44150</v>
      </c>
      <c r="T683" s="494">
        <f t="shared" si="238"/>
        <v>44150</v>
      </c>
      <c r="U683" s="494">
        <f t="shared" si="238"/>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4"/>
        <v>683</v>
      </c>
      <c r="AK683" s="1038">
        <f t="shared" si="235"/>
        <v>683</v>
      </c>
      <c r="AL683" s="1038">
        <f t="shared" si="236"/>
        <v>683</v>
      </c>
      <c r="AM683" s="1038">
        <f t="shared" si="237"/>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637</v>
      </c>
      <c r="K684" s="406"/>
      <c r="L684" s="406"/>
      <c r="M684" s="406"/>
      <c r="N684" s="406"/>
      <c r="O684" s="406"/>
      <c r="P684" s="406"/>
      <c r="Q684" s="406"/>
      <c r="R684" s="494">
        <f t="shared" si="238"/>
        <v>44150</v>
      </c>
      <c r="S684" s="494">
        <f t="shared" si="238"/>
        <v>44150</v>
      </c>
      <c r="T684" s="494">
        <f t="shared" si="238"/>
        <v>44150</v>
      </c>
      <c r="U684" s="494">
        <f t="shared" si="238"/>
        <v>44150</v>
      </c>
      <c r="V684" s="406"/>
      <c r="W684" s="406"/>
      <c r="X684" s="406"/>
      <c r="Y684" s="406"/>
      <c r="Z684" s="406"/>
      <c r="AA684" s="406"/>
      <c r="AB684" s="406"/>
      <c r="AC684" s="406"/>
      <c r="AD684" s="406"/>
      <c r="AE684" s="406"/>
      <c r="AF684" s="406"/>
      <c r="AG684" s="406"/>
      <c r="AH684" s="406"/>
      <c r="AI684" s="406"/>
      <c r="AJ684" s="1038">
        <f t="shared" si="234"/>
        <v>683</v>
      </c>
      <c r="AK684" s="1038">
        <f t="shared" si="235"/>
        <v>683</v>
      </c>
      <c r="AL684" s="1038">
        <f t="shared" si="236"/>
        <v>683</v>
      </c>
      <c r="AM684" s="1038">
        <f t="shared" si="237"/>
        <v>683</v>
      </c>
      <c r="AN684" s="406"/>
      <c r="AO684" s="406"/>
      <c r="AP684" s="406"/>
      <c r="AQ684" s="401"/>
      <c r="AR684" s="387"/>
      <c r="AS684" s="375"/>
      <c r="AT684" s="375"/>
      <c r="AU684" s="375"/>
    </row>
    <row r="685" spans="1:47" outlineLevel="3" x14ac:dyDescent="0.25">
      <c r="A685" s="375"/>
      <c r="B685" s="384"/>
      <c r="C685" s="377">
        <f t="shared" ref="C685:C741" si="239">INT($C$232+3)</f>
        <v>4</v>
      </c>
      <c r="D685" s="401"/>
      <c r="E685" s="458"/>
      <c r="F685" s="458"/>
      <c r="G685" s="401"/>
      <c r="H685" s="406"/>
      <c r="I685" s="422">
        <v>2</v>
      </c>
      <c r="J685" s="422" t="s">
        <v>646</v>
      </c>
      <c r="K685" s="494">
        <f>DATE(YEAR(K682)+1,MONTH(K682),DAY(K682))</f>
        <v>44515</v>
      </c>
      <c r="L685" s="494">
        <f>DATE(YEAR(L682)+1,MONTH(L682),DAY(L682))</f>
        <v>44515</v>
      </c>
      <c r="M685" s="494">
        <f>DATE(YEAR(M682)+1,MONTH(M682),DAY(M682))</f>
        <v>44515</v>
      </c>
      <c r="N685" s="406"/>
      <c r="O685" s="406"/>
      <c r="P685" s="406"/>
      <c r="Q685" s="406"/>
      <c r="R685" s="494">
        <f t="shared" si="238"/>
        <v>44515</v>
      </c>
      <c r="S685" s="494">
        <f t="shared" si="238"/>
        <v>44515</v>
      </c>
      <c r="T685" s="494">
        <f t="shared" si="238"/>
        <v>44515</v>
      </c>
      <c r="U685" s="494">
        <f t="shared" si="238"/>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4"/>
        <v>1046</v>
      </c>
      <c r="AK685" s="1038">
        <f t="shared" si="235"/>
        <v>1046</v>
      </c>
      <c r="AL685" s="1038">
        <f t="shared" si="236"/>
        <v>1046</v>
      </c>
      <c r="AM685" s="1038">
        <f t="shared" si="237"/>
        <v>1046</v>
      </c>
      <c r="AN685" s="406"/>
      <c r="AO685" s="406"/>
      <c r="AP685" s="406"/>
      <c r="AQ685" s="401"/>
      <c r="AR685" s="387"/>
      <c r="AS685" s="375"/>
      <c r="AT685" s="375"/>
      <c r="AU685" s="375"/>
    </row>
    <row r="686" spans="1:47" outlineLevel="3" x14ac:dyDescent="0.25">
      <c r="A686" s="375"/>
      <c r="B686" s="384"/>
      <c r="C686" s="377">
        <f t="shared" si="239"/>
        <v>4</v>
      </c>
      <c r="D686" s="401"/>
      <c r="E686" s="458"/>
      <c r="F686" s="458"/>
      <c r="G686" s="401"/>
      <c r="H686" s="406"/>
      <c r="I686" s="422"/>
      <c r="J686" s="422" t="s">
        <v>636</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38"/>
        <v>44515</v>
      </c>
      <c r="S686" s="494">
        <f t="shared" si="238"/>
        <v>44515</v>
      </c>
      <c r="T686" s="494">
        <f t="shared" si="238"/>
        <v>44515</v>
      </c>
      <c r="U686" s="494">
        <f t="shared" si="238"/>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4"/>
        <v>1046</v>
      </c>
      <c r="AK686" s="1038">
        <f t="shared" si="235"/>
        <v>1046</v>
      </c>
      <c r="AL686" s="1038">
        <f t="shared" si="236"/>
        <v>1046</v>
      </c>
      <c r="AM686" s="1038">
        <f t="shared" si="237"/>
        <v>1046</v>
      </c>
      <c r="AN686" s="406"/>
      <c r="AO686" s="406"/>
      <c r="AP686" s="406"/>
      <c r="AQ686" s="401"/>
      <c r="AR686" s="387"/>
      <c r="AS686" s="375"/>
      <c r="AT686" s="375"/>
      <c r="AU686" s="375"/>
    </row>
    <row r="687" spans="1:47" outlineLevel="3" x14ac:dyDescent="0.25">
      <c r="A687" s="375"/>
      <c r="B687" s="384"/>
      <c r="C687" s="377">
        <f t="shared" si="239"/>
        <v>4</v>
      </c>
      <c r="D687" s="401"/>
      <c r="E687" s="458"/>
      <c r="F687" s="458"/>
      <c r="G687" s="401"/>
      <c r="H687" s="406"/>
      <c r="I687" s="422"/>
      <c r="J687" s="422" t="s">
        <v>637</v>
      </c>
      <c r="K687" s="406"/>
      <c r="L687" s="406"/>
      <c r="M687" s="406"/>
      <c r="N687" s="406"/>
      <c r="O687" s="406"/>
      <c r="P687" s="406"/>
      <c r="Q687" s="406"/>
      <c r="R687" s="494">
        <f t="shared" si="238"/>
        <v>44515</v>
      </c>
      <c r="S687" s="494">
        <f t="shared" si="238"/>
        <v>44515</v>
      </c>
      <c r="T687" s="494">
        <f t="shared" si="238"/>
        <v>44515</v>
      </c>
      <c r="U687" s="494">
        <f t="shared" si="238"/>
        <v>44515</v>
      </c>
      <c r="V687" s="406"/>
      <c r="W687" s="406"/>
      <c r="X687" s="406"/>
      <c r="Y687" s="406"/>
      <c r="Z687" s="406"/>
      <c r="AA687" s="406"/>
      <c r="AB687" s="406"/>
      <c r="AC687" s="406"/>
      <c r="AD687" s="406"/>
      <c r="AE687" s="406"/>
      <c r="AF687" s="406"/>
      <c r="AG687" s="406"/>
      <c r="AH687" s="406"/>
      <c r="AI687" s="406"/>
      <c r="AJ687" s="1038">
        <f t="shared" si="234"/>
        <v>1046</v>
      </c>
      <c r="AK687" s="1038">
        <f t="shared" si="235"/>
        <v>1046</v>
      </c>
      <c r="AL687" s="1038">
        <f t="shared" si="236"/>
        <v>1046</v>
      </c>
      <c r="AM687" s="1038">
        <f t="shared" si="237"/>
        <v>1046</v>
      </c>
      <c r="AN687" s="406"/>
      <c r="AO687" s="406"/>
      <c r="AP687" s="406"/>
      <c r="AQ687" s="401"/>
      <c r="AR687" s="387"/>
      <c r="AS687" s="375"/>
      <c r="AT687" s="375"/>
      <c r="AU687" s="375"/>
    </row>
    <row r="688" spans="1:47" outlineLevel="3" x14ac:dyDescent="0.25">
      <c r="A688" s="375"/>
      <c r="B688" s="384"/>
      <c r="C688" s="377">
        <f t="shared" si="239"/>
        <v>4</v>
      </c>
      <c r="D688" s="401"/>
      <c r="E688" s="458"/>
      <c r="F688" s="458"/>
      <c r="G688" s="401"/>
      <c r="H688" s="406"/>
      <c r="I688" s="422">
        <v>3</v>
      </c>
      <c r="J688" s="422" t="s">
        <v>646</v>
      </c>
      <c r="K688" s="494">
        <f>DATE(YEAR(K685)+1,MONTH(K685),DAY(K685))</f>
        <v>44880</v>
      </c>
      <c r="L688" s="494">
        <f>DATE(YEAR(L685)+1,MONTH(L685),DAY(L685))</f>
        <v>44880</v>
      </c>
      <c r="M688" s="494">
        <f>DATE(YEAR(M685)+1,MONTH(M685),DAY(M685))</f>
        <v>44880</v>
      </c>
      <c r="N688" s="406"/>
      <c r="O688" s="406"/>
      <c r="P688" s="406"/>
      <c r="Q688" s="406"/>
      <c r="R688" s="494">
        <f t="shared" si="238"/>
        <v>44880</v>
      </c>
      <c r="S688" s="494">
        <f t="shared" si="238"/>
        <v>44880</v>
      </c>
      <c r="T688" s="494">
        <f t="shared" si="238"/>
        <v>44880</v>
      </c>
      <c r="U688" s="494">
        <f t="shared" si="238"/>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4"/>
        <v>1410</v>
      </c>
      <c r="AK688" s="1038">
        <f t="shared" si="235"/>
        <v>1410</v>
      </c>
      <c r="AL688" s="1038">
        <f t="shared" si="236"/>
        <v>1410</v>
      </c>
      <c r="AM688" s="1038">
        <f t="shared" si="237"/>
        <v>1410</v>
      </c>
      <c r="AN688" s="406"/>
      <c r="AO688" s="406"/>
      <c r="AP688" s="406"/>
      <c r="AQ688" s="401"/>
      <c r="AR688" s="387"/>
      <c r="AS688" s="375"/>
      <c r="AT688" s="375"/>
      <c r="AU688" s="375"/>
    </row>
    <row r="689" spans="1:47" outlineLevel="3" x14ac:dyDescent="0.25">
      <c r="A689" s="375"/>
      <c r="B689" s="384"/>
      <c r="C689" s="377">
        <f t="shared" si="239"/>
        <v>4</v>
      </c>
      <c r="D689" s="401"/>
      <c r="E689" s="458"/>
      <c r="F689" s="458"/>
      <c r="G689" s="401"/>
      <c r="H689" s="406"/>
      <c r="I689" s="422"/>
      <c r="J689" s="422" t="s">
        <v>636</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38"/>
        <v>44880</v>
      </c>
      <c r="S689" s="494">
        <f t="shared" si="238"/>
        <v>44880</v>
      </c>
      <c r="T689" s="494">
        <f t="shared" si="238"/>
        <v>44880</v>
      </c>
      <c r="U689" s="494">
        <f t="shared" si="238"/>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4"/>
        <v>1410</v>
      </c>
      <c r="AK689" s="1038">
        <f t="shared" si="235"/>
        <v>1410</v>
      </c>
      <c r="AL689" s="1038">
        <f t="shared" si="236"/>
        <v>1410</v>
      </c>
      <c r="AM689" s="1038">
        <f t="shared" si="237"/>
        <v>1410</v>
      </c>
      <c r="AN689" s="406"/>
      <c r="AO689" s="406"/>
      <c r="AP689" s="406"/>
      <c r="AQ689" s="401"/>
      <c r="AR689" s="387"/>
      <c r="AS689" s="375"/>
      <c r="AT689" s="375"/>
      <c r="AU689" s="375"/>
    </row>
    <row r="690" spans="1:47" outlineLevel="3" x14ac:dyDescent="0.25">
      <c r="A690" s="375"/>
      <c r="B690" s="384"/>
      <c r="C690" s="377">
        <f t="shared" si="239"/>
        <v>4</v>
      </c>
      <c r="D690" s="401"/>
      <c r="E690" s="458"/>
      <c r="F690" s="458"/>
      <c r="G690" s="401"/>
      <c r="H690" s="406"/>
      <c r="I690" s="422"/>
      <c r="J690" s="422" t="s">
        <v>637</v>
      </c>
      <c r="K690" s="406"/>
      <c r="L690" s="406"/>
      <c r="M690" s="406"/>
      <c r="N690" s="406"/>
      <c r="O690" s="406"/>
      <c r="P690" s="406"/>
      <c r="Q690" s="406"/>
      <c r="R690" s="494">
        <f t="shared" si="238"/>
        <v>44880</v>
      </c>
      <c r="S690" s="494">
        <f t="shared" si="238"/>
        <v>44880</v>
      </c>
      <c r="T690" s="494">
        <f t="shared" si="238"/>
        <v>44880</v>
      </c>
      <c r="U690" s="494">
        <f t="shared" si="238"/>
        <v>44880</v>
      </c>
      <c r="V690" s="406"/>
      <c r="W690" s="406"/>
      <c r="X690" s="406"/>
      <c r="Y690" s="406"/>
      <c r="Z690" s="406"/>
      <c r="AA690" s="406"/>
      <c r="AB690" s="406"/>
      <c r="AC690" s="406"/>
      <c r="AD690" s="406"/>
      <c r="AE690" s="406"/>
      <c r="AF690" s="406"/>
      <c r="AG690" s="406"/>
      <c r="AH690" s="406"/>
      <c r="AI690" s="406"/>
      <c r="AJ690" s="1038">
        <f t="shared" si="234"/>
        <v>1410</v>
      </c>
      <c r="AK690" s="1038">
        <f t="shared" si="235"/>
        <v>1410</v>
      </c>
      <c r="AL690" s="1038">
        <f t="shared" si="236"/>
        <v>1410</v>
      </c>
      <c r="AM690" s="1038">
        <f t="shared" si="237"/>
        <v>1410</v>
      </c>
      <c r="AN690" s="406"/>
      <c r="AO690" s="406"/>
      <c r="AP690" s="406"/>
      <c r="AQ690" s="401"/>
      <c r="AR690" s="387"/>
      <c r="AS690" s="375"/>
      <c r="AT690" s="375"/>
      <c r="AU690" s="375"/>
    </row>
    <row r="691" spans="1:47" outlineLevel="3" x14ac:dyDescent="0.25">
      <c r="A691" s="375"/>
      <c r="B691" s="384"/>
      <c r="C691" s="377">
        <f t="shared" si="239"/>
        <v>4</v>
      </c>
      <c r="D691" s="401"/>
      <c r="E691" s="458"/>
      <c r="F691" s="458"/>
      <c r="G691" s="401"/>
      <c r="H691" s="406"/>
      <c r="I691" s="422">
        <v>4</v>
      </c>
      <c r="J691" s="422" t="s">
        <v>646</v>
      </c>
      <c r="K691" s="494">
        <f>DATE(YEAR(K688)+1,MONTH(K688),DAY(K688))</f>
        <v>45245</v>
      </c>
      <c r="L691" s="494">
        <f>DATE(YEAR(L688)+1,MONTH(L688),DAY(L688))</f>
        <v>45245</v>
      </c>
      <c r="M691" s="494">
        <f>DATE(YEAR(M688)+1,MONTH(M688),DAY(M688))</f>
        <v>45245</v>
      </c>
      <c r="N691" s="406"/>
      <c r="O691" s="406"/>
      <c r="P691" s="406"/>
      <c r="Q691" s="406"/>
      <c r="R691" s="494">
        <f t="shared" si="238"/>
        <v>45245</v>
      </c>
      <c r="S691" s="494">
        <f t="shared" si="238"/>
        <v>45245</v>
      </c>
      <c r="T691" s="494">
        <f t="shared" si="238"/>
        <v>45245</v>
      </c>
      <c r="U691" s="494">
        <f t="shared" si="238"/>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4"/>
        <v>1774</v>
      </c>
      <c r="AK691" s="1038">
        <f t="shared" si="235"/>
        <v>1774</v>
      </c>
      <c r="AL691" s="1038">
        <f t="shared" si="236"/>
        <v>1774</v>
      </c>
      <c r="AM691" s="1038">
        <f t="shared" si="237"/>
        <v>1774</v>
      </c>
      <c r="AN691" s="406"/>
      <c r="AO691" s="406"/>
      <c r="AP691" s="406"/>
      <c r="AQ691" s="401"/>
      <c r="AR691" s="387"/>
      <c r="AS691" s="375"/>
      <c r="AT691" s="375"/>
      <c r="AU691" s="375"/>
    </row>
    <row r="692" spans="1:47" outlineLevel="3" x14ac:dyDescent="0.25">
      <c r="A692" s="375"/>
      <c r="B692" s="384"/>
      <c r="C692" s="377">
        <f t="shared" si="239"/>
        <v>4</v>
      </c>
      <c r="D692" s="401"/>
      <c r="E692" s="458"/>
      <c r="F692" s="458"/>
      <c r="G692" s="401"/>
      <c r="H692" s="406"/>
      <c r="I692" s="422"/>
      <c r="J692" s="422" t="s">
        <v>636</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38"/>
        <v>45245</v>
      </c>
      <c r="S692" s="494">
        <f t="shared" si="238"/>
        <v>45245</v>
      </c>
      <c r="T692" s="494">
        <f t="shared" si="238"/>
        <v>45245</v>
      </c>
      <c r="U692" s="494">
        <f t="shared" si="238"/>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4"/>
        <v>1774</v>
      </c>
      <c r="AK692" s="1038">
        <f t="shared" si="235"/>
        <v>1774</v>
      </c>
      <c r="AL692" s="1038">
        <f t="shared" si="236"/>
        <v>1774</v>
      </c>
      <c r="AM692" s="1038">
        <f t="shared" si="237"/>
        <v>1774</v>
      </c>
      <c r="AN692" s="406"/>
      <c r="AO692" s="406"/>
      <c r="AP692" s="406"/>
      <c r="AQ692" s="401"/>
      <c r="AR692" s="387"/>
      <c r="AS692" s="375"/>
      <c r="AT692" s="375"/>
      <c r="AU692" s="375"/>
    </row>
    <row r="693" spans="1:47" outlineLevel="3" x14ac:dyDescent="0.25">
      <c r="A693" s="375"/>
      <c r="B693" s="384"/>
      <c r="C693" s="377">
        <f t="shared" si="239"/>
        <v>4</v>
      </c>
      <c r="D693" s="401"/>
      <c r="E693" s="458"/>
      <c r="F693" s="458"/>
      <c r="G693" s="401"/>
      <c r="H693" s="406"/>
      <c r="I693" s="422"/>
      <c r="J693" s="422" t="s">
        <v>637</v>
      </c>
      <c r="K693" s="406"/>
      <c r="L693" s="406"/>
      <c r="M693" s="406"/>
      <c r="N693" s="406"/>
      <c r="O693" s="406"/>
      <c r="P693" s="406"/>
      <c r="Q693" s="406"/>
      <c r="R693" s="494">
        <f t="shared" si="238"/>
        <v>45245</v>
      </c>
      <c r="S693" s="494">
        <f t="shared" si="238"/>
        <v>45245</v>
      </c>
      <c r="T693" s="494">
        <f t="shared" si="238"/>
        <v>45245</v>
      </c>
      <c r="U693" s="494">
        <f t="shared" si="238"/>
        <v>45245</v>
      </c>
      <c r="V693" s="406"/>
      <c r="W693" s="406"/>
      <c r="X693" s="406"/>
      <c r="Y693" s="406"/>
      <c r="Z693" s="406"/>
      <c r="AA693" s="406"/>
      <c r="AB693" s="406"/>
      <c r="AC693" s="406"/>
      <c r="AD693" s="406"/>
      <c r="AE693" s="406"/>
      <c r="AF693" s="406"/>
      <c r="AG693" s="406"/>
      <c r="AH693" s="406"/>
      <c r="AI693" s="406"/>
      <c r="AJ693" s="1038">
        <f t="shared" si="234"/>
        <v>1774</v>
      </c>
      <c r="AK693" s="1038">
        <f t="shared" si="235"/>
        <v>1774</v>
      </c>
      <c r="AL693" s="1038">
        <f t="shared" si="236"/>
        <v>1774</v>
      </c>
      <c r="AM693" s="1038">
        <f t="shared" si="237"/>
        <v>1774</v>
      </c>
      <c r="AN693" s="406"/>
      <c r="AO693" s="406"/>
      <c r="AP693" s="406"/>
      <c r="AQ693" s="401"/>
      <c r="AR693" s="387"/>
      <c r="AS693" s="375"/>
      <c r="AT693" s="375"/>
      <c r="AU693" s="375"/>
    </row>
    <row r="694" spans="1:47" outlineLevel="3" x14ac:dyDescent="0.25">
      <c r="A694" s="375"/>
      <c r="B694" s="384"/>
      <c r="C694" s="377">
        <f t="shared" si="239"/>
        <v>4</v>
      </c>
      <c r="D694" s="401"/>
      <c r="E694" s="458"/>
      <c r="F694" s="458"/>
      <c r="G694" s="401"/>
      <c r="H694" s="406"/>
      <c r="I694" s="422">
        <v>5</v>
      </c>
      <c r="J694" s="422" t="s">
        <v>646</v>
      </c>
      <c r="K694" s="494">
        <f>DATE(YEAR(K691)+1,MONTH(K691),DAY(K691))</f>
        <v>45611</v>
      </c>
      <c r="L694" s="494">
        <f>DATE(YEAR(L691)+1,MONTH(L691),DAY(L691))</f>
        <v>45611</v>
      </c>
      <c r="M694" s="494">
        <f>DATE(YEAR(M691)+1,MONTH(M691),DAY(M691))</f>
        <v>45611</v>
      </c>
      <c r="N694" s="406"/>
      <c r="O694" s="406"/>
      <c r="P694" s="406"/>
      <c r="Q694" s="406"/>
      <c r="R694" s="494">
        <f t="shared" si="238"/>
        <v>45611</v>
      </c>
      <c r="S694" s="494">
        <f t="shared" si="238"/>
        <v>45611</v>
      </c>
      <c r="T694" s="494">
        <f t="shared" si="238"/>
        <v>45611</v>
      </c>
      <c r="U694" s="494">
        <f t="shared" si="238"/>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4"/>
        <v>2139</v>
      </c>
      <c r="AK694" s="1038">
        <f t="shared" si="235"/>
        <v>2139</v>
      </c>
      <c r="AL694" s="1038">
        <f t="shared" si="236"/>
        <v>2139</v>
      </c>
      <c r="AM694" s="1038">
        <f t="shared" si="237"/>
        <v>2139</v>
      </c>
      <c r="AN694" s="406"/>
      <c r="AO694" s="406"/>
      <c r="AP694" s="406"/>
      <c r="AQ694" s="401"/>
      <c r="AR694" s="387"/>
      <c r="AS694" s="375"/>
      <c r="AT694" s="375"/>
      <c r="AU694" s="375"/>
    </row>
    <row r="695" spans="1:47" outlineLevel="3" x14ac:dyDescent="0.25">
      <c r="A695" s="375"/>
      <c r="B695" s="384"/>
      <c r="C695" s="377">
        <f t="shared" si="239"/>
        <v>4</v>
      </c>
      <c r="D695" s="401"/>
      <c r="E695" s="458"/>
      <c r="F695" s="458"/>
      <c r="G695" s="401"/>
      <c r="H695" s="406"/>
      <c r="I695" s="422"/>
      <c r="J695" s="422" t="s">
        <v>636</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38"/>
        <v>45611</v>
      </c>
      <c r="S695" s="494">
        <f t="shared" si="238"/>
        <v>45611</v>
      </c>
      <c r="T695" s="494">
        <f t="shared" si="238"/>
        <v>45611</v>
      </c>
      <c r="U695" s="494">
        <f t="shared" si="238"/>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4"/>
        <v>2139</v>
      </c>
      <c r="AK695" s="1038">
        <f t="shared" si="235"/>
        <v>2139</v>
      </c>
      <c r="AL695" s="1038">
        <f t="shared" si="236"/>
        <v>2139</v>
      </c>
      <c r="AM695" s="1038">
        <f t="shared" si="237"/>
        <v>2139</v>
      </c>
      <c r="AN695" s="406"/>
      <c r="AO695" s="406"/>
      <c r="AP695" s="406"/>
      <c r="AQ695" s="401"/>
      <c r="AR695" s="387"/>
      <c r="AS695" s="375"/>
      <c r="AT695" s="375"/>
      <c r="AU695" s="375"/>
    </row>
    <row r="696" spans="1:47" outlineLevel="3" x14ac:dyDescent="0.25">
      <c r="A696" s="375"/>
      <c r="B696" s="384"/>
      <c r="C696" s="377">
        <f t="shared" si="239"/>
        <v>4</v>
      </c>
      <c r="D696" s="401"/>
      <c r="E696" s="458"/>
      <c r="F696" s="458"/>
      <c r="G696" s="401"/>
      <c r="H696" s="406"/>
      <c r="I696" s="422"/>
      <c r="J696" s="422" t="s">
        <v>637</v>
      </c>
      <c r="K696" s="406"/>
      <c r="L696" s="406"/>
      <c r="M696" s="406"/>
      <c r="N696" s="406"/>
      <c r="O696" s="406"/>
      <c r="P696" s="406"/>
      <c r="Q696" s="406"/>
      <c r="R696" s="494">
        <f t="shared" si="238"/>
        <v>45611</v>
      </c>
      <c r="S696" s="494">
        <f t="shared" si="238"/>
        <v>45611</v>
      </c>
      <c r="T696" s="494">
        <f t="shared" si="238"/>
        <v>45611</v>
      </c>
      <c r="U696" s="494">
        <f t="shared" si="238"/>
        <v>45611</v>
      </c>
      <c r="V696" s="406"/>
      <c r="W696" s="406"/>
      <c r="X696" s="406"/>
      <c r="Y696" s="406"/>
      <c r="Z696" s="406"/>
      <c r="AA696" s="406"/>
      <c r="AB696" s="406"/>
      <c r="AC696" s="406"/>
      <c r="AD696" s="406"/>
      <c r="AE696" s="406"/>
      <c r="AF696" s="406"/>
      <c r="AG696" s="406"/>
      <c r="AH696" s="406"/>
      <c r="AI696" s="406"/>
      <c r="AJ696" s="1038">
        <f t="shared" si="234"/>
        <v>2139</v>
      </c>
      <c r="AK696" s="1038">
        <f t="shared" si="235"/>
        <v>2139</v>
      </c>
      <c r="AL696" s="1038">
        <f t="shared" si="236"/>
        <v>2139</v>
      </c>
      <c r="AM696" s="1038">
        <f t="shared" si="237"/>
        <v>2139</v>
      </c>
      <c r="AN696" s="406"/>
      <c r="AO696" s="406"/>
      <c r="AP696" s="406"/>
      <c r="AQ696" s="401"/>
      <c r="AR696" s="387"/>
      <c r="AS696" s="375"/>
      <c r="AT696" s="375"/>
      <c r="AU696" s="375"/>
    </row>
    <row r="697" spans="1:47" outlineLevel="3" x14ac:dyDescent="0.25">
      <c r="A697" s="375"/>
      <c r="B697" s="384"/>
      <c r="C697" s="377">
        <f t="shared" si="239"/>
        <v>4</v>
      </c>
      <c r="D697" s="401"/>
      <c r="E697" s="458"/>
      <c r="F697" s="458"/>
      <c r="G697" s="401"/>
      <c r="H697" s="406"/>
      <c r="I697" s="422">
        <v>6</v>
      </c>
      <c r="J697" s="422" t="s">
        <v>646</v>
      </c>
      <c r="K697" s="494">
        <f>DATE(YEAR(K694)+1,MONTH(K694),DAY(K694))</f>
        <v>45976</v>
      </c>
      <c r="L697" s="494">
        <f>DATE(YEAR(L694)+1,MONTH(L694),DAY(L694))</f>
        <v>45976</v>
      </c>
      <c r="M697" s="494">
        <f>DATE(YEAR(M694)+1,MONTH(M694),DAY(M694))</f>
        <v>45976</v>
      </c>
      <c r="N697" s="406"/>
      <c r="O697" s="406"/>
      <c r="P697" s="406"/>
      <c r="Q697" s="406"/>
      <c r="R697" s="494">
        <f t="shared" si="238"/>
        <v>45976</v>
      </c>
      <c r="S697" s="494">
        <f t="shared" si="238"/>
        <v>45976</v>
      </c>
      <c r="T697" s="494">
        <f t="shared" si="238"/>
        <v>45976</v>
      </c>
      <c r="U697" s="494">
        <f t="shared" si="238"/>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4"/>
        <v>2502</v>
      </c>
      <c r="AK697" s="1038">
        <f t="shared" si="235"/>
        <v>2502</v>
      </c>
      <c r="AL697" s="1038">
        <f t="shared" si="236"/>
        <v>2502</v>
      </c>
      <c r="AM697" s="1038">
        <f t="shared" si="237"/>
        <v>2502</v>
      </c>
      <c r="AN697" s="406"/>
      <c r="AO697" s="406"/>
      <c r="AP697" s="406"/>
      <c r="AQ697" s="401"/>
      <c r="AR697" s="387"/>
      <c r="AS697" s="375"/>
      <c r="AT697" s="375"/>
      <c r="AU697" s="375"/>
    </row>
    <row r="698" spans="1:47" outlineLevel="3" x14ac:dyDescent="0.25">
      <c r="A698" s="375"/>
      <c r="B698" s="384"/>
      <c r="C698" s="377">
        <f t="shared" si="239"/>
        <v>4</v>
      </c>
      <c r="D698" s="401"/>
      <c r="E698" s="458"/>
      <c r="F698" s="458"/>
      <c r="G698" s="401"/>
      <c r="H698" s="406"/>
      <c r="I698" s="422"/>
      <c r="J698" s="422" t="s">
        <v>636</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38"/>
        <v>45976</v>
      </c>
      <c r="S698" s="494">
        <f t="shared" si="238"/>
        <v>45976</v>
      </c>
      <c r="T698" s="494">
        <f t="shared" si="238"/>
        <v>45976</v>
      </c>
      <c r="U698" s="494">
        <f t="shared" si="238"/>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4"/>
        <v>2502</v>
      </c>
      <c r="AK698" s="1038">
        <f t="shared" si="235"/>
        <v>2502</v>
      </c>
      <c r="AL698" s="1038">
        <f t="shared" si="236"/>
        <v>2502</v>
      </c>
      <c r="AM698" s="1038">
        <f t="shared" si="237"/>
        <v>2502</v>
      </c>
      <c r="AN698" s="406"/>
      <c r="AO698" s="406"/>
      <c r="AP698" s="406"/>
      <c r="AQ698" s="401"/>
      <c r="AR698" s="387"/>
      <c r="AS698" s="375"/>
      <c r="AT698" s="375"/>
      <c r="AU698" s="375"/>
    </row>
    <row r="699" spans="1:47" outlineLevel="3" x14ac:dyDescent="0.25">
      <c r="A699" s="375"/>
      <c r="B699" s="384"/>
      <c r="C699" s="377">
        <f t="shared" si="239"/>
        <v>4</v>
      </c>
      <c r="D699" s="401"/>
      <c r="E699" s="458"/>
      <c r="F699" s="458"/>
      <c r="G699" s="401"/>
      <c r="H699" s="406"/>
      <c r="I699" s="422"/>
      <c r="J699" s="422" t="s">
        <v>637</v>
      </c>
      <c r="K699" s="406"/>
      <c r="L699" s="406"/>
      <c r="M699" s="406"/>
      <c r="N699" s="406"/>
      <c r="O699" s="406"/>
      <c r="P699" s="406"/>
      <c r="Q699" s="406"/>
      <c r="R699" s="494">
        <f t="shared" si="238"/>
        <v>45976</v>
      </c>
      <c r="S699" s="494">
        <f t="shared" si="238"/>
        <v>45976</v>
      </c>
      <c r="T699" s="494">
        <f t="shared" si="238"/>
        <v>45976</v>
      </c>
      <c r="U699" s="494">
        <f t="shared" si="238"/>
        <v>45976</v>
      </c>
      <c r="V699" s="406"/>
      <c r="W699" s="406"/>
      <c r="X699" s="406"/>
      <c r="Y699" s="406"/>
      <c r="Z699" s="406"/>
      <c r="AA699" s="406"/>
      <c r="AB699" s="406"/>
      <c r="AC699" s="406"/>
      <c r="AD699" s="406"/>
      <c r="AE699" s="406"/>
      <c r="AF699" s="406"/>
      <c r="AG699" s="406"/>
      <c r="AH699" s="406"/>
      <c r="AI699" s="406"/>
      <c r="AJ699" s="1038">
        <f t="shared" si="234"/>
        <v>2502</v>
      </c>
      <c r="AK699" s="1038">
        <f t="shared" si="235"/>
        <v>2502</v>
      </c>
      <c r="AL699" s="1038">
        <f t="shared" si="236"/>
        <v>2502</v>
      </c>
      <c r="AM699" s="1038">
        <f t="shared" si="237"/>
        <v>2502</v>
      </c>
      <c r="AN699" s="406"/>
      <c r="AO699" s="406"/>
      <c r="AP699" s="406"/>
      <c r="AQ699" s="401"/>
      <c r="AR699" s="387"/>
      <c r="AS699" s="375"/>
      <c r="AT699" s="375"/>
      <c r="AU699" s="375"/>
    </row>
    <row r="700" spans="1:47" outlineLevel="3" x14ac:dyDescent="0.25">
      <c r="A700" s="375"/>
      <c r="B700" s="384"/>
      <c r="C700" s="377">
        <f t="shared" si="239"/>
        <v>4</v>
      </c>
      <c r="D700" s="401"/>
      <c r="E700" s="458"/>
      <c r="F700" s="458"/>
      <c r="G700" s="401"/>
      <c r="H700" s="406"/>
      <c r="I700" s="422">
        <v>7</v>
      </c>
      <c r="J700" s="422" t="s">
        <v>646</v>
      </c>
      <c r="K700" s="494">
        <f>DATE(YEAR(K697)+1,MONTH(K697),DAY(K697))</f>
        <v>46341</v>
      </c>
      <c r="L700" s="494">
        <f>DATE(YEAR(L697)+1,MONTH(L697),DAY(L697))</f>
        <v>46341</v>
      </c>
      <c r="M700" s="494">
        <f>DATE(YEAR(M697)+1,MONTH(M697),DAY(M697))</f>
        <v>46341</v>
      </c>
      <c r="N700" s="406"/>
      <c r="O700" s="406"/>
      <c r="P700" s="406"/>
      <c r="Q700" s="406"/>
      <c r="R700" s="494">
        <f t="shared" si="238"/>
        <v>46341</v>
      </c>
      <c r="S700" s="494">
        <f t="shared" si="238"/>
        <v>46341</v>
      </c>
      <c r="T700" s="494">
        <f t="shared" si="238"/>
        <v>46341</v>
      </c>
      <c r="U700" s="494">
        <f t="shared" si="238"/>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4"/>
        <v>2866</v>
      </c>
      <c r="AK700" s="1038">
        <f t="shared" si="235"/>
        <v>2866</v>
      </c>
      <c r="AL700" s="1038">
        <f t="shared" si="236"/>
        <v>2866</v>
      </c>
      <c r="AM700" s="1038">
        <f t="shared" si="237"/>
        <v>2866</v>
      </c>
      <c r="AN700" s="406"/>
      <c r="AO700" s="406"/>
      <c r="AP700" s="406"/>
      <c r="AQ700" s="401"/>
      <c r="AR700" s="387"/>
      <c r="AS700" s="375"/>
      <c r="AT700" s="375"/>
      <c r="AU700" s="375"/>
    </row>
    <row r="701" spans="1:47" outlineLevel="3" x14ac:dyDescent="0.25">
      <c r="A701" s="375"/>
      <c r="B701" s="384"/>
      <c r="C701" s="377">
        <f t="shared" si="239"/>
        <v>4</v>
      </c>
      <c r="D701" s="401"/>
      <c r="E701" s="458"/>
      <c r="F701" s="458"/>
      <c r="G701" s="401"/>
      <c r="H701" s="406"/>
      <c r="I701" s="422"/>
      <c r="J701" s="422" t="s">
        <v>636</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38"/>
        <v>46341</v>
      </c>
      <c r="S701" s="494">
        <f t="shared" si="238"/>
        <v>46341</v>
      </c>
      <c r="T701" s="494">
        <f t="shared" si="238"/>
        <v>46341</v>
      </c>
      <c r="U701" s="494">
        <f t="shared" si="238"/>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4"/>
        <v>2866</v>
      </c>
      <c r="AK701" s="1038">
        <f t="shared" si="235"/>
        <v>2866</v>
      </c>
      <c r="AL701" s="1038">
        <f t="shared" si="236"/>
        <v>2866</v>
      </c>
      <c r="AM701" s="1038">
        <f t="shared" si="237"/>
        <v>2866</v>
      </c>
      <c r="AN701" s="406"/>
      <c r="AO701" s="406"/>
      <c r="AP701" s="406"/>
      <c r="AQ701" s="401"/>
      <c r="AR701" s="387"/>
      <c r="AS701" s="375"/>
      <c r="AT701" s="375"/>
      <c r="AU701" s="375"/>
    </row>
    <row r="702" spans="1:47" outlineLevel="3" x14ac:dyDescent="0.25">
      <c r="A702" s="375"/>
      <c r="B702" s="384"/>
      <c r="C702" s="377">
        <f t="shared" si="239"/>
        <v>4</v>
      </c>
      <c r="D702" s="401"/>
      <c r="E702" s="458"/>
      <c r="F702" s="458"/>
      <c r="G702" s="401"/>
      <c r="H702" s="406"/>
      <c r="I702" s="422"/>
      <c r="J702" s="422" t="s">
        <v>637</v>
      </c>
      <c r="K702" s="406"/>
      <c r="L702" s="406"/>
      <c r="M702" s="406"/>
      <c r="N702" s="406"/>
      <c r="O702" s="406"/>
      <c r="P702" s="406"/>
      <c r="Q702" s="406"/>
      <c r="R702" s="494">
        <f t="shared" si="238"/>
        <v>46341</v>
      </c>
      <c r="S702" s="494">
        <f t="shared" si="238"/>
        <v>46341</v>
      </c>
      <c r="T702" s="494">
        <f t="shared" si="238"/>
        <v>46341</v>
      </c>
      <c r="U702" s="494">
        <f t="shared" si="238"/>
        <v>46341</v>
      </c>
      <c r="V702" s="406"/>
      <c r="W702" s="406"/>
      <c r="X702" s="406"/>
      <c r="Y702" s="406"/>
      <c r="Z702" s="406"/>
      <c r="AA702" s="406"/>
      <c r="AB702" s="406"/>
      <c r="AC702" s="406"/>
      <c r="AD702" s="406"/>
      <c r="AE702" s="406"/>
      <c r="AF702" s="406"/>
      <c r="AG702" s="406"/>
      <c r="AH702" s="406"/>
      <c r="AI702" s="406"/>
      <c r="AJ702" s="1038">
        <f t="shared" si="234"/>
        <v>2866</v>
      </c>
      <c r="AK702" s="1038">
        <f t="shared" si="235"/>
        <v>2866</v>
      </c>
      <c r="AL702" s="1038">
        <f t="shared" si="236"/>
        <v>2866</v>
      </c>
      <c r="AM702" s="1038">
        <f t="shared" si="237"/>
        <v>2866</v>
      </c>
      <c r="AN702" s="406"/>
      <c r="AO702" s="406"/>
      <c r="AP702" s="406"/>
      <c r="AQ702" s="401"/>
      <c r="AR702" s="387"/>
      <c r="AS702" s="375"/>
      <c r="AT702" s="375"/>
      <c r="AU702" s="375"/>
    </row>
    <row r="703" spans="1:47" outlineLevel="3" x14ac:dyDescent="0.25">
      <c r="A703" s="375"/>
      <c r="B703" s="384"/>
      <c r="C703" s="377">
        <f t="shared" si="239"/>
        <v>4</v>
      </c>
      <c r="D703" s="401"/>
      <c r="E703" s="458"/>
      <c r="F703" s="458"/>
      <c r="G703" s="401"/>
      <c r="H703" s="422" t="str">
        <f>H$252</f>
        <v>Win</v>
      </c>
      <c r="I703" s="422">
        <v>0</v>
      </c>
      <c r="J703" s="422" t="s">
        <v>646</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0">R703&lt;(MAX(R$273:R$280)+MAX($I$354*R$354,$I$355*R$355,$I$356*R$356))</f>
        <v>0</v>
      </c>
      <c r="Y703" s="406" t="b">
        <f t="shared" si="240"/>
        <v>0</v>
      </c>
      <c r="Z703" s="406" t="b">
        <f t="shared" si="240"/>
        <v>0</v>
      </c>
      <c r="AA703" s="406" t="b">
        <f t="shared" si="240"/>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4"/>
        <v>348</v>
      </c>
      <c r="AK703" s="1038">
        <f t="shared" si="235"/>
        <v>348</v>
      </c>
      <c r="AL703" s="1038">
        <f t="shared" si="236"/>
        <v>348</v>
      </c>
      <c r="AM703" s="1038">
        <f t="shared" si="237"/>
        <v>348</v>
      </c>
      <c r="AN703" s="406"/>
      <c r="AO703" s="406"/>
      <c r="AP703" s="406"/>
      <c r="AQ703" s="401"/>
      <c r="AR703" s="387"/>
      <c r="AS703" s="375"/>
      <c r="AT703" s="375"/>
      <c r="AU703" s="375"/>
    </row>
    <row r="704" spans="1:47" outlineLevel="3" x14ac:dyDescent="0.25">
      <c r="A704" s="375"/>
      <c r="B704" s="384"/>
      <c r="C704" s="377">
        <f t="shared" si="239"/>
        <v>4</v>
      </c>
      <c r="D704" s="401"/>
      <c r="E704" s="458"/>
      <c r="F704" s="458"/>
      <c r="G704" s="401"/>
      <c r="H704" s="422"/>
      <c r="I704" s="422"/>
      <c r="J704" s="422" t="s">
        <v>636</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0"/>
        <v>0</v>
      </c>
      <c r="Y704" s="406" t="b">
        <f t="shared" si="240"/>
        <v>0</v>
      </c>
      <c r="Z704" s="406" t="b">
        <f t="shared" si="240"/>
        <v>0</v>
      </c>
      <c r="AA704" s="406" t="b">
        <f t="shared" si="240"/>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4"/>
        <v>348</v>
      </c>
      <c r="AK704" s="1038">
        <f t="shared" si="235"/>
        <v>348</v>
      </c>
      <c r="AL704" s="1038">
        <f t="shared" si="236"/>
        <v>348</v>
      </c>
      <c r="AM704" s="1038">
        <f t="shared" si="237"/>
        <v>348</v>
      </c>
      <c r="AN704" s="406"/>
      <c r="AO704" s="406"/>
      <c r="AP704" s="406"/>
      <c r="AQ704" s="401"/>
      <c r="AR704" s="387"/>
      <c r="AS704" s="375"/>
      <c r="AT704" s="375"/>
      <c r="AU704" s="375"/>
    </row>
    <row r="705" spans="1:47" outlineLevel="3" x14ac:dyDescent="0.25">
      <c r="A705" s="375"/>
      <c r="B705" s="384"/>
      <c r="C705" s="377">
        <f t="shared" si="239"/>
        <v>4</v>
      </c>
      <c r="D705" s="401"/>
      <c r="E705" s="458"/>
      <c r="F705" s="458"/>
      <c r="G705" s="401"/>
      <c r="H705" s="422"/>
      <c r="I705" s="422"/>
      <c r="J705" s="422" t="s">
        <v>637</v>
      </c>
      <c r="K705" s="406"/>
      <c r="L705" s="406"/>
      <c r="M705" s="406"/>
      <c r="N705" s="406"/>
      <c r="O705" s="406"/>
      <c r="P705" s="406"/>
      <c r="Q705" s="406"/>
      <c r="R705" s="529">
        <v>43814</v>
      </c>
      <c r="S705" s="529">
        <v>43814</v>
      </c>
      <c r="T705" s="529">
        <v>43814</v>
      </c>
      <c r="U705" s="529">
        <v>43814</v>
      </c>
      <c r="V705" s="406"/>
      <c r="W705" s="406"/>
      <c r="X705" s="406" t="b">
        <f t="shared" si="240"/>
        <v>0</v>
      </c>
      <c r="Y705" s="406" t="b">
        <f t="shared" si="240"/>
        <v>0</v>
      </c>
      <c r="Z705" s="406" t="b">
        <f t="shared" si="240"/>
        <v>0</v>
      </c>
      <c r="AA705" s="406" t="b">
        <f t="shared" si="240"/>
        <v>0</v>
      </c>
      <c r="AB705" s="406"/>
      <c r="AC705" s="406"/>
      <c r="AD705" s="406"/>
      <c r="AE705" s="406"/>
      <c r="AF705" s="406"/>
      <c r="AG705" s="406"/>
      <c r="AH705" s="406"/>
      <c r="AI705" s="406"/>
      <c r="AJ705" s="1038">
        <f t="shared" si="234"/>
        <v>348</v>
      </c>
      <c r="AK705" s="1038">
        <f t="shared" si="235"/>
        <v>348</v>
      </c>
      <c r="AL705" s="1038">
        <f t="shared" si="236"/>
        <v>348</v>
      </c>
      <c r="AM705" s="1038">
        <f t="shared" si="237"/>
        <v>348</v>
      </c>
      <c r="AN705" s="406"/>
      <c r="AO705" s="406"/>
      <c r="AP705" s="406"/>
      <c r="AQ705" s="401"/>
      <c r="AR705" s="387"/>
      <c r="AS705" s="375"/>
      <c r="AT705" s="375"/>
      <c r="AU705" s="375"/>
    </row>
    <row r="706" spans="1:47" outlineLevel="3" x14ac:dyDescent="0.25">
      <c r="A706" s="375"/>
      <c r="B706" s="384"/>
      <c r="C706" s="377">
        <f t="shared" si="239"/>
        <v>4</v>
      </c>
      <c r="D706" s="401"/>
      <c r="E706" s="458"/>
      <c r="F706" s="458"/>
      <c r="G706" s="401"/>
      <c r="H706" s="406"/>
      <c r="I706" s="422">
        <v>1</v>
      </c>
      <c r="J706" s="422" t="s">
        <v>646</v>
      </c>
      <c r="K706" s="494">
        <f>DATE(YEAR(K703)+1,MONTH(K703),DAY(K703))</f>
        <v>44180</v>
      </c>
      <c r="L706" s="494">
        <f>DATE(YEAR(L703)+1,MONTH(L703),DAY(L703))</f>
        <v>44180</v>
      </c>
      <c r="M706" s="494">
        <f>DATE(YEAR(M703)+1,MONTH(M703),DAY(M703))</f>
        <v>44180</v>
      </c>
      <c r="N706" s="406"/>
      <c r="O706" s="406"/>
      <c r="P706" s="406"/>
      <c r="Q706" s="406"/>
      <c r="R706" s="494">
        <f t="shared" ref="R706:U706" si="241">DATE(YEAR(R703)+1,MONTH(R703),DAY(R703))</f>
        <v>44180</v>
      </c>
      <c r="S706" s="494">
        <f t="shared" si="241"/>
        <v>44180</v>
      </c>
      <c r="T706" s="494">
        <f t="shared" si="241"/>
        <v>44180</v>
      </c>
      <c r="U706" s="494">
        <f t="shared" si="241"/>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4"/>
        <v>713</v>
      </c>
      <c r="AK706" s="1038">
        <f t="shared" si="235"/>
        <v>713</v>
      </c>
      <c r="AL706" s="1038">
        <f t="shared" si="236"/>
        <v>713</v>
      </c>
      <c r="AM706" s="1038">
        <f t="shared" si="237"/>
        <v>713</v>
      </c>
      <c r="AN706" s="406"/>
      <c r="AO706" s="406"/>
      <c r="AP706" s="406"/>
      <c r="AQ706" s="401"/>
      <c r="AR706" s="387"/>
      <c r="AS706" s="375"/>
      <c r="AT706" s="375"/>
      <c r="AU706" s="375"/>
    </row>
    <row r="707" spans="1:47" outlineLevel="3" x14ac:dyDescent="0.25">
      <c r="A707" s="375"/>
      <c r="B707" s="384"/>
      <c r="C707" s="377">
        <f t="shared" si="239"/>
        <v>4</v>
      </c>
      <c r="D707" s="401"/>
      <c r="E707" s="458"/>
      <c r="F707" s="458"/>
      <c r="G707" s="401"/>
      <c r="H707" s="406"/>
      <c r="I707" s="422"/>
      <c r="J707" s="422" t="s">
        <v>636</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2">DATE(YEAR(R704)+1,MONTH(R704),DAY(R704))</f>
        <v>44180</v>
      </c>
      <c r="S707" s="494">
        <f t="shared" si="242"/>
        <v>44180</v>
      </c>
      <c r="T707" s="494">
        <f t="shared" si="242"/>
        <v>44180</v>
      </c>
      <c r="U707" s="494">
        <f t="shared" si="242"/>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4"/>
        <v>713</v>
      </c>
      <c r="AK707" s="1038">
        <f t="shared" si="235"/>
        <v>713</v>
      </c>
      <c r="AL707" s="1038">
        <f t="shared" si="236"/>
        <v>713</v>
      </c>
      <c r="AM707" s="1038">
        <f t="shared" si="237"/>
        <v>713</v>
      </c>
      <c r="AN707" s="406"/>
      <c r="AO707" s="406"/>
      <c r="AP707" s="406"/>
      <c r="AQ707" s="401"/>
      <c r="AR707" s="387"/>
      <c r="AS707" s="375"/>
      <c r="AT707" s="375"/>
      <c r="AU707" s="375"/>
    </row>
    <row r="708" spans="1:47" outlineLevel="3" x14ac:dyDescent="0.25">
      <c r="A708" s="375"/>
      <c r="B708" s="384"/>
      <c r="C708" s="377">
        <f t="shared" si="239"/>
        <v>4</v>
      </c>
      <c r="D708" s="401"/>
      <c r="E708" s="458"/>
      <c r="F708" s="458"/>
      <c r="G708" s="401"/>
      <c r="H708" s="406"/>
      <c r="I708" s="422"/>
      <c r="J708" s="422" t="s">
        <v>637</v>
      </c>
      <c r="K708" s="406"/>
      <c r="L708" s="406"/>
      <c r="M708" s="406"/>
      <c r="N708" s="406"/>
      <c r="O708" s="406"/>
      <c r="P708" s="406"/>
      <c r="Q708" s="406"/>
      <c r="R708" s="494">
        <f t="shared" ref="R708:U708" si="243">DATE(YEAR(R705)+1,MONTH(R705),DAY(R705))</f>
        <v>44180</v>
      </c>
      <c r="S708" s="494">
        <f t="shared" si="243"/>
        <v>44180</v>
      </c>
      <c r="T708" s="494">
        <f t="shared" si="243"/>
        <v>44180</v>
      </c>
      <c r="U708" s="494">
        <f t="shared" si="243"/>
        <v>44180</v>
      </c>
      <c r="V708" s="406"/>
      <c r="W708" s="406"/>
      <c r="X708" s="406"/>
      <c r="Y708" s="406"/>
      <c r="Z708" s="406"/>
      <c r="AA708" s="406"/>
      <c r="AB708" s="406"/>
      <c r="AC708" s="406"/>
      <c r="AD708" s="406"/>
      <c r="AE708" s="406"/>
      <c r="AF708" s="406"/>
      <c r="AG708" s="406"/>
      <c r="AH708" s="406"/>
      <c r="AI708" s="406"/>
      <c r="AJ708" s="1038">
        <f t="shared" si="234"/>
        <v>713</v>
      </c>
      <c r="AK708" s="1038">
        <f t="shared" si="235"/>
        <v>713</v>
      </c>
      <c r="AL708" s="1038">
        <f t="shared" si="236"/>
        <v>713</v>
      </c>
      <c r="AM708" s="1038">
        <f t="shared" si="237"/>
        <v>713</v>
      </c>
      <c r="AN708" s="406"/>
      <c r="AO708" s="406"/>
      <c r="AP708" s="406"/>
      <c r="AQ708" s="401"/>
      <c r="AR708" s="387"/>
      <c r="AS708" s="375"/>
      <c r="AT708" s="375"/>
      <c r="AU708" s="375"/>
    </row>
    <row r="709" spans="1:47" outlineLevel="3" x14ac:dyDescent="0.25">
      <c r="A709" s="375"/>
      <c r="B709" s="384"/>
      <c r="C709" s="377">
        <f t="shared" si="239"/>
        <v>4</v>
      </c>
      <c r="D709" s="401"/>
      <c r="E709" s="458"/>
      <c r="F709" s="458"/>
      <c r="G709" s="401"/>
      <c r="H709" s="406"/>
      <c r="I709" s="422">
        <v>2</v>
      </c>
      <c r="J709" s="422" t="s">
        <v>646</v>
      </c>
      <c r="K709" s="494">
        <f>DATE(YEAR(K706)+1,MONTH(K706),DAY(K706))</f>
        <v>44545</v>
      </c>
      <c r="L709" s="494">
        <f>DATE(YEAR(L706)+1,MONTH(L706),DAY(L706))</f>
        <v>44545</v>
      </c>
      <c r="M709" s="494">
        <f>DATE(YEAR(M706)+1,MONTH(M706),DAY(M706))</f>
        <v>44545</v>
      </c>
      <c r="N709" s="406"/>
      <c r="O709" s="406"/>
      <c r="P709" s="406"/>
      <c r="Q709" s="406"/>
      <c r="R709" s="494">
        <f t="shared" ref="R709:U709" si="244">DATE(YEAR(R706)+1,MONTH(R706),DAY(R706))</f>
        <v>44545</v>
      </c>
      <c r="S709" s="494">
        <f t="shared" si="244"/>
        <v>44545</v>
      </c>
      <c r="T709" s="494">
        <f t="shared" si="244"/>
        <v>44545</v>
      </c>
      <c r="U709" s="494">
        <f t="shared" si="244"/>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4"/>
        <v>1076</v>
      </c>
      <c r="AK709" s="1038">
        <f t="shared" si="235"/>
        <v>1076</v>
      </c>
      <c r="AL709" s="1038">
        <f t="shared" si="236"/>
        <v>1076</v>
      </c>
      <c r="AM709" s="1038">
        <f t="shared" si="237"/>
        <v>1076</v>
      </c>
      <c r="AN709" s="406"/>
      <c r="AO709" s="406"/>
      <c r="AP709" s="406"/>
      <c r="AQ709" s="401"/>
      <c r="AR709" s="387"/>
      <c r="AS709" s="375"/>
      <c r="AT709" s="375"/>
      <c r="AU709" s="375"/>
    </row>
    <row r="710" spans="1:47" outlineLevel="3" x14ac:dyDescent="0.25">
      <c r="A710" s="375"/>
      <c r="B710" s="384"/>
      <c r="C710" s="377">
        <f t="shared" si="239"/>
        <v>4</v>
      </c>
      <c r="D710" s="401"/>
      <c r="E710" s="458"/>
      <c r="F710" s="458"/>
      <c r="G710" s="401"/>
      <c r="H710" s="406"/>
      <c r="I710" s="422"/>
      <c r="J710" s="422" t="s">
        <v>636</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5">DATE(YEAR(R707)+1,MONTH(R707),DAY(R707))</f>
        <v>44545</v>
      </c>
      <c r="S710" s="494">
        <f t="shared" si="245"/>
        <v>44545</v>
      </c>
      <c r="T710" s="494">
        <f t="shared" si="245"/>
        <v>44545</v>
      </c>
      <c r="U710" s="494">
        <f t="shared" si="245"/>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4"/>
        <v>1076</v>
      </c>
      <c r="AK710" s="1038">
        <f t="shared" si="235"/>
        <v>1076</v>
      </c>
      <c r="AL710" s="1038">
        <f t="shared" si="236"/>
        <v>1076</v>
      </c>
      <c r="AM710" s="1038">
        <f t="shared" si="237"/>
        <v>1076</v>
      </c>
      <c r="AN710" s="406"/>
      <c r="AO710" s="406"/>
      <c r="AP710" s="406"/>
      <c r="AQ710" s="401"/>
      <c r="AR710" s="387"/>
      <c r="AS710" s="375"/>
      <c r="AT710" s="375"/>
      <c r="AU710" s="375"/>
    </row>
    <row r="711" spans="1:47" outlineLevel="3" x14ac:dyDescent="0.25">
      <c r="A711" s="375"/>
      <c r="B711" s="384"/>
      <c r="C711" s="377">
        <f t="shared" si="239"/>
        <v>4</v>
      </c>
      <c r="D711" s="401"/>
      <c r="E711" s="458"/>
      <c r="F711" s="458"/>
      <c r="G711" s="401"/>
      <c r="H711" s="406"/>
      <c r="I711" s="422"/>
      <c r="J711" s="422" t="s">
        <v>637</v>
      </c>
      <c r="K711" s="406"/>
      <c r="L711" s="406"/>
      <c r="M711" s="406"/>
      <c r="N711" s="406"/>
      <c r="O711" s="406"/>
      <c r="P711" s="406"/>
      <c r="Q711" s="406"/>
      <c r="R711" s="494">
        <f t="shared" ref="R711:U711" si="246">DATE(YEAR(R708)+1,MONTH(R708),DAY(R708))</f>
        <v>44545</v>
      </c>
      <c r="S711" s="494">
        <f t="shared" si="246"/>
        <v>44545</v>
      </c>
      <c r="T711" s="494">
        <f t="shared" si="246"/>
        <v>44545</v>
      </c>
      <c r="U711" s="494">
        <f t="shared" si="246"/>
        <v>44545</v>
      </c>
      <c r="V711" s="406"/>
      <c r="W711" s="406"/>
      <c r="X711" s="406"/>
      <c r="Y711" s="406"/>
      <c r="Z711" s="406"/>
      <c r="AA711" s="406"/>
      <c r="AB711" s="406"/>
      <c r="AC711" s="406"/>
      <c r="AD711" s="406"/>
      <c r="AE711" s="406"/>
      <c r="AF711" s="406"/>
      <c r="AG711" s="406"/>
      <c r="AH711" s="406"/>
      <c r="AI711" s="406"/>
      <c r="AJ711" s="1038">
        <f t="shared" ref="AJ711:AJ742" si="247">MIN(363,INT((R711 - DATE(YEAR(R711),1,1))))+364*(YEAR(R711)-i_startyear)</f>
        <v>1076</v>
      </c>
      <c r="AK711" s="1038">
        <f t="shared" ref="AK711:AK742" si="248">MIN(363,INT((S711 - DATE(YEAR(S711),1,1))))+364*(YEAR(S711)-i_startyear)</f>
        <v>1076</v>
      </c>
      <c r="AL711" s="1038">
        <f t="shared" ref="AL711:AL742" si="249">MIN(363,INT((T711 - DATE(YEAR(T711),1,1))))+364*(YEAR(T711)-i_startyear)</f>
        <v>1076</v>
      </c>
      <c r="AM711" s="1038">
        <f t="shared" ref="AM711:AM742" si="250">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39"/>
        <v>4</v>
      </c>
      <c r="D712" s="401"/>
      <c r="E712" s="458"/>
      <c r="F712" s="458"/>
      <c r="G712" s="401"/>
      <c r="H712" s="406"/>
      <c r="I712" s="422">
        <v>3</v>
      </c>
      <c r="J712" s="422" t="s">
        <v>646</v>
      </c>
      <c r="K712" s="494">
        <f>DATE(YEAR(K709)+1,MONTH(K709),DAY(K709))</f>
        <v>44910</v>
      </c>
      <c r="L712" s="494">
        <f>DATE(YEAR(L709)+1,MONTH(L709),DAY(L709))</f>
        <v>44910</v>
      </c>
      <c r="M712" s="494">
        <f>DATE(YEAR(M709)+1,MONTH(M709),DAY(M709))</f>
        <v>44910</v>
      </c>
      <c r="N712" s="406"/>
      <c r="O712" s="406"/>
      <c r="P712" s="406"/>
      <c r="Q712" s="406"/>
      <c r="R712" s="494">
        <f t="shared" ref="R712:U712" si="251">DATE(YEAR(R709)+1,MONTH(R709),DAY(R709))</f>
        <v>44910</v>
      </c>
      <c r="S712" s="494">
        <f t="shared" si="251"/>
        <v>44910</v>
      </c>
      <c r="T712" s="494">
        <f t="shared" si="251"/>
        <v>44910</v>
      </c>
      <c r="U712" s="494">
        <f t="shared" si="251"/>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47"/>
        <v>1440</v>
      </c>
      <c r="AK712" s="1038">
        <f t="shared" si="248"/>
        <v>1440</v>
      </c>
      <c r="AL712" s="1038">
        <f t="shared" si="249"/>
        <v>1440</v>
      </c>
      <c r="AM712" s="1038">
        <f t="shared" si="250"/>
        <v>1440</v>
      </c>
      <c r="AN712" s="406"/>
      <c r="AO712" s="406"/>
      <c r="AP712" s="406"/>
      <c r="AQ712" s="401"/>
      <c r="AR712" s="387"/>
      <c r="AS712" s="375"/>
      <c r="AT712" s="375"/>
      <c r="AU712" s="375"/>
    </row>
    <row r="713" spans="1:47" outlineLevel="3" x14ac:dyDescent="0.25">
      <c r="A713" s="375"/>
      <c r="B713" s="384"/>
      <c r="C713" s="377">
        <f t="shared" si="239"/>
        <v>4</v>
      </c>
      <c r="D713" s="401"/>
      <c r="E713" s="458"/>
      <c r="F713" s="458"/>
      <c r="G713" s="401"/>
      <c r="H713" s="406"/>
      <c r="I713" s="422"/>
      <c r="J713" s="422" t="s">
        <v>636</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2">DATE(YEAR(R710)+1,MONTH(R710),DAY(R710))</f>
        <v>44910</v>
      </c>
      <c r="S713" s="494">
        <f t="shared" si="252"/>
        <v>44910</v>
      </c>
      <c r="T713" s="494">
        <f t="shared" si="252"/>
        <v>44910</v>
      </c>
      <c r="U713" s="494">
        <f t="shared" si="252"/>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47"/>
        <v>1440</v>
      </c>
      <c r="AK713" s="1038">
        <f t="shared" si="248"/>
        <v>1440</v>
      </c>
      <c r="AL713" s="1038">
        <f t="shared" si="249"/>
        <v>1440</v>
      </c>
      <c r="AM713" s="1038">
        <f t="shared" si="250"/>
        <v>1440</v>
      </c>
      <c r="AN713" s="406"/>
      <c r="AO713" s="406"/>
      <c r="AP713" s="406"/>
      <c r="AQ713" s="401"/>
      <c r="AR713" s="387"/>
      <c r="AS713" s="375"/>
      <c r="AT713" s="375"/>
      <c r="AU713" s="375"/>
    </row>
    <row r="714" spans="1:47" outlineLevel="3" x14ac:dyDescent="0.25">
      <c r="A714" s="375"/>
      <c r="B714" s="384"/>
      <c r="C714" s="377">
        <f t="shared" si="239"/>
        <v>4</v>
      </c>
      <c r="D714" s="401"/>
      <c r="E714" s="458"/>
      <c r="F714" s="458"/>
      <c r="G714" s="401"/>
      <c r="H714" s="406"/>
      <c r="I714" s="422"/>
      <c r="J714" s="422" t="s">
        <v>637</v>
      </c>
      <c r="K714" s="406"/>
      <c r="L714" s="406"/>
      <c r="M714" s="406"/>
      <c r="N714" s="406"/>
      <c r="O714" s="406"/>
      <c r="P714" s="406"/>
      <c r="Q714" s="406"/>
      <c r="R714" s="494">
        <f t="shared" ref="R714:U714" si="253">DATE(YEAR(R711)+1,MONTH(R711),DAY(R711))</f>
        <v>44910</v>
      </c>
      <c r="S714" s="494">
        <f t="shared" si="253"/>
        <v>44910</v>
      </c>
      <c r="T714" s="494">
        <f t="shared" si="253"/>
        <v>44910</v>
      </c>
      <c r="U714" s="494">
        <f t="shared" si="253"/>
        <v>44910</v>
      </c>
      <c r="V714" s="406"/>
      <c r="W714" s="406"/>
      <c r="X714" s="406"/>
      <c r="Y714" s="406"/>
      <c r="Z714" s="406"/>
      <c r="AA714" s="406"/>
      <c r="AB714" s="406"/>
      <c r="AC714" s="406"/>
      <c r="AD714" s="406"/>
      <c r="AE714" s="406"/>
      <c r="AF714" s="406"/>
      <c r="AG714" s="406"/>
      <c r="AH714" s="406"/>
      <c r="AI714" s="406"/>
      <c r="AJ714" s="1038">
        <f t="shared" si="247"/>
        <v>1440</v>
      </c>
      <c r="AK714" s="1038">
        <f t="shared" si="248"/>
        <v>1440</v>
      </c>
      <c r="AL714" s="1038">
        <f t="shared" si="249"/>
        <v>1440</v>
      </c>
      <c r="AM714" s="1038">
        <f t="shared" si="250"/>
        <v>1440</v>
      </c>
      <c r="AN714" s="406"/>
      <c r="AO714" s="406"/>
      <c r="AP714" s="406"/>
      <c r="AQ714" s="401"/>
      <c r="AR714" s="387"/>
      <c r="AS714" s="375"/>
      <c r="AT714" s="375"/>
      <c r="AU714" s="375"/>
    </row>
    <row r="715" spans="1:47" outlineLevel="3" x14ac:dyDescent="0.25">
      <c r="A715" s="375"/>
      <c r="B715" s="384"/>
      <c r="C715" s="377">
        <f t="shared" si="239"/>
        <v>4</v>
      </c>
      <c r="D715" s="401"/>
      <c r="E715" s="458"/>
      <c r="F715" s="458"/>
      <c r="G715" s="401"/>
      <c r="H715" s="406"/>
      <c r="I715" s="422">
        <v>4</v>
      </c>
      <c r="J715" s="422" t="s">
        <v>646</v>
      </c>
      <c r="K715" s="494">
        <f>DATE(YEAR(K712)+1,MONTH(K712),DAY(K712))</f>
        <v>45275</v>
      </c>
      <c r="L715" s="494">
        <f>DATE(YEAR(L712)+1,MONTH(L712),DAY(L712))</f>
        <v>45275</v>
      </c>
      <c r="M715" s="494">
        <f>DATE(YEAR(M712)+1,MONTH(M712),DAY(M712))</f>
        <v>45275</v>
      </c>
      <c r="N715" s="406"/>
      <c r="O715" s="406"/>
      <c r="P715" s="406"/>
      <c r="Q715" s="406"/>
      <c r="R715" s="494">
        <f t="shared" ref="R715:U715" si="254">DATE(YEAR(R712)+1,MONTH(R712),DAY(R712))</f>
        <v>45275</v>
      </c>
      <c r="S715" s="494">
        <f t="shared" si="254"/>
        <v>45275</v>
      </c>
      <c r="T715" s="494">
        <f t="shared" si="254"/>
        <v>45275</v>
      </c>
      <c r="U715" s="494">
        <f t="shared" si="254"/>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47"/>
        <v>1804</v>
      </c>
      <c r="AK715" s="1038">
        <f t="shared" si="248"/>
        <v>1804</v>
      </c>
      <c r="AL715" s="1038">
        <f t="shared" si="249"/>
        <v>1804</v>
      </c>
      <c r="AM715" s="1038">
        <f t="shared" si="250"/>
        <v>1804</v>
      </c>
      <c r="AN715" s="406"/>
      <c r="AO715" s="406"/>
      <c r="AP715" s="406"/>
      <c r="AQ715" s="401"/>
      <c r="AR715" s="387"/>
      <c r="AS715" s="375"/>
      <c r="AT715" s="375"/>
      <c r="AU715" s="375"/>
    </row>
    <row r="716" spans="1:47" outlineLevel="3" x14ac:dyDescent="0.25">
      <c r="A716" s="375"/>
      <c r="B716" s="384"/>
      <c r="C716" s="377">
        <f t="shared" si="239"/>
        <v>4</v>
      </c>
      <c r="D716" s="401"/>
      <c r="E716" s="458"/>
      <c r="F716" s="458"/>
      <c r="G716" s="401"/>
      <c r="H716" s="406"/>
      <c r="I716" s="422"/>
      <c r="J716" s="422" t="s">
        <v>636</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5">DATE(YEAR(R713)+1,MONTH(R713),DAY(R713))</f>
        <v>45275</v>
      </c>
      <c r="S716" s="494">
        <f t="shared" si="255"/>
        <v>45275</v>
      </c>
      <c r="T716" s="494">
        <f t="shared" si="255"/>
        <v>45275</v>
      </c>
      <c r="U716" s="494">
        <f t="shared" si="255"/>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47"/>
        <v>1804</v>
      </c>
      <c r="AK716" s="1038">
        <f t="shared" si="248"/>
        <v>1804</v>
      </c>
      <c r="AL716" s="1038">
        <f t="shared" si="249"/>
        <v>1804</v>
      </c>
      <c r="AM716" s="1038">
        <f t="shared" si="250"/>
        <v>1804</v>
      </c>
      <c r="AN716" s="406"/>
      <c r="AO716" s="406"/>
      <c r="AP716" s="406"/>
      <c r="AQ716" s="401"/>
      <c r="AR716" s="387"/>
      <c r="AS716" s="375"/>
      <c r="AT716" s="375"/>
      <c r="AU716" s="375"/>
    </row>
    <row r="717" spans="1:47" outlineLevel="3" x14ac:dyDescent="0.25">
      <c r="A717" s="375"/>
      <c r="B717" s="384"/>
      <c r="C717" s="377">
        <f t="shared" si="239"/>
        <v>4</v>
      </c>
      <c r="D717" s="401"/>
      <c r="E717" s="458"/>
      <c r="F717" s="458"/>
      <c r="G717" s="401"/>
      <c r="H717" s="406"/>
      <c r="I717" s="422"/>
      <c r="J717" s="422" t="s">
        <v>637</v>
      </c>
      <c r="K717" s="406"/>
      <c r="L717" s="406"/>
      <c r="M717" s="406"/>
      <c r="N717" s="406"/>
      <c r="O717" s="406"/>
      <c r="P717" s="406"/>
      <c r="Q717" s="406"/>
      <c r="R717" s="494">
        <f t="shared" ref="R717:U717" si="256">DATE(YEAR(R714)+1,MONTH(R714),DAY(R714))</f>
        <v>45275</v>
      </c>
      <c r="S717" s="494">
        <f t="shared" si="256"/>
        <v>45275</v>
      </c>
      <c r="T717" s="494">
        <f t="shared" si="256"/>
        <v>45275</v>
      </c>
      <c r="U717" s="494">
        <f t="shared" si="256"/>
        <v>45275</v>
      </c>
      <c r="V717" s="406"/>
      <c r="W717" s="406"/>
      <c r="X717" s="406"/>
      <c r="Y717" s="406"/>
      <c r="Z717" s="406"/>
      <c r="AA717" s="406"/>
      <c r="AB717" s="406"/>
      <c r="AC717" s="406"/>
      <c r="AD717" s="406"/>
      <c r="AE717" s="406"/>
      <c r="AF717" s="406"/>
      <c r="AG717" s="406"/>
      <c r="AH717" s="406"/>
      <c r="AI717" s="406"/>
      <c r="AJ717" s="1038">
        <f t="shared" si="247"/>
        <v>1804</v>
      </c>
      <c r="AK717" s="1038">
        <f t="shared" si="248"/>
        <v>1804</v>
      </c>
      <c r="AL717" s="1038">
        <f t="shared" si="249"/>
        <v>1804</v>
      </c>
      <c r="AM717" s="1038">
        <f t="shared" si="250"/>
        <v>1804</v>
      </c>
      <c r="AN717" s="406"/>
      <c r="AO717" s="406"/>
      <c r="AP717" s="406"/>
      <c r="AQ717" s="401"/>
      <c r="AR717" s="387"/>
      <c r="AS717" s="375"/>
      <c r="AT717" s="375"/>
      <c r="AU717" s="375"/>
    </row>
    <row r="718" spans="1:47" outlineLevel="3" x14ac:dyDescent="0.25">
      <c r="A718" s="375"/>
      <c r="B718" s="384"/>
      <c r="C718" s="377">
        <f t="shared" ref="C718:C726" si="257">INT($C$232)+3</f>
        <v>4</v>
      </c>
      <c r="D718" s="401"/>
      <c r="E718" s="458"/>
      <c r="F718" s="458"/>
      <c r="G718" s="401"/>
      <c r="H718" s="406"/>
      <c r="I718" s="422">
        <v>5</v>
      </c>
      <c r="J718" s="422" t="s">
        <v>646</v>
      </c>
      <c r="K718" s="494">
        <f>DATE(YEAR(K715)+1,MONTH(K715),DAY(K715))</f>
        <v>45641</v>
      </c>
      <c r="L718" s="494">
        <f>DATE(YEAR(L715)+1,MONTH(L715),DAY(L715))</f>
        <v>45641</v>
      </c>
      <c r="M718" s="494">
        <f>DATE(YEAR(M715)+1,MONTH(M715),DAY(M715))</f>
        <v>45641</v>
      </c>
      <c r="N718" s="406"/>
      <c r="O718" s="406"/>
      <c r="P718" s="406"/>
      <c r="Q718" s="406"/>
      <c r="R718" s="494">
        <f t="shared" ref="R718:U718" si="258">DATE(YEAR(R715)+1,MONTH(R715),DAY(R715))</f>
        <v>45641</v>
      </c>
      <c r="S718" s="494">
        <f t="shared" si="258"/>
        <v>45641</v>
      </c>
      <c r="T718" s="494">
        <f t="shared" si="258"/>
        <v>45641</v>
      </c>
      <c r="U718" s="494">
        <f t="shared" si="258"/>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47"/>
        <v>2169</v>
      </c>
      <c r="AK718" s="1038">
        <f t="shared" si="248"/>
        <v>2169</v>
      </c>
      <c r="AL718" s="1038">
        <f t="shared" si="249"/>
        <v>2169</v>
      </c>
      <c r="AM718" s="1038">
        <f t="shared" si="250"/>
        <v>2169</v>
      </c>
      <c r="AN718" s="406"/>
      <c r="AO718" s="406"/>
      <c r="AP718" s="406"/>
      <c r="AQ718" s="401"/>
      <c r="AR718" s="387"/>
      <c r="AS718" s="375"/>
      <c r="AT718" s="375"/>
      <c r="AU718" s="375"/>
    </row>
    <row r="719" spans="1:47" outlineLevel="3" x14ac:dyDescent="0.25">
      <c r="A719" s="375"/>
      <c r="B719" s="384"/>
      <c r="C719" s="377">
        <f t="shared" si="257"/>
        <v>4</v>
      </c>
      <c r="D719" s="401"/>
      <c r="E719" s="458"/>
      <c r="F719" s="458"/>
      <c r="G719" s="401"/>
      <c r="H719" s="406"/>
      <c r="I719" s="422"/>
      <c r="J719" s="422" t="s">
        <v>636</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59">DATE(YEAR(R716)+1,MONTH(R716),DAY(R716))</f>
        <v>45641</v>
      </c>
      <c r="S719" s="494">
        <f t="shared" si="259"/>
        <v>45641</v>
      </c>
      <c r="T719" s="494">
        <f t="shared" si="259"/>
        <v>45641</v>
      </c>
      <c r="U719" s="494">
        <f t="shared" si="259"/>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47"/>
        <v>2169</v>
      </c>
      <c r="AK719" s="1038">
        <f t="shared" si="248"/>
        <v>2169</v>
      </c>
      <c r="AL719" s="1038">
        <f t="shared" si="249"/>
        <v>2169</v>
      </c>
      <c r="AM719" s="1038">
        <f t="shared" si="250"/>
        <v>2169</v>
      </c>
      <c r="AN719" s="406"/>
      <c r="AO719" s="406"/>
      <c r="AP719" s="406"/>
      <c r="AQ719" s="401"/>
      <c r="AR719" s="387"/>
      <c r="AS719" s="375"/>
      <c r="AT719" s="375"/>
      <c r="AU719" s="375"/>
    </row>
    <row r="720" spans="1:47" outlineLevel="3" x14ac:dyDescent="0.25">
      <c r="A720" s="375"/>
      <c r="B720" s="384"/>
      <c r="C720" s="377">
        <f t="shared" si="257"/>
        <v>4</v>
      </c>
      <c r="D720" s="401"/>
      <c r="E720" s="458"/>
      <c r="F720" s="458"/>
      <c r="G720" s="401"/>
      <c r="H720" s="406"/>
      <c r="I720" s="422"/>
      <c r="J720" s="422" t="s">
        <v>637</v>
      </c>
      <c r="K720" s="406"/>
      <c r="L720" s="406"/>
      <c r="M720" s="406"/>
      <c r="N720" s="406"/>
      <c r="O720" s="406"/>
      <c r="P720" s="406"/>
      <c r="Q720" s="406"/>
      <c r="R720" s="494">
        <f t="shared" ref="R720:U720" si="260">DATE(YEAR(R717)+1,MONTH(R717),DAY(R717))</f>
        <v>45641</v>
      </c>
      <c r="S720" s="494">
        <f t="shared" si="260"/>
        <v>45641</v>
      </c>
      <c r="T720" s="494">
        <f t="shared" si="260"/>
        <v>45641</v>
      </c>
      <c r="U720" s="494">
        <f t="shared" si="260"/>
        <v>45641</v>
      </c>
      <c r="V720" s="406"/>
      <c r="W720" s="406"/>
      <c r="X720" s="406"/>
      <c r="Y720" s="406"/>
      <c r="Z720" s="406"/>
      <c r="AA720" s="406"/>
      <c r="AB720" s="406"/>
      <c r="AC720" s="406"/>
      <c r="AD720" s="406"/>
      <c r="AE720" s="406"/>
      <c r="AF720" s="406"/>
      <c r="AG720" s="406"/>
      <c r="AH720" s="406"/>
      <c r="AI720" s="406"/>
      <c r="AJ720" s="1038">
        <f t="shared" si="247"/>
        <v>2169</v>
      </c>
      <c r="AK720" s="1038">
        <f t="shared" si="248"/>
        <v>2169</v>
      </c>
      <c r="AL720" s="1038">
        <f t="shared" si="249"/>
        <v>2169</v>
      </c>
      <c r="AM720" s="1038">
        <f t="shared" si="250"/>
        <v>2169</v>
      </c>
      <c r="AN720" s="406"/>
      <c r="AO720" s="406"/>
      <c r="AP720" s="406"/>
      <c r="AQ720" s="401"/>
      <c r="AR720" s="387"/>
      <c r="AS720" s="375"/>
      <c r="AT720" s="375"/>
      <c r="AU720" s="375"/>
    </row>
    <row r="721" spans="1:47" outlineLevel="3" x14ac:dyDescent="0.25">
      <c r="A721" s="375"/>
      <c r="B721" s="384"/>
      <c r="C721" s="377">
        <f t="shared" si="257"/>
        <v>4</v>
      </c>
      <c r="D721" s="401"/>
      <c r="E721" s="458"/>
      <c r="F721" s="458"/>
      <c r="G721" s="401"/>
      <c r="H721" s="406"/>
      <c r="I721" s="422">
        <v>6</v>
      </c>
      <c r="J721" s="422" t="s">
        <v>646</v>
      </c>
      <c r="K721" s="494">
        <f>DATE(YEAR(K718)+1,MONTH(K718),DAY(K718))</f>
        <v>46006</v>
      </c>
      <c r="L721" s="494">
        <f>DATE(YEAR(L718)+1,MONTH(L718),DAY(L718))</f>
        <v>46006</v>
      </c>
      <c r="M721" s="494">
        <f>DATE(YEAR(M718)+1,MONTH(M718),DAY(M718))</f>
        <v>46006</v>
      </c>
      <c r="N721" s="406"/>
      <c r="O721" s="406"/>
      <c r="P721" s="406"/>
      <c r="Q721" s="406"/>
      <c r="R721" s="494">
        <f t="shared" ref="R721:U721" si="261">DATE(YEAR(R718)+1,MONTH(R718),DAY(R718))</f>
        <v>46006</v>
      </c>
      <c r="S721" s="494">
        <f t="shared" si="261"/>
        <v>46006</v>
      </c>
      <c r="T721" s="494">
        <f t="shared" si="261"/>
        <v>46006</v>
      </c>
      <c r="U721" s="494">
        <f t="shared" si="261"/>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47"/>
        <v>2532</v>
      </c>
      <c r="AK721" s="1038">
        <f t="shared" si="248"/>
        <v>2532</v>
      </c>
      <c r="AL721" s="1038">
        <f t="shared" si="249"/>
        <v>2532</v>
      </c>
      <c r="AM721" s="1038">
        <f t="shared" si="250"/>
        <v>2532</v>
      </c>
      <c r="AN721" s="406"/>
      <c r="AO721" s="406"/>
      <c r="AP721" s="406"/>
      <c r="AQ721" s="401"/>
      <c r="AR721" s="387"/>
      <c r="AS721" s="375"/>
      <c r="AT721" s="375"/>
      <c r="AU721" s="375"/>
    </row>
    <row r="722" spans="1:47" outlineLevel="3" x14ac:dyDescent="0.25">
      <c r="A722" s="375"/>
      <c r="B722" s="384"/>
      <c r="C722" s="377">
        <f t="shared" si="257"/>
        <v>4</v>
      </c>
      <c r="D722" s="401"/>
      <c r="E722" s="458"/>
      <c r="F722" s="458"/>
      <c r="G722" s="401"/>
      <c r="H722" s="406"/>
      <c r="I722" s="422"/>
      <c r="J722" s="422" t="s">
        <v>636</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2">DATE(YEAR(R719)+1,MONTH(R719),DAY(R719))</f>
        <v>46006</v>
      </c>
      <c r="S722" s="494">
        <f t="shared" si="262"/>
        <v>46006</v>
      </c>
      <c r="T722" s="494">
        <f t="shared" si="262"/>
        <v>46006</v>
      </c>
      <c r="U722" s="494">
        <f t="shared" si="262"/>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47"/>
        <v>2532</v>
      </c>
      <c r="AK722" s="1038">
        <f t="shared" si="248"/>
        <v>2532</v>
      </c>
      <c r="AL722" s="1038">
        <f t="shared" si="249"/>
        <v>2532</v>
      </c>
      <c r="AM722" s="1038">
        <f t="shared" si="250"/>
        <v>2532</v>
      </c>
      <c r="AN722" s="406"/>
      <c r="AO722" s="406"/>
      <c r="AP722" s="406"/>
      <c r="AQ722" s="401"/>
      <c r="AR722" s="387"/>
      <c r="AS722" s="375"/>
      <c r="AT722" s="375"/>
      <c r="AU722" s="375"/>
    </row>
    <row r="723" spans="1:47" outlineLevel="3" x14ac:dyDescent="0.25">
      <c r="A723" s="375"/>
      <c r="B723" s="384"/>
      <c r="C723" s="377">
        <f t="shared" si="257"/>
        <v>4</v>
      </c>
      <c r="D723" s="401"/>
      <c r="E723" s="458"/>
      <c r="F723" s="458"/>
      <c r="G723" s="401"/>
      <c r="H723" s="406"/>
      <c r="I723" s="422"/>
      <c r="J723" s="422" t="s">
        <v>637</v>
      </c>
      <c r="K723" s="406"/>
      <c r="L723" s="406"/>
      <c r="M723" s="406"/>
      <c r="N723" s="406"/>
      <c r="O723" s="406"/>
      <c r="P723" s="406"/>
      <c r="Q723" s="406"/>
      <c r="R723" s="494">
        <f t="shared" ref="R723:U723" si="263">DATE(YEAR(R720)+1,MONTH(R720),DAY(R720))</f>
        <v>46006</v>
      </c>
      <c r="S723" s="494">
        <f t="shared" si="263"/>
        <v>46006</v>
      </c>
      <c r="T723" s="494">
        <f t="shared" si="263"/>
        <v>46006</v>
      </c>
      <c r="U723" s="494">
        <f t="shared" si="263"/>
        <v>46006</v>
      </c>
      <c r="V723" s="406"/>
      <c r="W723" s="406"/>
      <c r="X723" s="406"/>
      <c r="Y723" s="406"/>
      <c r="Z723" s="406"/>
      <c r="AA723" s="406"/>
      <c r="AB723" s="406"/>
      <c r="AC723" s="406"/>
      <c r="AD723" s="406"/>
      <c r="AE723" s="406"/>
      <c r="AF723" s="406"/>
      <c r="AG723" s="406"/>
      <c r="AH723" s="406"/>
      <c r="AI723" s="406"/>
      <c r="AJ723" s="1038">
        <f t="shared" si="247"/>
        <v>2532</v>
      </c>
      <c r="AK723" s="1038">
        <f t="shared" si="248"/>
        <v>2532</v>
      </c>
      <c r="AL723" s="1038">
        <f t="shared" si="249"/>
        <v>2532</v>
      </c>
      <c r="AM723" s="1038">
        <f t="shared" si="250"/>
        <v>2532</v>
      </c>
      <c r="AN723" s="406"/>
      <c r="AO723" s="406"/>
      <c r="AP723" s="406"/>
      <c r="AQ723" s="401"/>
      <c r="AR723" s="387"/>
      <c r="AS723" s="375"/>
      <c r="AT723" s="375"/>
      <c r="AU723" s="375"/>
    </row>
    <row r="724" spans="1:47" outlineLevel="3" x14ac:dyDescent="0.25">
      <c r="A724" s="375"/>
      <c r="B724" s="384"/>
      <c r="C724" s="377">
        <f t="shared" si="257"/>
        <v>4</v>
      </c>
      <c r="D724" s="401"/>
      <c r="E724" s="458"/>
      <c r="F724" s="458"/>
      <c r="G724" s="401"/>
      <c r="H724" s="406"/>
      <c r="I724" s="422">
        <v>7</v>
      </c>
      <c r="J724" s="422" t="s">
        <v>646</v>
      </c>
      <c r="K724" s="494">
        <f>DATE(YEAR(K721)+1,MONTH(K721),DAY(K721))</f>
        <v>46371</v>
      </c>
      <c r="L724" s="494">
        <f>DATE(YEAR(L721)+1,MONTH(L721),DAY(L721))</f>
        <v>46371</v>
      </c>
      <c r="M724" s="494">
        <f>DATE(YEAR(M721)+1,MONTH(M721),DAY(M721))</f>
        <v>46371</v>
      </c>
      <c r="N724" s="406"/>
      <c r="O724" s="406"/>
      <c r="P724" s="406"/>
      <c r="Q724" s="406"/>
      <c r="R724" s="494">
        <f t="shared" ref="R724:U724" si="264">DATE(YEAR(R721)+1,MONTH(R721),DAY(R721))</f>
        <v>46371</v>
      </c>
      <c r="S724" s="494">
        <f t="shared" si="264"/>
        <v>46371</v>
      </c>
      <c r="T724" s="494">
        <f t="shared" si="264"/>
        <v>46371</v>
      </c>
      <c r="U724" s="494">
        <f t="shared" si="264"/>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47"/>
        <v>2896</v>
      </c>
      <c r="AK724" s="1038">
        <f t="shared" si="248"/>
        <v>2896</v>
      </c>
      <c r="AL724" s="1038">
        <f t="shared" si="249"/>
        <v>2896</v>
      </c>
      <c r="AM724" s="1038">
        <f t="shared" si="250"/>
        <v>2896</v>
      </c>
      <c r="AN724" s="406"/>
      <c r="AO724" s="406"/>
      <c r="AP724" s="406"/>
      <c r="AQ724" s="401"/>
      <c r="AR724" s="387"/>
      <c r="AS724" s="375"/>
      <c r="AT724" s="375"/>
      <c r="AU724" s="375"/>
    </row>
    <row r="725" spans="1:47" outlineLevel="3" x14ac:dyDescent="0.25">
      <c r="A725" s="375"/>
      <c r="B725" s="384"/>
      <c r="C725" s="377">
        <f t="shared" si="257"/>
        <v>4</v>
      </c>
      <c r="D725" s="401"/>
      <c r="E725" s="458"/>
      <c r="F725" s="458"/>
      <c r="G725" s="401"/>
      <c r="H725" s="406"/>
      <c r="I725" s="422"/>
      <c r="J725" s="422" t="s">
        <v>636</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5">DATE(YEAR(R722)+1,MONTH(R722),DAY(R722))</f>
        <v>46371</v>
      </c>
      <c r="S725" s="494">
        <f t="shared" si="265"/>
        <v>46371</v>
      </c>
      <c r="T725" s="494">
        <f t="shared" si="265"/>
        <v>46371</v>
      </c>
      <c r="U725" s="494">
        <f t="shared" si="265"/>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47"/>
        <v>2896</v>
      </c>
      <c r="AK725" s="1038">
        <f t="shared" si="248"/>
        <v>2896</v>
      </c>
      <c r="AL725" s="1038">
        <f t="shared" si="249"/>
        <v>2896</v>
      </c>
      <c r="AM725" s="1038">
        <f t="shared" si="250"/>
        <v>2896</v>
      </c>
      <c r="AN725" s="406"/>
      <c r="AO725" s="406"/>
      <c r="AP725" s="406"/>
      <c r="AQ725" s="401"/>
      <c r="AR725" s="387"/>
      <c r="AS725" s="375"/>
      <c r="AT725" s="375"/>
      <c r="AU725" s="375"/>
    </row>
    <row r="726" spans="1:47" outlineLevel="3" x14ac:dyDescent="0.25">
      <c r="A726" s="375"/>
      <c r="B726" s="384"/>
      <c r="C726" s="377">
        <f t="shared" si="257"/>
        <v>4</v>
      </c>
      <c r="D726" s="401"/>
      <c r="E726" s="458"/>
      <c r="F726" s="458"/>
      <c r="G726" s="401"/>
      <c r="H726" s="406"/>
      <c r="I726" s="422"/>
      <c r="J726" s="422" t="s">
        <v>637</v>
      </c>
      <c r="K726" s="406"/>
      <c r="L726" s="406"/>
      <c r="M726" s="406"/>
      <c r="N726" s="406"/>
      <c r="O726" s="406"/>
      <c r="P726" s="406"/>
      <c r="Q726" s="406"/>
      <c r="R726" s="494">
        <f t="shared" ref="R726:U726" si="266">DATE(YEAR(R723)+1,MONTH(R723),DAY(R723))</f>
        <v>46371</v>
      </c>
      <c r="S726" s="494">
        <f t="shared" si="266"/>
        <v>46371</v>
      </c>
      <c r="T726" s="494">
        <f t="shared" si="266"/>
        <v>46371</v>
      </c>
      <c r="U726" s="494">
        <f t="shared" si="266"/>
        <v>46371</v>
      </c>
      <c r="V726" s="406"/>
      <c r="W726" s="406"/>
      <c r="X726" s="406"/>
      <c r="Y726" s="406"/>
      <c r="Z726" s="406"/>
      <c r="AA726" s="406"/>
      <c r="AB726" s="406"/>
      <c r="AC726" s="406"/>
      <c r="AD726" s="406"/>
      <c r="AE726" s="406"/>
      <c r="AF726" s="406"/>
      <c r="AG726" s="406"/>
      <c r="AH726" s="406"/>
      <c r="AI726" s="406"/>
      <c r="AJ726" s="1038">
        <f t="shared" si="247"/>
        <v>2896</v>
      </c>
      <c r="AK726" s="1038">
        <f t="shared" si="248"/>
        <v>2896</v>
      </c>
      <c r="AL726" s="1038">
        <f t="shared" si="249"/>
        <v>2896</v>
      </c>
      <c r="AM726" s="1038">
        <f t="shared" si="250"/>
        <v>2896</v>
      </c>
      <c r="AN726" s="406"/>
      <c r="AO726" s="406"/>
      <c r="AP726" s="406"/>
      <c r="AQ726" s="401"/>
      <c r="AR726" s="387"/>
      <c r="AS726" s="375"/>
      <c r="AT726" s="375"/>
      <c r="AU726" s="375"/>
    </row>
    <row r="727" spans="1:47" outlineLevel="3" x14ac:dyDescent="0.25">
      <c r="A727" s="375"/>
      <c r="B727" s="384"/>
      <c r="C727" s="377">
        <f t="shared" si="239"/>
        <v>4</v>
      </c>
      <c r="D727" s="401"/>
      <c r="E727" s="458"/>
      <c r="F727" s="458"/>
      <c r="G727" s="401"/>
      <c r="H727" s="422" t="str">
        <f>H$253</f>
        <v>Spr</v>
      </c>
      <c r="I727" s="422">
        <v>0</v>
      </c>
      <c r="J727" s="422" t="s">
        <v>646</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67">R727&lt;(MAX(R$273:R$280)+MAX($I$354*R$354,$I$355*R$355,$I$356*R$356))</f>
        <v>0</v>
      </c>
      <c r="Y727" s="406" t="b">
        <f t="shared" si="267"/>
        <v>0</v>
      </c>
      <c r="Z727" s="406" t="b">
        <f t="shared" si="267"/>
        <v>0</v>
      </c>
      <c r="AA727" s="406" t="b">
        <f t="shared" si="267"/>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47"/>
        <v>378</v>
      </c>
      <c r="AK727" s="1038">
        <f t="shared" si="248"/>
        <v>378</v>
      </c>
      <c r="AL727" s="1038">
        <f t="shared" si="249"/>
        <v>378</v>
      </c>
      <c r="AM727" s="1038">
        <f t="shared" si="250"/>
        <v>378</v>
      </c>
      <c r="AN727" s="406"/>
      <c r="AO727" s="406"/>
      <c r="AP727" s="406"/>
      <c r="AQ727" s="401"/>
      <c r="AR727" s="387"/>
      <c r="AS727" s="375"/>
      <c r="AT727" s="375"/>
      <c r="AU727" s="375"/>
    </row>
    <row r="728" spans="1:47" outlineLevel="3" x14ac:dyDescent="0.25">
      <c r="A728" s="375"/>
      <c r="B728" s="384"/>
      <c r="C728" s="377">
        <f t="shared" si="239"/>
        <v>4</v>
      </c>
      <c r="D728" s="401"/>
      <c r="E728" s="458"/>
      <c r="F728" s="458"/>
      <c r="G728" s="401"/>
      <c r="H728" s="422"/>
      <c r="I728" s="422"/>
      <c r="J728" s="422" t="s">
        <v>636</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67"/>
        <v>0</v>
      </c>
      <c r="Y728" s="406" t="b">
        <f t="shared" si="267"/>
        <v>0</v>
      </c>
      <c r="Z728" s="406" t="b">
        <f t="shared" si="267"/>
        <v>0</v>
      </c>
      <c r="AA728" s="406" t="b">
        <f t="shared" si="267"/>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47"/>
        <v>378</v>
      </c>
      <c r="AK728" s="1038">
        <f t="shared" si="248"/>
        <v>378</v>
      </c>
      <c r="AL728" s="1038">
        <f t="shared" si="249"/>
        <v>378</v>
      </c>
      <c r="AM728" s="1038">
        <f t="shared" si="250"/>
        <v>378</v>
      </c>
      <c r="AN728" s="406"/>
      <c r="AO728" s="406"/>
      <c r="AP728" s="406"/>
      <c r="AQ728" s="401"/>
      <c r="AR728" s="387"/>
      <c r="AS728" s="375"/>
      <c r="AT728" s="375"/>
      <c r="AU728" s="375"/>
    </row>
    <row r="729" spans="1:47" outlineLevel="3" x14ac:dyDescent="0.25">
      <c r="A729" s="375"/>
      <c r="B729" s="384"/>
      <c r="C729" s="377">
        <f t="shared" si="239"/>
        <v>4</v>
      </c>
      <c r="D729" s="401"/>
      <c r="E729" s="458"/>
      <c r="F729" s="458"/>
      <c r="G729" s="401"/>
      <c r="H729" s="422"/>
      <c r="I729" s="422"/>
      <c r="J729" s="422" t="s">
        <v>637</v>
      </c>
      <c r="K729" s="406"/>
      <c r="L729" s="406"/>
      <c r="M729" s="406"/>
      <c r="N729" s="406"/>
      <c r="O729" s="406"/>
      <c r="P729" s="406"/>
      <c r="Q729" s="406"/>
      <c r="R729" s="529">
        <v>43845</v>
      </c>
      <c r="S729" s="529">
        <v>43845</v>
      </c>
      <c r="T729" s="529">
        <v>43845</v>
      </c>
      <c r="U729" s="529">
        <v>43845</v>
      </c>
      <c r="V729" s="406"/>
      <c r="W729" s="406"/>
      <c r="X729" s="406" t="b">
        <f t="shared" si="267"/>
        <v>0</v>
      </c>
      <c r="Y729" s="406" t="b">
        <f t="shared" si="267"/>
        <v>0</v>
      </c>
      <c r="Z729" s="406" t="b">
        <f t="shared" si="267"/>
        <v>0</v>
      </c>
      <c r="AA729" s="406" t="b">
        <f t="shared" si="267"/>
        <v>0</v>
      </c>
      <c r="AB729" s="406"/>
      <c r="AC729" s="406"/>
      <c r="AD729" s="406"/>
      <c r="AE729" s="406"/>
      <c r="AF729" s="406"/>
      <c r="AG729" s="406"/>
      <c r="AH729" s="406"/>
      <c r="AI729" s="406"/>
      <c r="AJ729" s="1038">
        <f t="shared" si="247"/>
        <v>378</v>
      </c>
      <c r="AK729" s="1038">
        <f t="shared" si="248"/>
        <v>378</v>
      </c>
      <c r="AL729" s="1038">
        <f t="shared" si="249"/>
        <v>378</v>
      </c>
      <c r="AM729" s="1038">
        <f t="shared" si="250"/>
        <v>378</v>
      </c>
      <c r="AN729" s="406"/>
      <c r="AO729" s="406"/>
      <c r="AP729" s="406"/>
      <c r="AQ729" s="401"/>
      <c r="AR729" s="387"/>
      <c r="AS729" s="375"/>
      <c r="AT729" s="375"/>
      <c r="AU729" s="375"/>
    </row>
    <row r="730" spans="1:47" outlineLevel="3" x14ac:dyDescent="0.25">
      <c r="A730" s="375"/>
      <c r="B730" s="384"/>
      <c r="C730" s="377">
        <f t="shared" si="239"/>
        <v>4</v>
      </c>
      <c r="D730" s="401"/>
      <c r="E730" s="458"/>
      <c r="F730" s="458"/>
      <c r="G730" s="401"/>
      <c r="H730" s="406"/>
      <c r="I730" s="422">
        <v>1</v>
      </c>
      <c r="J730" s="422" t="s">
        <v>646</v>
      </c>
      <c r="K730" s="494">
        <f>DATE(YEAR(K727)+1,MONTH(K727),DAY(K727))</f>
        <v>44211</v>
      </c>
      <c r="L730" s="494">
        <f>DATE(YEAR(L727)+1,MONTH(L727),DAY(L727))</f>
        <v>44211</v>
      </c>
      <c r="M730" s="494">
        <f>DATE(YEAR(M727)+1,MONTH(M727),DAY(M727))</f>
        <v>44211</v>
      </c>
      <c r="N730" s="406"/>
      <c r="O730" s="406"/>
      <c r="P730" s="406"/>
      <c r="Q730" s="406"/>
      <c r="R730" s="494">
        <f t="shared" ref="R730:U750" si="268">DATE(YEAR(R727)+1,MONTH(R727),DAY(R727))</f>
        <v>44211</v>
      </c>
      <c r="S730" s="494">
        <f t="shared" si="268"/>
        <v>44211</v>
      </c>
      <c r="T730" s="494">
        <f t="shared" si="268"/>
        <v>44211</v>
      </c>
      <c r="U730" s="494">
        <f t="shared" si="268"/>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47"/>
        <v>742</v>
      </c>
      <c r="AK730" s="1038">
        <f t="shared" si="248"/>
        <v>742</v>
      </c>
      <c r="AL730" s="1038">
        <f t="shared" si="249"/>
        <v>742</v>
      </c>
      <c r="AM730" s="1038">
        <f t="shared" si="250"/>
        <v>742</v>
      </c>
      <c r="AN730" s="406"/>
      <c r="AO730" s="406"/>
      <c r="AP730" s="406"/>
      <c r="AQ730" s="401"/>
      <c r="AR730" s="387"/>
      <c r="AS730" s="375"/>
      <c r="AT730" s="375"/>
      <c r="AU730" s="375"/>
    </row>
    <row r="731" spans="1:47" outlineLevel="3" x14ac:dyDescent="0.25">
      <c r="A731" s="375"/>
      <c r="B731" s="384"/>
      <c r="C731" s="377">
        <f t="shared" si="239"/>
        <v>4</v>
      </c>
      <c r="D731" s="401"/>
      <c r="E731" s="458"/>
      <c r="F731" s="458"/>
      <c r="G731" s="401"/>
      <c r="H731" s="406"/>
      <c r="I731" s="422"/>
      <c r="J731" s="422" t="s">
        <v>636</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68"/>
        <v>44211</v>
      </c>
      <c r="S731" s="494">
        <f t="shared" si="268"/>
        <v>44211</v>
      </c>
      <c r="T731" s="494">
        <f t="shared" si="268"/>
        <v>44211</v>
      </c>
      <c r="U731" s="494">
        <f t="shared" si="268"/>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47"/>
        <v>742</v>
      </c>
      <c r="AK731" s="1038">
        <f t="shared" si="248"/>
        <v>742</v>
      </c>
      <c r="AL731" s="1038">
        <f t="shared" si="249"/>
        <v>742</v>
      </c>
      <c r="AM731" s="1038">
        <f t="shared" si="250"/>
        <v>742</v>
      </c>
      <c r="AN731" s="406"/>
      <c r="AO731" s="406"/>
      <c r="AP731" s="406"/>
      <c r="AQ731" s="401"/>
      <c r="AR731" s="387"/>
      <c r="AS731" s="375"/>
      <c r="AT731" s="375"/>
      <c r="AU731" s="375"/>
    </row>
    <row r="732" spans="1:47" outlineLevel="3" x14ac:dyDescent="0.25">
      <c r="A732" s="375"/>
      <c r="B732" s="384"/>
      <c r="C732" s="377">
        <f t="shared" si="239"/>
        <v>4</v>
      </c>
      <c r="D732" s="401"/>
      <c r="E732" s="458"/>
      <c r="F732" s="458"/>
      <c r="G732" s="401"/>
      <c r="H732" s="406"/>
      <c r="I732" s="422"/>
      <c r="J732" s="422" t="s">
        <v>637</v>
      </c>
      <c r="K732" s="406"/>
      <c r="L732" s="406"/>
      <c r="M732" s="406"/>
      <c r="N732" s="406"/>
      <c r="O732" s="406"/>
      <c r="P732" s="406"/>
      <c r="Q732" s="406"/>
      <c r="R732" s="494">
        <f t="shared" si="268"/>
        <v>44211</v>
      </c>
      <c r="S732" s="494">
        <f t="shared" si="268"/>
        <v>44211</v>
      </c>
      <c r="T732" s="494">
        <f t="shared" si="268"/>
        <v>44211</v>
      </c>
      <c r="U732" s="494">
        <f t="shared" si="268"/>
        <v>44211</v>
      </c>
      <c r="V732" s="406"/>
      <c r="W732" s="406"/>
      <c r="X732" s="406"/>
      <c r="Y732" s="406"/>
      <c r="Z732" s="406"/>
      <c r="AA732" s="406"/>
      <c r="AB732" s="406"/>
      <c r="AC732" s="406"/>
      <c r="AD732" s="406"/>
      <c r="AE732" s="406"/>
      <c r="AF732" s="406"/>
      <c r="AG732" s="406"/>
      <c r="AH732" s="406"/>
      <c r="AI732" s="406"/>
      <c r="AJ732" s="1038">
        <f t="shared" si="247"/>
        <v>742</v>
      </c>
      <c r="AK732" s="1038">
        <f t="shared" si="248"/>
        <v>742</v>
      </c>
      <c r="AL732" s="1038">
        <f t="shared" si="249"/>
        <v>742</v>
      </c>
      <c r="AM732" s="1038">
        <f t="shared" si="250"/>
        <v>742</v>
      </c>
      <c r="AN732" s="406"/>
      <c r="AO732" s="406"/>
      <c r="AP732" s="406"/>
      <c r="AQ732" s="401"/>
      <c r="AR732" s="387"/>
      <c r="AS732" s="375"/>
      <c r="AT732" s="375"/>
      <c r="AU732" s="375"/>
    </row>
    <row r="733" spans="1:47" outlineLevel="3" x14ac:dyDescent="0.25">
      <c r="A733" s="375"/>
      <c r="B733" s="384"/>
      <c r="C733" s="377">
        <f t="shared" si="239"/>
        <v>4</v>
      </c>
      <c r="D733" s="401"/>
      <c r="E733" s="458"/>
      <c r="F733" s="458"/>
      <c r="G733" s="401"/>
      <c r="H733" s="406"/>
      <c r="I733" s="422">
        <v>2</v>
      </c>
      <c r="J733" s="422" t="s">
        <v>646</v>
      </c>
      <c r="K733" s="494">
        <f>DATE(YEAR(K730)+1,MONTH(K730),DAY(K730))</f>
        <v>44576</v>
      </c>
      <c r="L733" s="494">
        <f>DATE(YEAR(L730)+1,MONTH(L730),DAY(L730))</f>
        <v>44576</v>
      </c>
      <c r="M733" s="494">
        <f>DATE(YEAR(M730)+1,MONTH(M730),DAY(M730))</f>
        <v>44576</v>
      </c>
      <c r="N733" s="406"/>
      <c r="O733" s="406"/>
      <c r="P733" s="406"/>
      <c r="Q733" s="406"/>
      <c r="R733" s="494">
        <f t="shared" si="268"/>
        <v>44576</v>
      </c>
      <c r="S733" s="494">
        <f t="shared" si="268"/>
        <v>44576</v>
      </c>
      <c r="T733" s="494">
        <f t="shared" si="268"/>
        <v>44576</v>
      </c>
      <c r="U733" s="494">
        <f t="shared" si="268"/>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47"/>
        <v>1106</v>
      </c>
      <c r="AK733" s="1038">
        <f t="shared" si="248"/>
        <v>1106</v>
      </c>
      <c r="AL733" s="1038">
        <f t="shared" si="249"/>
        <v>1106</v>
      </c>
      <c r="AM733" s="1038">
        <f t="shared" si="250"/>
        <v>1106</v>
      </c>
      <c r="AN733" s="406"/>
      <c r="AO733" s="406"/>
      <c r="AP733" s="406"/>
      <c r="AQ733" s="401"/>
      <c r="AR733" s="387"/>
      <c r="AS733" s="375"/>
      <c r="AT733" s="375"/>
      <c r="AU733" s="375"/>
    </row>
    <row r="734" spans="1:47" outlineLevel="3" x14ac:dyDescent="0.25">
      <c r="A734" s="375"/>
      <c r="B734" s="384"/>
      <c r="C734" s="377">
        <f t="shared" si="239"/>
        <v>4</v>
      </c>
      <c r="D734" s="401"/>
      <c r="E734" s="458"/>
      <c r="F734" s="458"/>
      <c r="G734" s="401"/>
      <c r="H734" s="406"/>
      <c r="I734" s="422"/>
      <c r="J734" s="422" t="s">
        <v>636</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68"/>
        <v>44576</v>
      </c>
      <c r="S734" s="494">
        <f t="shared" si="268"/>
        <v>44576</v>
      </c>
      <c r="T734" s="494">
        <f t="shared" si="268"/>
        <v>44576</v>
      </c>
      <c r="U734" s="494">
        <f t="shared" si="268"/>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47"/>
        <v>1106</v>
      </c>
      <c r="AK734" s="1038">
        <f t="shared" si="248"/>
        <v>1106</v>
      </c>
      <c r="AL734" s="1038">
        <f t="shared" si="249"/>
        <v>1106</v>
      </c>
      <c r="AM734" s="1038">
        <f t="shared" si="250"/>
        <v>1106</v>
      </c>
      <c r="AN734" s="406"/>
      <c r="AO734" s="406"/>
      <c r="AP734" s="406"/>
      <c r="AQ734" s="401"/>
      <c r="AR734" s="387"/>
      <c r="AS734" s="375"/>
      <c r="AT734" s="375"/>
      <c r="AU734" s="375"/>
    </row>
    <row r="735" spans="1:47" outlineLevel="3" x14ac:dyDescent="0.25">
      <c r="A735" s="375"/>
      <c r="B735" s="384"/>
      <c r="C735" s="377">
        <f t="shared" si="239"/>
        <v>4</v>
      </c>
      <c r="D735" s="401"/>
      <c r="E735" s="458"/>
      <c r="F735" s="458"/>
      <c r="G735" s="401"/>
      <c r="H735" s="406"/>
      <c r="I735" s="422"/>
      <c r="J735" s="422" t="s">
        <v>637</v>
      </c>
      <c r="K735" s="406"/>
      <c r="L735" s="406"/>
      <c r="M735" s="406"/>
      <c r="N735" s="406"/>
      <c r="O735" s="406"/>
      <c r="P735" s="406"/>
      <c r="Q735" s="406"/>
      <c r="R735" s="494">
        <f t="shared" si="268"/>
        <v>44576</v>
      </c>
      <c r="S735" s="494">
        <f t="shared" si="268"/>
        <v>44576</v>
      </c>
      <c r="T735" s="494">
        <f t="shared" si="268"/>
        <v>44576</v>
      </c>
      <c r="U735" s="494">
        <f t="shared" si="268"/>
        <v>44576</v>
      </c>
      <c r="V735" s="406"/>
      <c r="W735" s="406"/>
      <c r="X735" s="406"/>
      <c r="Y735" s="406"/>
      <c r="Z735" s="406"/>
      <c r="AA735" s="406"/>
      <c r="AB735" s="406"/>
      <c r="AC735" s="406"/>
      <c r="AD735" s="406"/>
      <c r="AE735" s="406"/>
      <c r="AF735" s="406"/>
      <c r="AG735" s="406"/>
      <c r="AH735" s="406"/>
      <c r="AI735" s="406"/>
      <c r="AJ735" s="1038">
        <f t="shared" si="247"/>
        <v>1106</v>
      </c>
      <c r="AK735" s="1038">
        <f t="shared" si="248"/>
        <v>1106</v>
      </c>
      <c r="AL735" s="1038">
        <f t="shared" si="249"/>
        <v>1106</v>
      </c>
      <c r="AM735" s="1038">
        <f t="shared" si="250"/>
        <v>1106</v>
      </c>
      <c r="AN735" s="406"/>
      <c r="AO735" s="406"/>
      <c r="AP735" s="406"/>
      <c r="AQ735" s="401"/>
      <c r="AR735" s="387"/>
      <c r="AS735" s="375"/>
      <c r="AT735" s="375"/>
      <c r="AU735" s="375"/>
    </row>
    <row r="736" spans="1:47" outlineLevel="3" x14ac:dyDescent="0.25">
      <c r="A736" s="375"/>
      <c r="B736" s="384"/>
      <c r="C736" s="377">
        <f t="shared" si="239"/>
        <v>4</v>
      </c>
      <c r="D736" s="401"/>
      <c r="E736" s="458"/>
      <c r="F736" s="458"/>
      <c r="G736" s="401"/>
      <c r="H736" s="406"/>
      <c r="I736" s="422">
        <v>3</v>
      </c>
      <c r="J736" s="422" t="s">
        <v>646</v>
      </c>
      <c r="K736" s="494">
        <f>DATE(YEAR(K733)+1,MONTH(K733),DAY(K733))</f>
        <v>44941</v>
      </c>
      <c r="L736" s="494">
        <f>DATE(YEAR(L733)+1,MONTH(L733),DAY(L733))</f>
        <v>44941</v>
      </c>
      <c r="M736" s="494">
        <f>DATE(YEAR(M733)+1,MONTH(M733),DAY(M733))</f>
        <v>44941</v>
      </c>
      <c r="N736" s="406"/>
      <c r="O736" s="406"/>
      <c r="P736" s="406"/>
      <c r="Q736" s="406"/>
      <c r="R736" s="494">
        <f t="shared" si="268"/>
        <v>44941</v>
      </c>
      <c r="S736" s="494">
        <f t="shared" si="268"/>
        <v>44941</v>
      </c>
      <c r="T736" s="494">
        <f t="shared" si="268"/>
        <v>44941</v>
      </c>
      <c r="U736" s="494">
        <f t="shared" si="268"/>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47"/>
        <v>1470</v>
      </c>
      <c r="AK736" s="1038">
        <f t="shared" si="248"/>
        <v>1470</v>
      </c>
      <c r="AL736" s="1038">
        <f t="shared" si="249"/>
        <v>1470</v>
      </c>
      <c r="AM736" s="1038">
        <f t="shared" si="250"/>
        <v>1470</v>
      </c>
      <c r="AN736" s="406"/>
      <c r="AO736" s="406"/>
      <c r="AP736" s="406"/>
      <c r="AQ736" s="401"/>
      <c r="AR736" s="387"/>
      <c r="AS736" s="375"/>
      <c r="AT736" s="375"/>
      <c r="AU736" s="375"/>
    </row>
    <row r="737" spans="1:47" outlineLevel="3" x14ac:dyDescent="0.25">
      <c r="A737" s="375"/>
      <c r="B737" s="384"/>
      <c r="C737" s="377">
        <f t="shared" si="239"/>
        <v>4</v>
      </c>
      <c r="D737" s="401"/>
      <c r="E737" s="458"/>
      <c r="F737" s="458"/>
      <c r="G737" s="401"/>
      <c r="H737" s="406"/>
      <c r="I737" s="422"/>
      <c r="J737" s="422" t="s">
        <v>636</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68"/>
        <v>44941</v>
      </c>
      <c r="S737" s="494">
        <f t="shared" si="268"/>
        <v>44941</v>
      </c>
      <c r="T737" s="494">
        <f t="shared" si="268"/>
        <v>44941</v>
      </c>
      <c r="U737" s="494">
        <f t="shared" si="268"/>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47"/>
        <v>1470</v>
      </c>
      <c r="AK737" s="1038">
        <f t="shared" si="248"/>
        <v>1470</v>
      </c>
      <c r="AL737" s="1038">
        <f t="shared" si="249"/>
        <v>1470</v>
      </c>
      <c r="AM737" s="1038">
        <f t="shared" si="250"/>
        <v>1470</v>
      </c>
      <c r="AN737" s="406"/>
      <c r="AO737" s="406"/>
      <c r="AP737" s="406"/>
      <c r="AQ737" s="401"/>
      <c r="AR737" s="387"/>
      <c r="AS737" s="375"/>
      <c r="AT737" s="375"/>
      <c r="AU737" s="375"/>
    </row>
    <row r="738" spans="1:47" outlineLevel="3" x14ac:dyDescent="0.25">
      <c r="A738" s="375"/>
      <c r="B738" s="384"/>
      <c r="C738" s="377">
        <f t="shared" si="239"/>
        <v>4</v>
      </c>
      <c r="D738" s="401"/>
      <c r="E738" s="458"/>
      <c r="F738" s="458"/>
      <c r="G738" s="401"/>
      <c r="H738" s="406"/>
      <c r="I738" s="422"/>
      <c r="J738" s="422" t="s">
        <v>637</v>
      </c>
      <c r="K738" s="406"/>
      <c r="L738" s="406"/>
      <c r="M738" s="406"/>
      <c r="N738" s="406"/>
      <c r="O738" s="406"/>
      <c r="P738" s="406"/>
      <c r="Q738" s="406"/>
      <c r="R738" s="494">
        <f t="shared" si="268"/>
        <v>44941</v>
      </c>
      <c r="S738" s="494">
        <f t="shared" si="268"/>
        <v>44941</v>
      </c>
      <c r="T738" s="494">
        <f t="shared" si="268"/>
        <v>44941</v>
      </c>
      <c r="U738" s="494">
        <f t="shared" si="268"/>
        <v>44941</v>
      </c>
      <c r="V738" s="406"/>
      <c r="W738" s="406"/>
      <c r="X738" s="406"/>
      <c r="Y738" s="406"/>
      <c r="Z738" s="406"/>
      <c r="AA738" s="406"/>
      <c r="AB738" s="406"/>
      <c r="AC738" s="406"/>
      <c r="AD738" s="406"/>
      <c r="AE738" s="406"/>
      <c r="AF738" s="406"/>
      <c r="AG738" s="406"/>
      <c r="AH738" s="406"/>
      <c r="AI738" s="406"/>
      <c r="AJ738" s="1038">
        <f t="shared" si="247"/>
        <v>1470</v>
      </c>
      <c r="AK738" s="1038">
        <f t="shared" si="248"/>
        <v>1470</v>
      </c>
      <c r="AL738" s="1038">
        <f t="shared" si="249"/>
        <v>1470</v>
      </c>
      <c r="AM738" s="1038">
        <f t="shared" si="250"/>
        <v>1470</v>
      </c>
      <c r="AN738" s="406"/>
      <c r="AO738" s="406"/>
      <c r="AP738" s="406"/>
      <c r="AQ738" s="401"/>
      <c r="AR738" s="387"/>
      <c r="AS738" s="375"/>
      <c r="AT738" s="375"/>
      <c r="AU738" s="375"/>
    </row>
    <row r="739" spans="1:47" outlineLevel="3" x14ac:dyDescent="0.25">
      <c r="A739" s="375"/>
      <c r="B739" s="384"/>
      <c r="C739" s="377">
        <f t="shared" si="239"/>
        <v>4</v>
      </c>
      <c r="D739" s="401"/>
      <c r="E739" s="458"/>
      <c r="F739" s="458"/>
      <c r="G739" s="401"/>
      <c r="H739" s="406"/>
      <c r="I739" s="422">
        <v>4</v>
      </c>
      <c r="J739" s="422" t="s">
        <v>646</v>
      </c>
      <c r="K739" s="494">
        <f>DATE(YEAR(K736)+1,MONTH(K736),DAY(K736))</f>
        <v>45306</v>
      </c>
      <c r="L739" s="494">
        <f>DATE(YEAR(L736)+1,MONTH(L736),DAY(L736))</f>
        <v>45306</v>
      </c>
      <c r="M739" s="494">
        <f>DATE(YEAR(M736)+1,MONTH(M736),DAY(M736))</f>
        <v>45306</v>
      </c>
      <c r="N739" s="406"/>
      <c r="O739" s="406"/>
      <c r="P739" s="406"/>
      <c r="Q739" s="406"/>
      <c r="R739" s="494">
        <f t="shared" si="268"/>
        <v>45306</v>
      </c>
      <c r="S739" s="494">
        <f t="shared" si="268"/>
        <v>45306</v>
      </c>
      <c r="T739" s="494">
        <f t="shared" si="268"/>
        <v>45306</v>
      </c>
      <c r="U739" s="494">
        <f t="shared" si="268"/>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47"/>
        <v>1834</v>
      </c>
      <c r="AK739" s="1038">
        <f t="shared" si="248"/>
        <v>1834</v>
      </c>
      <c r="AL739" s="1038">
        <f t="shared" si="249"/>
        <v>1834</v>
      </c>
      <c r="AM739" s="1038">
        <f t="shared" si="250"/>
        <v>1834</v>
      </c>
      <c r="AN739" s="406"/>
      <c r="AO739" s="406"/>
      <c r="AP739" s="406"/>
      <c r="AQ739" s="401"/>
      <c r="AR739" s="387"/>
      <c r="AS739" s="375"/>
      <c r="AT739" s="375"/>
      <c r="AU739" s="375"/>
    </row>
    <row r="740" spans="1:47" outlineLevel="3" x14ac:dyDescent="0.25">
      <c r="A740" s="375"/>
      <c r="B740" s="384"/>
      <c r="C740" s="377">
        <f t="shared" si="239"/>
        <v>4</v>
      </c>
      <c r="D740" s="401"/>
      <c r="E740" s="458"/>
      <c r="F740" s="458"/>
      <c r="G740" s="401"/>
      <c r="H740" s="406"/>
      <c r="I740" s="422"/>
      <c r="J740" s="422" t="s">
        <v>636</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68"/>
        <v>45306</v>
      </c>
      <c r="S740" s="494">
        <f t="shared" si="268"/>
        <v>45306</v>
      </c>
      <c r="T740" s="494">
        <f t="shared" si="268"/>
        <v>45306</v>
      </c>
      <c r="U740" s="494">
        <f t="shared" si="268"/>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47"/>
        <v>1834</v>
      </c>
      <c r="AK740" s="1038">
        <f t="shared" si="248"/>
        <v>1834</v>
      </c>
      <c r="AL740" s="1038">
        <f t="shared" si="249"/>
        <v>1834</v>
      </c>
      <c r="AM740" s="1038">
        <f t="shared" si="250"/>
        <v>1834</v>
      </c>
      <c r="AN740" s="406"/>
      <c r="AO740" s="406"/>
      <c r="AP740" s="406"/>
      <c r="AQ740" s="401"/>
      <c r="AR740" s="387"/>
      <c r="AS740" s="375"/>
      <c r="AT740" s="375"/>
      <c r="AU740" s="375"/>
    </row>
    <row r="741" spans="1:47" outlineLevel="3" x14ac:dyDescent="0.25">
      <c r="A741" s="375"/>
      <c r="B741" s="384"/>
      <c r="C741" s="377">
        <f t="shared" si="239"/>
        <v>4</v>
      </c>
      <c r="D741" s="401"/>
      <c r="E741" s="458"/>
      <c r="F741" s="458"/>
      <c r="G741" s="401"/>
      <c r="H741" s="406"/>
      <c r="I741" s="422"/>
      <c r="J741" s="422" t="s">
        <v>637</v>
      </c>
      <c r="K741" s="406"/>
      <c r="L741" s="406"/>
      <c r="M741" s="406"/>
      <c r="N741" s="406"/>
      <c r="O741" s="406"/>
      <c r="P741" s="406"/>
      <c r="Q741" s="406"/>
      <c r="R741" s="494">
        <f t="shared" si="268"/>
        <v>45306</v>
      </c>
      <c r="S741" s="494">
        <f t="shared" si="268"/>
        <v>45306</v>
      </c>
      <c r="T741" s="494">
        <f t="shared" si="268"/>
        <v>45306</v>
      </c>
      <c r="U741" s="494">
        <f t="shared" si="268"/>
        <v>45306</v>
      </c>
      <c r="V741" s="406"/>
      <c r="W741" s="406"/>
      <c r="X741" s="406"/>
      <c r="Y741" s="406"/>
      <c r="Z741" s="406"/>
      <c r="AA741" s="406"/>
      <c r="AB741" s="406"/>
      <c r="AC741" s="406"/>
      <c r="AD741" s="406"/>
      <c r="AE741" s="406"/>
      <c r="AF741" s="406"/>
      <c r="AG741" s="406"/>
      <c r="AH741" s="406"/>
      <c r="AI741" s="406"/>
      <c r="AJ741" s="1038">
        <f t="shared" si="247"/>
        <v>1834</v>
      </c>
      <c r="AK741" s="1038">
        <f t="shared" si="248"/>
        <v>1834</v>
      </c>
      <c r="AL741" s="1038">
        <f t="shared" si="249"/>
        <v>1834</v>
      </c>
      <c r="AM741" s="1038">
        <f t="shared" si="250"/>
        <v>1834</v>
      </c>
      <c r="AN741" s="406"/>
      <c r="AO741" s="406"/>
      <c r="AP741" s="406"/>
      <c r="AQ741" s="401"/>
      <c r="AR741" s="387"/>
      <c r="AS741" s="375"/>
      <c r="AT741" s="375"/>
      <c r="AU741" s="375"/>
    </row>
    <row r="742" spans="1:47" outlineLevel="3" x14ac:dyDescent="0.25">
      <c r="A742" s="375"/>
      <c r="B742" s="384"/>
      <c r="C742" s="377">
        <f t="shared" ref="C742:C750" si="269">INT($C$232)+3</f>
        <v>4</v>
      </c>
      <c r="D742" s="401"/>
      <c r="E742" s="458"/>
      <c r="F742" s="458"/>
      <c r="G742" s="401"/>
      <c r="H742" s="406"/>
      <c r="I742" s="422">
        <v>5</v>
      </c>
      <c r="J742" s="422" t="s">
        <v>646</v>
      </c>
      <c r="K742" s="494">
        <f>DATE(YEAR(K739)+1,MONTH(K739),DAY(K739))</f>
        <v>45672</v>
      </c>
      <c r="L742" s="494">
        <f>DATE(YEAR(L739)+1,MONTH(L739),DAY(L739))</f>
        <v>45672</v>
      </c>
      <c r="M742" s="494">
        <f>DATE(YEAR(M739)+1,MONTH(M739),DAY(M739))</f>
        <v>45672</v>
      </c>
      <c r="N742" s="406"/>
      <c r="O742" s="406"/>
      <c r="P742" s="406"/>
      <c r="Q742" s="406"/>
      <c r="R742" s="494">
        <f t="shared" si="268"/>
        <v>45672</v>
      </c>
      <c r="S742" s="494">
        <f t="shared" si="268"/>
        <v>45672</v>
      </c>
      <c r="T742" s="494">
        <f t="shared" si="268"/>
        <v>45672</v>
      </c>
      <c r="U742" s="494">
        <f t="shared" si="268"/>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47"/>
        <v>2198</v>
      </c>
      <c r="AK742" s="1038">
        <f t="shared" si="248"/>
        <v>2198</v>
      </c>
      <c r="AL742" s="1038">
        <f t="shared" si="249"/>
        <v>2198</v>
      </c>
      <c r="AM742" s="1038">
        <f t="shared" si="250"/>
        <v>2198</v>
      </c>
      <c r="AN742" s="406"/>
      <c r="AO742" s="406"/>
      <c r="AP742" s="406"/>
      <c r="AQ742" s="401"/>
      <c r="AR742" s="387"/>
      <c r="AS742" s="375"/>
      <c r="AT742" s="375"/>
      <c r="AU742" s="375"/>
    </row>
    <row r="743" spans="1:47" outlineLevel="3" x14ac:dyDescent="0.25">
      <c r="A743" s="375"/>
      <c r="B743" s="384"/>
      <c r="C743" s="377">
        <f t="shared" si="269"/>
        <v>4</v>
      </c>
      <c r="D743" s="401"/>
      <c r="E743" s="458"/>
      <c r="F743" s="458"/>
      <c r="G743" s="401"/>
      <c r="H743" s="406"/>
      <c r="I743" s="422"/>
      <c r="J743" s="422" t="s">
        <v>636</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68"/>
        <v>45672</v>
      </c>
      <c r="S743" s="494">
        <f t="shared" si="268"/>
        <v>45672</v>
      </c>
      <c r="T743" s="494">
        <f t="shared" si="268"/>
        <v>45672</v>
      </c>
      <c r="U743" s="494">
        <f t="shared" si="268"/>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0">MIN(363,INT((R743 - DATE(YEAR(R743),1,1))))+364*(YEAR(R743)-i_startyear)</f>
        <v>2198</v>
      </c>
      <c r="AK743" s="1038">
        <f t="shared" ref="AK743:AK750" si="271">MIN(363,INT((S743 - DATE(YEAR(S743),1,1))))+364*(YEAR(S743)-i_startyear)</f>
        <v>2198</v>
      </c>
      <c r="AL743" s="1038">
        <f t="shared" ref="AL743:AL750" si="272">MIN(363,INT((T743 - DATE(YEAR(T743),1,1))))+364*(YEAR(T743)-i_startyear)</f>
        <v>2198</v>
      </c>
      <c r="AM743" s="1038">
        <f t="shared" ref="AM743:AM750" si="273">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69"/>
        <v>4</v>
      </c>
      <c r="D744" s="401"/>
      <c r="E744" s="458"/>
      <c r="F744" s="458"/>
      <c r="G744" s="401"/>
      <c r="H744" s="406"/>
      <c r="I744" s="422"/>
      <c r="J744" s="422" t="s">
        <v>637</v>
      </c>
      <c r="K744" s="406"/>
      <c r="L744" s="406"/>
      <c r="M744" s="406"/>
      <c r="N744" s="406"/>
      <c r="O744" s="406"/>
      <c r="P744" s="406"/>
      <c r="Q744" s="406"/>
      <c r="R744" s="494">
        <f t="shared" si="268"/>
        <v>45672</v>
      </c>
      <c r="S744" s="494">
        <f t="shared" si="268"/>
        <v>45672</v>
      </c>
      <c r="T744" s="494">
        <f t="shared" si="268"/>
        <v>45672</v>
      </c>
      <c r="U744" s="494">
        <f t="shared" si="268"/>
        <v>45672</v>
      </c>
      <c r="V744" s="406"/>
      <c r="W744" s="406"/>
      <c r="X744" s="406"/>
      <c r="Y744" s="406"/>
      <c r="Z744" s="406"/>
      <c r="AA744" s="406"/>
      <c r="AB744" s="406"/>
      <c r="AC744" s="406"/>
      <c r="AD744" s="406"/>
      <c r="AE744" s="406"/>
      <c r="AF744" s="406"/>
      <c r="AG744" s="406"/>
      <c r="AH744" s="406"/>
      <c r="AI744" s="406"/>
      <c r="AJ744" s="1038">
        <f t="shared" si="270"/>
        <v>2198</v>
      </c>
      <c r="AK744" s="1038">
        <f t="shared" si="271"/>
        <v>2198</v>
      </c>
      <c r="AL744" s="1038">
        <f t="shared" si="272"/>
        <v>2198</v>
      </c>
      <c r="AM744" s="1038">
        <f t="shared" si="273"/>
        <v>2198</v>
      </c>
      <c r="AN744" s="406"/>
      <c r="AO744" s="406"/>
      <c r="AP744" s="406"/>
      <c r="AQ744" s="401"/>
      <c r="AR744" s="387"/>
      <c r="AS744" s="375"/>
      <c r="AT744" s="375"/>
      <c r="AU744" s="375"/>
    </row>
    <row r="745" spans="1:47" outlineLevel="3" x14ac:dyDescent="0.25">
      <c r="A745" s="375"/>
      <c r="B745" s="384"/>
      <c r="C745" s="377">
        <f t="shared" si="269"/>
        <v>4</v>
      </c>
      <c r="D745" s="401"/>
      <c r="E745" s="458"/>
      <c r="F745" s="458"/>
      <c r="G745" s="401"/>
      <c r="H745" s="406"/>
      <c r="I745" s="422">
        <v>6</v>
      </c>
      <c r="J745" s="422" t="s">
        <v>646</v>
      </c>
      <c r="K745" s="494">
        <f>DATE(YEAR(K742)+1,MONTH(K742),DAY(K742))</f>
        <v>46037</v>
      </c>
      <c r="L745" s="494">
        <f>DATE(YEAR(L742)+1,MONTH(L742),DAY(L742))</f>
        <v>46037</v>
      </c>
      <c r="M745" s="494">
        <f>DATE(YEAR(M742)+1,MONTH(M742),DAY(M742))</f>
        <v>46037</v>
      </c>
      <c r="N745" s="406"/>
      <c r="O745" s="406"/>
      <c r="P745" s="406"/>
      <c r="Q745" s="406"/>
      <c r="R745" s="494">
        <f t="shared" si="268"/>
        <v>46037</v>
      </c>
      <c r="S745" s="494">
        <f t="shared" si="268"/>
        <v>46037</v>
      </c>
      <c r="T745" s="494">
        <f t="shared" si="268"/>
        <v>46037</v>
      </c>
      <c r="U745" s="494">
        <f t="shared" si="268"/>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0"/>
        <v>2562</v>
      </c>
      <c r="AK745" s="1038">
        <f t="shared" si="271"/>
        <v>2562</v>
      </c>
      <c r="AL745" s="1038">
        <f t="shared" si="272"/>
        <v>2562</v>
      </c>
      <c r="AM745" s="1038">
        <f t="shared" si="273"/>
        <v>2562</v>
      </c>
      <c r="AN745" s="406"/>
      <c r="AO745" s="406"/>
      <c r="AP745" s="406"/>
      <c r="AQ745" s="401"/>
      <c r="AR745" s="387"/>
      <c r="AS745" s="375"/>
      <c r="AT745" s="375"/>
      <c r="AU745" s="375"/>
    </row>
    <row r="746" spans="1:47" outlineLevel="3" x14ac:dyDescent="0.25">
      <c r="A746" s="375"/>
      <c r="B746" s="384"/>
      <c r="C746" s="377">
        <f t="shared" si="269"/>
        <v>4</v>
      </c>
      <c r="D746" s="401"/>
      <c r="E746" s="458"/>
      <c r="F746" s="458"/>
      <c r="G746" s="401"/>
      <c r="H746" s="406"/>
      <c r="I746" s="422"/>
      <c r="J746" s="422" t="s">
        <v>636</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68"/>
        <v>46037</v>
      </c>
      <c r="S746" s="494">
        <f t="shared" si="268"/>
        <v>46037</v>
      </c>
      <c r="T746" s="494">
        <f t="shared" si="268"/>
        <v>46037</v>
      </c>
      <c r="U746" s="494">
        <f t="shared" si="268"/>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0"/>
        <v>2562</v>
      </c>
      <c r="AK746" s="1038">
        <f t="shared" si="271"/>
        <v>2562</v>
      </c>
      <c r="AL746" s="1038">
        <f t="shared" si="272"/>
        <v>2562</v>
      </c>
      <c r="AM746" s="1038">
        <f t="shared" si="273"/>
        <v>2562</v>
      </c>
      <c r="AN746" s="406"/>
      <c r="AO746" s="406"/>
      <c r="AP746" s="406"/>
      <c r="AQ746" s="401"/>
      <c r="AR746" s="387"/>
      <c r="AS746" s="375"/>
      <c r="AT746" s="375"/>
      <c r="AU746" s="375"/>
    </row>
    <row r="747" spans="1:47" outlineLevel="3" x14ac:dyDescent="0.25">
      <c r="A747" s="375"/>
      <c r="B747" s="384"/>
      <c r="C747" s="377">
        <f t="shared" si="269"/>
        <v>4</v>
      </c>
      <c r="D747" s="401"/>
      <c r="E747" s="458"/>
      <c r="F747" s="458"/>
      <c r="G747" s="401"/>
      <c r="H747" s="406"/>
      <c r="I747" s="422"/>
      <c r="J747" s="422" t="s">
        <v>637</v>
      </c>
      <c r="K747" s="406"/>
      <c r="L747" s="406"/>
      <c r="M747" s="406"/>
      <c r="N747" s="406"/>
      <c r="O747" s="406"/>
      <c r="P747" s="406"/>
      <c r="Q747" s="406"/>
      <c r="R747" s="494">
        <f t="shared" si="268"/>
        <v>46037</v>
      </c>
      <c r="S747" s="494">
        <f t="shared" si="268"/>
        <v>46037</v>
      </c>
      <c r="T747" s="494">
        <f t="shared" si="268"/>
        <v>46037</v>
      </c>
      <c r="U747" s="494">
        <f t="shared" si="268"/>
        <v>46037</v>
      </c>
      <c r="V747" s="406"/>
      <c r="W747" s="406"/>
      <c r="X747" s="406"/>
      <c r="Y747" s="406"/>
      <c r="Z747" s="406"/>
      <c r="AA747" s="406"/>
      <c r="AB747" s="406"/>
      <c r="AC747" s="406"/>
      <c r="AD747" s="406"/>
      <c r="AE747" s="406"/>
      <c r="AF747" s="406"/>
      <c r="AG747" s="406"/>
      <c r="AH747" s="406"/>
      <c r="AI747" s="406"/>
      <c r="AJ747" s="1038">
        <f t="shared" si="270"/>
        <v>2562</v>
      </c>
      <c r="AK747" s="1038">
        <f t="shared" si="271"/>
        <v>2562</v>
      </c>
      <c r="AL747" s="1038">
        <f t="shared" si="272"/>
        <v>2562</v>
      </c>
      <c r="AM747" s="1038">
        <f t="shared" si="273"/>
        <v>2562</v>
      </c>
      <c r="AN747" s="406"/>
      <c r="AO747" s="406"/>
      <c r="AP747" s="406"/>
      <c r="AQ747" s="401"/>
      <c r="AR747" s="387"/>
      <c r="AS747" s="375"/>
      <c r="AT747" s="375"/>
      <c r="AU747" s="375"/>
    </row>
    <row r="748" spans="1:47" outlineLevel="3" x14ac:dyDescent="0.25">
      <c r="A748" s="375"/>
      <c r="B748" s="384"/>
      <c r="C748" s="377">
        <f t="shared" si="269"/>
        <v>4</v>
      </c>
      <c r="D748" s="401"/>
      <c r="E748" s="458"/>
      <c r="F748" s="458"/>
      <c r="G748" s="401"/>
      <c r="H748" s="406"/>
      <c r="I748" s="422">
        <v>7</v>
      </c>
      <c r="J748" s="422" t="s">
        <v>646</v>
      </c>
      <c r="K748" s="494">
        <f>DATE(YEAR(K745)+1,MONTH(K745),DAY(K745))</f>
        <v>46402</v>
      </c>
      <c r="L748" s="494">
        <f>DATE(YEAR(L745)+1,MONTH(L745),DAY(L745))</f>
        <v>46402</v>
      </c>
      <c r="M748" s="494">
        <f>DATE(YEAR(M745)+1,MONTH(M745),DAY(M745))</f>
        <v>46402</v>
      </c>
      <c r="N748" s="406"/>
      <c r="O748" s="406"/>
      <c r="P748" s="406"/>
      <c r="Q748" s="406"/>
      <c r="R748" s="494">
        <f t="shared" si="268"/>
        <v>46402</v>
      </c>
      <c r="S748" s="494">
        <f t="shared" si="268"/>
        <v>46402</v>
      </c>
      <c r="T748" s="494">
        <f t="shared" si="268"/>
        <v>46402</v>
      </c>
      <c r="U748" s="494">
        <f t="shared" si="268"/>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0"/>
        <v>2926</v>
      </c>
      <c r="AK748" s="1038">
        <f t="shared" si="271"/>
        <v>2926</v>
      </c>
      <c r="AL748" s="1038">
        <f t="shared" si="272"/>
        <v>2926</v>
      </c>
      <c r="AM748" s="1038">
        <f t="shared" si="273"/>
        <v>2926</v>
      </c>
      <c r="AN748" s="406"/>
      <c r="AO748" s="406"/>
      <c r="AP748" s="406"/>
      <c r="AQ748" s="401"/>
      <c r="AR748" s="387"/>
      <c r="AS748" s="375"/>
      <c r="AT748" s="375"/>
      <c r="AU748" s="375"/>
    </row>
    <row r="749" spans="1:47" outlineLevel="3" x14ac:dyDescent="0.25">
      <c r="A749" s="375"/>
      <c r="B749" s="384"/>
      <c r="C749" s="377">
        <f t="shared" si="269"/>
        <v>4</v>
      </c>
      <c r="D749" s="401"/>
      <c r="E749" s="458"/>
      <c r="F749" s="458"/>
      <c r="G749" s="401"/>
      <c r="H749" s="406"/>
      <c r="I749" s="422"/>
      <c r="J749" s="422" t="s">
        <v>636</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68"/>
        <v>46402</v>
      </c>
      <c r="S749" s="494">
        <f t="shared" si="268"/>
        <v>46402</v>
      </c>
      <c r="T749" s="494">
        <f t="shared" si="268"/>
        <v>46402</v>
      </c>
      <c r="U749" s="494">
        <f t="shared" si="268"/>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0"/>
        <v>2926</v>
      </c>
      <c r="AK749" s="1038">
        <f t="shared" si="271"/>
        <v>2926</v>
      </c>
      <c r="AL749" s="1038">
        <f t="shared" si="272"/>
        <v>2926</v>
      </c>
      <c r="AM749" s="1038">
        <f t="shared" si="273"/>
        <v>2926</v>
      </c>
      <c r="AN749" s="406"/>
      <c r="AO749" s="406"/>
      <c r="AP749" s="406"/>
      <c r="AQ749" s="401"/>
      <c r="AR749" s="387"/>
      <c r="AS749" s="375"/>
      <c r="AT749" s="375"/>
      <c r="AU749" s="375"/>
    </row>
    <row r="750" spans="1:47" outlineLevel="3" x14ac:dyDescent="0.25">
      <c r="A750" s="375"/>
      <c r="B750" s="384"/>
      <c r="C750" s="377">
        <f t="shared" si="269"/>
        <v>4</v>
      </c>
      <c r="D750" s="401"/>
      <c r="E750" s="458"/>
      <c r="F750" s="458"/>
      <c r="G750" s="401"/>
      <c r="H750" s="406"/>
      <c r="I750" s="422"/>
      <c r="J750" s="422" t="s">
        <v>637</v>
      </c>
      <c r="K750" s="406"/>
      <c r="L750" s="406"/>
      <c r="M750" s="406"/>
      <c r="N750" s="406"/>
      <c r="O750" s="406"/>
      <c r="P750" s="406"/>
      <c r="Q750" s="406"/>
      <c r="R750" s="494">
        <f t="shared" si="268"/>
        <v>46402</v>
      </c>
      <c r="S750" s="494">
        <f t="shared" si="268"/>
        <v>46402</v>
      </c>
      <c r="T750" s="494">
        <f t="shared" si="268"/>
        <v>46402</v>
      </c>
      <c r="U750" s="494">
        <f t="shared" si="268"/>
        <v>46402</v>
      </c>
      <c r="V750" s="406"/>
      <c r="W750" s="406"/>
      <c r="X750" s="406"/>
      <c r="Y750" s="406"/>
      <c r="Z750" s="406"/>
      <c r="AA750" s="406"/>
      <c r="AB750" s="406"/>
      <c r="AC750" s="406"/>
      <c r="AD750" s="406"/>
      <c r="AE750" s="406"/>
      <c r="AF750" s="406"/>
      <c r="AG750" s="406"/>
      <c r="AH750" s="406"/>
      <c r="AI750" s="406"/>
      <c r="AJ750" s="1038">
        <f t="shared" si="270"/>
        <v>2926</v>
      </c>
      <c r="AK750" s="1038">
        <f t="shared" si="271"/>
        <v>2926</v>
      </c>
      <c r="AL750" s="1038">
        <f t="shared" si="272"/>
        <v>2926</v>
      </c>
      <c r="AM750" s="1038">
        <f t="shared" si="273"/>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437</v>
      </c>
      <c r="AR751" s="387"/>
      <c r="AS751" s="375"/>
      <c r="AT751" s="375"/>
      <c r="AU751" s="375"/>
    </row>
    <row r="752" spans="1:47" s="686" customFormat="1" outlineLevel="2" x14ac:dyDescent="0.25">
      <c r="A752" s="375"/>
      <c r="B752" s="384"/>
      <c r="C752" s="377">
        <f>INT($C$232)+2</f>
        <v>3</v>
      </c>
      <c r="D752" s="401"/>
      <c r="E752" s="458"/>
      <c r="F752" s="458"/>
      <c r="G752" s="401"/>
      <c r="H752" s="1001" t="s">
        <v>1124</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4">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437</v>
      </c>
      <c r="AR754" s="387"/>
      <c r="AS754" s="375"/>
      <c r="AT754" s="375"/>
      <c r="AU754" s="375"/>
    </row>
    <row r="755" spans="1:47" outlineLevel="2" x14ac:dyDescent="0.25">
      <c r="A755" s="375"/>
      <c r="B755" s="384"/>
      <c r="C755" s="377">
        <f>INT($C$232)+2</f>
        <v>3</v>
      </c>
      <c r="D755" s="401"/>
      <c r="E755" s="458"/>
      <c r="F755" s="458"/>
      <c r="G755" s="401"/>
      <c r="H755" s="471"/>
      <c r="I755" s="429" t="s">
        <v>641</v>
      </c>
      <c r="J755" s="429"/>
      <c r="K755" s="429" t="s">
        <v>647</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5">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5"/>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5"/>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5"/>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5"/>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5"/>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5"/>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5"/>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437</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129</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424</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426</v>
      </c>
      <c r="F774" s="455">
        <v>1</v>
      </c>
      <c r="G774" s="393"/>
      <c r="H774" s="394" t="s">
        <v>648</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467</v>
      </c>
      <c r="L778" s="459"/>
      <c r="M778" s="459"/>
      <c r="N778" s="459" t="s">
        <v>468</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536</v>
      </c>
      <c r="M779" s="448" t="s">
        <v>4</v>
      </c>
      <c r="N779" s="448" t="s">
        <v>558</v>
      </c>
      <c r="O779" s="448" t="s">
        <v>559</v>
      </c>
      <c r="P779" s="448" t="s">
        <v>560</v>
      </c>
      <c r="Q779" s="448" t="s">
        <v>561</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430</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431</v>
      </c>
      <c r="C782" s="377">
        <f>INT(MAX($C$784:$C$808))+1</f>
        <v>5</v>
      </c>
      <c r="D782" s="401" t="s">
        <v>432</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649</v>
      </c>
      <c r="I783" s="419" t="s">
        <v>650</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433</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651</v>
      </c>
      <c r="I785" s="408"/>
      <c r="J785" s="406"/>
      <c r="K785" s="1001" t="s">
        <v>467</v>
      </c>
      <c r="L785" s="428"/>
      <c r="M785" s="428"/>
      <c r="N785" s="408" t="s">
        <v>468</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437</v>
      </c>
      <c r="AR786" s="387"/>
      <c r="AS786" s="375"/>
      <c r="AT786" s="375"/>
      <c r="AU786" s="375"/>
    </row>
    <row r="787" spans="1:47" outlineLevel="1" x14ac:dyDescent="0.25">
      <c r="A787" s="375"/>
      <c r="B787" s="384"/>
      <c r="C787" s="377">
        <f>INT($C$773)+1</f>
        <v>2</v>
      </c>
      <c r="D787" s="401"/>
      <c r="E787" s="458"/>
      <c r="F787" s="458"/>
      <c r="G787" s="401"/>
      <c r="H787" s="461" t="s">
        <v>652</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433</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615</v>
      </c>
      <c r="I789" s="429" t="s">
        <v>653</v>
      </c>
      <c r="J789" s="429"/>
      <c r="K789" s="429" t="s">
        <v>654</v>
      </c>
      <c r="L789" s="429"/>
      <c r="M789" s="429"/>
      <c r="N789" s="522"/>
      <c r="O789" s="522" t="s">
        <v>1146</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6">INT($C$773)+3</f>
        <v>4</v>
      </c>
      <c r="D790" s="401"/>
      <c r="E790" s="458">
        <v>0</v>
      </c>
      <c r="F790" s="458"/>
      <c r="G790" s="401"/>
      <c r="H790" s="422" t="str">
        <f>H$251</f>
        <v>Aut</v>
      </c>
      <c r="I790" s="535">
        <v>2</v>
      </c>
      <c r="J790" s="535"/>
      <c r="K790" s="494">
        <f t="shared" ref="K790:M792" si="277">INDEX($K$679:$M$750,($E790*i_s_len+$I790)*i_x_len+1,0)</f>
        <v>44515</v>
      </c>
      <c r="L790" s="494">
        <f t="shared" si="277"/>
        <v>44515</v>
      </c>
      <c r="M790" s="494">
        <f t="shared" si="277"/>
        <v>44515</v>
      </c>
      <c r="N790" s="406"/>
      <c r="O790" s="1038">
        <f t="shared" ref="O790:Q792" si="278">MIN(363,INT((K790 - DATE(YEAR(K790),1,1))))+364*(YEAR(K790)-i_startyear)</f>
        <v>1046</v>
      </c>
      <c r="P790" s="1038">
        <f t="shared" si="278"/>
        <v>1046</v>
      </c>
      <c r="Q790" s="1038">
        <f t="shared" si="278"/>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6"/>
        <v>4</v>
      </c>
      <c r="D791" s="401"/>
      <c r="E791" s="458">
        <v>1</v>
      </c>
      <c r="F791" s="458"/>
      <c r="G791" s="401"/>
      <c r="H791" s="422" t="str">
        <f>H$252</f>
        <v>Win</v>
      </c>
      <c r="I791" s="535">
        <v>2</v>
      </c>
      <c r="J791" s="535"/>
      <c r="K791" s="494">
        <f t="shared" si="277"/>
        <v>44545</v>
      </c>
      <c r="L791" s="494">
        <f t="shared" si="277"/>
        <v>44545</v>
      </c>
      <c r="M791" s="494">
        <f t="shared" si="277"/>
        <v>44545</v>
      </c>
      <c r="N791" s="406"/>
      <c r="O791" s="1038">
        <f t="shared" si="278"/>
        <v>1076</v>
      </c>
      <c r="P791" s="1038">
        <f t="shared" si="278"/>
        <v>1076</v>
      </c>
      <c r="Q791" s="1038">
        <f t="shared" si="278"/>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6"/>
        <v>4</v>
      </c>
      <c r="D792" s="401"/>
      <c r="E792" s="458">
        <v>2</v>
      </c>
      <c r="F792" s="458"/>
      <c r="G792" s="401"/>
      <c r="H792" s="422" t="str">
        <f>H$253</f>
        <v>Spr</v>
      </c>
      <c r="I792" s="535">
        <v>2</v>
      </c>
      <c r="J792" s="535"/>
      <c r="K792" s="494">
        <f t="shared" si="277"/>
        <v>44576</v>
      </c>
      <c r="L792" s="494">
        <f t="shared" si="277"/>
        <v>44576</v>
      </c>
      <c r="M792" s="494">
        <f t="shared" si="277"/>
        <v>44576</v>
      </c>
      <c r="N792" s="406"/>
      <c r="O792" s="1038">
        <f t="shared" si="278"/>
        <v>1106</v>
      </c>
      <c r="P792" s="1038">
        <f t="shared" si="278"/>
        <v>1106</v>
      </c>
      <c r="Q792" s="1038">
        <f t="shared" si="278"/>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6"/>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6"/>
        <v>4</v>
      </c>
      <c r="D794" s="401"/>
      <c r="E794" s="458"/>
      <c r="F794" s="458"/>
      <c r="G794" s="401"/>
      <c r="H794" s="406"/>
      <c r="I794" s="429" t="s">
        <v>655</v>
      </c>
      <c r="J794" s="428"/>
      <c r="K794" s="429" t="s">
        <v>656</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6"/>
        <v>4</v>
      </c>
      <c r="D795" s="401"/>
      <c r="E795" s="458">
        <v>0</v>
      </c>
      <c r="F795" s="458"/>
      <c r="G795" s="401"/>
      <c r="H795" s="422" t="str">
        <f>H$251</f>
        <v>Aut</v>
      </c>
      <c r="I795" s="535">
        <v>5</v>
      </c>
      <c r="J795" s="535"/>
      <c r="K795" s="494">
        <f t="shared" ref="K795:M797" si="279">INDEX($K$679:$M$750,($E795*i_s_len+$I795)*i_x_len+1,0)</f>
        <v>45611</v>
      </c>
      <c r="L795" s="494">
        <f t="shared" si="279"/>
        <v>45611</v>
      </c>
      <c r="M795" s="494">
        <f t="shared" si="279"/>
        <v>45611</v>
      </c>
      <c r="N795" s="406"/>
      <c r="O795" s="1038">
        <f t="shared" ref="O795:Q797" si="280">MIN(363,INT((K795 - DATE(YEAR(K795),1,1))))+364*(YEAR(K795)-i_startyear)</f>
        <v>2139</v>
      </c>
      <c r="P795" s="1038">
        <f t="shared" si="280"/>
        <v>2139</v>
      </c>
      <c r="Q795" s="1038">
        <f t="shared" si="280"/>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6"/>
        <v>4</v>
      </c>
      <c r="D796" s="401"/>
      <c r="E796" s="458">
        <v>1</v>
      </c>
      <c r="F796" s="458"/>
      <c r="G796" s="401"/>
      <c r="H796" s="422" t="str">
        <f>H$252</f>
        <v>Win</v>
      </c>
      <c r="I796" s="535">
        <v>5</v>
      </c>
      <c r="J796" s="535"/>
      <c r="K796" s="494">
        <f t="shared" si="279"/>
        <v>45641</v>
      </c>
      <c r="L796" s="494">
        <f t="shared" si="279"/>
        <v>45641</v>
      </c>
      <c r="M796" s="494">
        <f t="shared" si="279"/>
        <v>45641</v>
      </c>
      <c r="N796" s="406"/>
      <c r="O796" s="1038">
        <f t="shared" si="280"/>
        <v>2169</v>
      </c>
      <c r="P796" s="1038">
        <f t="shared" si="280"/>
        <v>2169</v>
      </c>
      <c r="Q796" s="1038">
        <f t="shared" si="280"/>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6"/>
        <v>4</v>
      </c>
      <c r="D797" s="401"/>
      <c r="E797" s="458">
        <v>2</v>
      </c>
      <c r="F797" s="458"/>
      <c r="G797" s="401"/>
      <c r="H797" s="422" t="str">
        <f>H$253</f>
        <v>Spr</v>
      </c>
      <c r="I797" s="535">
        <v>5</v>
      </c>
      <c r="J797" s="535"/>
      <c r="K797" s="494">
        <f t="shared" si="279"/>
        <v>45672</v>
      </c>
      <c r="L797" s="494">
        <f t="shared" si="279"/>
        <v>45672</v>
      </c>
      <c r="M797" s="494">
        <f t="shared" si="279"/>
        <v>45672</v>
      </c>
      <c r="N797" s="406"/>
      <c r="O797" s="1038">
        <f t="shared" si="280"/>
        <v>2198</v>
      </c>
      <c r="P797" s="1038">
        <f t="shared" si="280"/>
        <v>2198</v>
      </c>
      <c r="Q797" s="1038">
        <f t="shared" si="280"/>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6"/>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6"/>
        <v>4</v>
      </c>
      <c r="D799" s="401"/>
      <c r="E799" s="458"/>
      <c r="F799" s="458"/>
      <c r="G799" s="401"/>
      <c r="H799" s="406"/>
      <c r="I799" s="406"/>
      <c r="J799" s="406"/>
      <c r="K799" s="429" t="s">
        <v>769</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6"/>
        <v>4</v>
      </c>
      <c r="D800" s="401"/>
      <c r="E800" s="458"/>
      <c r="F800" s="458"/>
      <c r="G800" s="401"/>
      <c r="H800" s="422" t="str">
        <f>H$251</f>
        <v>Aut</v>
      </c>
      <c r="I800" s="406"/>
      <c r="J800" s="406"/>
      <c r="K800" s="598">
        <v>1550</v>
      </c>
      <c r="L800" s="598">
        <v>1550</v>
      </c>
      <c r="M800" s="598">
        <v>1550</v>
      </c>
      <c r="N800" s="406"/>
      <c r="O800" s="406" t="s">
        <v>779</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6"/>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6"/>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6"/>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6"/>
        <v>4</v>
      </c>
      <c r="D804" s="401"/>
      <c r="E804" s="458"/>
      <c r="F804" s="458"/>
      <c r="G804" s="401"/>
      <c r="H804" s="406"/>
      <c r="I804" s="406"/>
      <c r="J804" s="406"/>
      <c r="K804" s="429" t="s">
        <v>657</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6"/>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6"/>
        <v>4</v>
      </c>
      <c r="D806" s="401"/>
      <c r="E806" s="458"/>
      <c r="F806" s="458"/>
      <c r="G806" s="401"/>
      <c r="H806" s="422" t="str">
        <f>H$252</f>
        <v>Win</v>
      </c>
      <c r="I806" s="406"/>
      <c r="J806" s="406"/>
      <c r="K806" s="536">
        <f t="shared" ref="K806:M807" si="281">(K796-K791)/30.5</f>
        <v>35.934426229508198</v>
      </c>
      <c r="L806" s="536">
        <f t="shared" si="281"/>
        <v>35.934426229508198</v>
      </c>
      <c r="M806" s="536">
        <f t="shared" si="281"/>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6"/>
        <v>4</v>
      </c>
      <c r="D807" s="401"/>
      <c r="E807" s="458"/>
      <c r="F807" s="458"/>
      <c r="G807" s="401"/>
      <c r="H807" s="422" t="str">
        <f>H$253</f>
        <v>Spr</v>
      </c>
      <c r="I807" s="406"/>
      <c r="J807" s="406"/>
      <c r="K807" s="536">
        <f t="shared" si="281"/>
        <v>35.934426229508198</v>
      </c>
      <c r="L807" s="536">
        <f t="shared" si="281"/>
        <v>35.934426229508198</v>
      </c>
      <c r="M807" s="536">
        <f t="shared" si="281"/>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437</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129</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424</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426</v>
      </c>
      <c r="F818" s="455">
        <v>1</v>
      </c>
      <c r="G818" s="393"/>
      <c r="H818" s="537" t="s">
        <v>658</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470</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537</v>
      </c>
      <c r="L823" s="448" t="s">
        <v>538</v>
      </c>
      <c r="M823" s="448" t="s">
        <v>539</v>
      </c>
      <c r="N823" s="448" t="s">
        <v>540</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2">L823</f>
        <v>BBM</v>
      </c>
      <c r="AA823" s="400" t="str">
        <f t="shared" si="282"/>
        <v>BBT</v>
      </c>
      <c r="AB823" s="400" t="str">
        <f t="shared" si="282"/>
        <v>BMT</v>
      </c>
      <c r="AC823" s="400" t="str">
        <f t="shared" si="282"/>
        <v>BBB</v>
      </c>
      <c r="AD823" s="400" t="str">
        <f t="shared" si="282"/>
        <v>BBM</v>
      </c>
      <c r="AE823" s="400" t="str">
        <f t="shared" si="282"/>
        <v>BBT</v>
      </c>
      <c r="AF823" s="400" t="str">
        <f t="shared" si="282"/>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430</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431</v>
      </c>
      <c r="C826" s="377">
        <f>INT(MAX($C$836:$C$866))+1</f>
        <v>6</v>
      </c>
      <c r="D826" s="401" t="s">
        <v>432</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659</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433</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1125</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661</v>
      </c>
      <c r="J830" s="504" t="s">
        <v>662</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664</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665</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666</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437</v>
      </c>
      <c r="AR834" s="387"/>
      <c r="AS834" s="375"/>
      <c r="AT834" s="375"/>
      <c r="AU834" s="375"/>
    </row>
    <row r="835" spans="1:47" outlineLevel="1" x14ac:dyDescent="0.25">
      <c r="A835" s="375"/>
      <c r="B835" s="384"/>
      <c r="C835" s="377">
        <f>INT($C$817)+1</f>
        <v>2</v>
      </c>
      <c r="D835" s="401"/>
      <c r="E835" s="458"/>
      <c r="F835" s="458"/>
      <c r="G835" s="401"/>
      <c r="H835" s="461" t="s">
        <v>667</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433</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1126</v>
      </c>
      <c r="I837" s="406"/>
      <c r="J837" s="406"/>
      <c r="K837" s="422">
        <f>i_s_len</f>
        <v>8</v>
      </c>
      <c r="L837" s="409">
        <v>3</v>
      </c>
      <c r="M837" s="406"/>
      <c r="N837" s="407" t="s">
        <v>668</v>
      </c>
      <c r="O837" s="406"/>
      <c r="P837" s="406"/>
      <c r="Q837" s="406"/>
      <c r="R837" s="406"/>
      <c r="S837" s="406"/>
      <c r="T837" s="406"/>
      <c r="U837" s="406"/>
      <c r="V837" s="406"/>
      <c r="W837" s="406"/>
      <c r="X837" s="406"/>
      <c r="Y837" s="538" t="s">
        <v>660</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669</v>
      </c>
      <c r="I838" s="504" t="s">
        <v>661</v>
      </c>
      <c r="J838" s="504" t="s">
        <v>662</v>
      </c>
      <c r="K838" s="472" t="s">
        <v>1210</v>
      </c>
      <c r="L838" s="472"/>
      <c r="M838" s="472"/>
      <c r="N838" s="472"/>
      <c r="O838" s="472" t="s">
        <v>663</v>
      </c>
      <c r="P838" s="472"/>
      <c r="Q838" s="472"/>
      <c r="R838" s="472"/>
      <c r="S838" s="406"/>
      <c r="T838" s="406"/>
      <c r="U838" s="406"/>
      <c r="V838" s="406"/>
      <c r="W838" s="406"/>
      <c r="X838" s="406"/>
      <c r="Y838" s="543" t="s">
        <v>1210</v>
      </c>
      <c r="Z838" s="543"/>
      <c r="AA838" s="543"/>
      <c r="AB838" s="543"/>
      <c r="AC838" s="543" t="s">
        <v>663</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3">INT($C$817)+4</f>
        <v>5</v>
      </c>
      <c r="D839" s="401"/>
      <c r="E839" s="458"/>
      <c r="F839" s="458"/>
      <c r="G839" s="401"/>
      <c r="H839" s="540" t="s">
        <v>670</v>
      </c>
      <c r="I839" s="541">
        <v>0</v>
      </c>
      <c r="J839" s="541" t="s">
        <v>671</v>
      </c>
      <c r="K839" s="544"/>
      <c r="L839" s="544"/>
      <c r="M839" s="544"/>
      <c r="N839" s="544"/>
      <c r="O839" s="545"/>
      <c r="P839" s="545"/>
      <c r="Q839" s="545"/>
      <c r="R839" s="545"/>
      <c r="S839" s="1002" t="s">
        <v>1127</v>
      </c>
      <c r="T839" s="406"/>
      <c r="U839" s="406"/>
      <c r="V839" s="406"/>
      <c r="W839" s="406"/>
      <c r="X839" s="406"/>
      <c r="Y839" s="546">
        <f>364*10</f>
        <v>3640</v>
      </c>
      <c r="Z839" s="546">
        <f t="shared" ref="Z839:AB847" si="284">364*10</f>
        <v>3640</v>
      </c>
      <c r="AA839" s="546">
        <f t="shared" si="284"/>
        <v>3640</v>
      </c>
      <c r="AB839" s="546">
        <f t="shared" si="284"/>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3"/>
        <v>5</v>
      </c>
      <c r="D840" s="401"/>
      <c r="E840" s="458"/>
      <c r="F840" s="458"/>
      <c r="G840" s="401"/>
      <c r="H840" s="422" t="s">
        <v>672</v>
      </c>
      <c r="I840" s="428"/>
      <c r="J840" s="422" t="s">
        <v>673</v>
      </c>
      <c r="K840" s="534"/>
      <c r="L840" s="534"/>
      <c r="M840" s="534"/>
      <c r="N840" s="534"/>
      <c r="O840" s="534"/>
      <c r="P840" s="534"/>
      <c r="Q840" s="534"/>
      <c r="R840" s="534"/>
      <c r="S840" s="406"/>
      <c r="T840" s="406"/>
      <c r="U840" s="406"/>
      <c r="V840" s="406"/>
      <c r="W840" s="406"/>
      <c r="X840" s="406"/>
      <c r="Y840" s="546">
        <f t="shared" ref="Y840:Y847" si="285">364*10</f>
        <v>3640</v>
      </c>
      <c r="Z840" s="546">
        <f t="shared" si="284"/>
        <v>3640</v>
      </c>
      <c r="AA840" s="546">
        <f t="shared" si="284"/>
        <v>3640</v>
      </c>
      <c r="AB840" s="546">
        <f t="shared" si="284"/>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3"/>
        <v>5</v>
      </c>
      <c r="D841" s="401"/>
      <c r="E841" s="458"/>
      <c r="F841" s="458"/>
      <c r="G841" s="401"/>
      <c r="H841" s="422" t="s">
        <v>674</v>
      </c>
      <c r="I841" s="428"/>
      <c r="J841" s="422" t="s">
        <v>673</v>
      </c>
      <c r="K841" s="534"/>
      <c r="L841" s="534"/>
      <c r="M841" s="534"/>
      <c r="N841" s="534"/>
      <c r="O841" s="534"/>
      <c r="P841" s="534"/>
      <c r="Q841" s="534"/>
      <c r="R841" s="534"/>
      <c r="S841" s="406"/>
      <c r="T841" s="406"/>
      <c r="U841" s="406"/>
      <c r="V841" s="406"/>
      <c r="W841" s="406"/>
      <c r="X841" s="406"/>
      <c r="Y841" s="546">
        <f t="shared" si="285"/>
        <v>3640</v>
      </c>
      <c r="Z841" s="546">
        <f t="shared" si="284"/>
        <v>3640</v>
      </c>
      <c r="AA841" s="546">
        <f t="shared" si="284"/>
        <v>3640</v>
      </c>
      <c r="AB841" s="546">
        <f t="shared" si="284"/>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3"/>
        <v>5</v>
      </c>
      <c r="D842" s="401"/>
      <c r="E842" s="458"/>
      <c r="F842" s="458"/>
      <c r="G842" s="401"/>
      <c r="H842" s="422">
        <v>3</v>
      </c>
      <c r="I842" s="428"/>
      <c r="J842" s="422" t="s">
        <v>673</v>
      </c>
      <c r="K842" s="534"/>
      <c r="L842" s="534"/>
      <c r="M842" s="534"/>
      <c r="N842" s="534"/>
      <c r="O842" s="534"/>
      <c r="P842" s="534"/>
      <c r="Q842" s="534"/>
      <c r="R842" s="534"/>
      <c r="S842" s="406"/>
      <c r="T842" s="406"/>
      <c r="U842" s="406"/>
      <c r="V842" s="406"/>
      <c r="W842" s="406"/>
      <c r="X842" s="406"/>
      <c r="Y842" s="546">
        <f t="shared" si="285"/>
        <v>3640</v>
      </c>
      <c r="Z842" s="546">
        <f t="shared" si="284"/>
        <v>3640</v>
      </c>
      <c r="AA842" s="546">
        <f t="shared" si="284"/>
        <v>3640</v>
      </c>
      <c r="AB842" s="546">
        <f t="shared" si="284"/>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3"/>
        <v>5</v>
      </c>
      <c r="D843" s="401"/>
      <c r="E843" s="458"/>
      <c r="F843" s="458"/>
      <c r="G843" s="401"/>
      <c r="H843" s="422">
        <v>4</v>
      </c>
      <c r="I843" s="428"/>
      <c r="J843" s="422" t="s">
        <v>673</v>
      </c>
      <c r="K843" s="534"/>
      <c r="L843" s="534"/>
      <c r="M843" s="534"/>
      <c r="N843" s="534"/>
      <c r="O843" s="534"/>
      <c r="P843" s="534"/>
      <c r="Q843" s="534"/>
      <c r="R843" s="534"/>
      <c r="S843" s="406"/>
      <c r="T843" s="406"/>
      <c r="U843" s="406"/>
      <c r="V843" s="406"/>
      <c r="W843" s="406"/>
      <c r="X843" s="406"/>
      <c r="Y843" s="546">
        <f t="shared" si="285"/>
        <v>3640</v>
      </c>
      <c r="Z843" s="546">
        <f t="shared" si="284"/>
        <v>3640</v>
      </c>
      <c r="AA843" s="546">
        <f t="shared" si="284"/>
        <v>3640</v>
      </c>
      <c r="AB843" s="546">
        <f t="shared" si="284"/>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3"/>
        <v>5</v>
      </c>
      <c r="D844" s="401"/>
      <c r="E844" s="458"/>
      <c r="F844" s="458"/>
      <c r="G844" s="401"/>
      <c r="H844" s="422">
        <v>5</v>
      </c>
      <c r="I844" s="428"/>
      <c r="J844" s="422" t="s">
        <v>673</v>
      </c>
      <c r="K844" s="534"/>
      <c r="L844" s="534"/>
      <c r="M844" s="534"/>
      <c r="N844" s="534"/>
      <c r="O844" s="534"/>
      <c r="P844" s="534"/>
      <c r="Q844" s="534"/>
      <c r="R844" s="534"/>
      <c r="S844" s="406"/>
      <c r="T844" s="406"/>
      <c r="U844" s="406"/>
      <c r="V844" s="406"/>
      <c r="W844" s="406"/>
      <c r="X844" s="406"/>
      <c r="Y844" s="546">
        <f t="shared" si="285"/>
        <v>3640</v>
      </c>
      <c r="Z844" s="546">
        <f t="shared" si="284"/>
        <v>3640</v>
      </c>
      <c r="AA844" s="546">
        <f t="shared" si="284"/>
        <v>3640</v>
      </c>
      <c r="AB844" s="546">
        <f t="shared" si="284"/>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3"/>
        <v>5</v>
      </c>
      <c r="D845" s="401"/>
      <c r="E845" s="458"/>
      <c r="F845" s="458"/>
      <c r="G845" s="401"/>
      <c r="H845" s="422">
        <v>6</v>
      </c>
      <c r="I845" s="428"/>
      <c r="J845" s="422" t="s">
        <v>673</v>
      </c>
      <c r="K845" s="534"/>
      <c r="L845" s="534"/>
      <c r="M845" s="534"/>
      <c r="N845" s="534"/>
      <c r="O845" s="534"/>
      <c r="P845" s="534"/>
      <c r="Q845" s="534"/>
      <c r="R845" s="534"/>
      <c r="S845" s="406"/>
      <c r="T845" s="406"/>
      <c r="U845" s="406"/>
      <c r="V845" s="406"/>
      <c r="W845" s="406"/>
      <c r="X845" s="406"/>
      <c r="Y845" s="546">
        <f t="shared" si="285"/>
        <v>3640</v>
      </c>
      <c r="Z845" s="546">
        <f t="shared" si="284"/>
        <v>3640</v>
      </c>
      <c r="AA845" s="546">
        <f t="shared" si="284"/>
        <v>3640</v>
      </c>
      <c r="AB845" s="546">
        <f t="shared" si="284"/>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3"/>
        <v>5</v>
      </c>
      <c r="D846" s="401"/>
      <c r="E846" s="458"/>
      <c r="F846" s="458"/>
      <c r="G846" s="401"/>
      <c r="H846" s="422">
        <v>7</v>
      </c>
      <c r="I846" s="428"/>
      <c r="J846" s="422" t="s">
        <v>673</v>
      </c>
      <c r="K846" s="534"/>
      <c r="L846" s="534"/>
      <c r="M846" s="534"/>
      <c r="N846" s="534"/>
      <c r="O846" s="534"/>
      <c r="P846" s="534"/>
      <c r="Q846" s="534"/>
      <c r="R846" s="534"/>
      <c r="S846" s="406"/>
      <c r="T846" s="406"/>
      <c r="U846" s="406"/>
      <c r="V846" s="406"/>
      <c r="W846" s="406"/>
      <c r="X846" s="406"/>
      <c r="Y846" s="546">
        <f t="shared" si="285"/>
        <v>3640</v>
      </c>
      <c r="Z846" s="546">
        <f t="shared" si="284"/>
        <v>3640</v>
      </c>
      <c r="AA846" s="546">
        <f t="shared" si="284"/>
        <v>3640</v>
      </c>
      <c r="AB846" s="546">
        <f t="shared" si="284"/>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3"/>
        <v>5</v>
      </c>
      <c r="D847" s="401"/>
      <c r="E847" s="458"/>
      <c r="F847" s="458"/>
      <c r="G847" s="401"/>
      <c r="H847" s="548">
        <v>8</v>
      </c>
      <c r="I847" s="549"/>
      <c r="J847" s="548" t="s">
        <v>673</v>
      </c>
      <c r="K847" s="550"/>
      <c r="L847" s="550"/>
      <c r="M847" s="550"/>
      <c r="N847" s="550"/>
      <c r="O847" s="551"/>
      <c r="P847" s="551"/>
      <c r="Q847" s="551"/>
      <c r="R847" s="551"/>
      <c r="S847" s="406"/>
      <c r="T847" s="406"/>
      <c r="U847" s="406"/>
      <c r="V847" s="406"/>
      <c r="W847" s="406"/>
      <c r="X847" s="406"/>
      <c r="Y847" s="546">
        <f t="shared" si="285"/>
        <v>3640</v>
      </c>
      <c r="Z847" s="546">
        <f t="shared" si="284"/>
        <v>3640</v>
      </c>
      <c r="AA847" s="546">
        <f t="shared" si="284"/>
        <v>3640</v>
      </c>
      <c r="AB847" s="546">
        <f t="shared" si="284"/>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6">INT($C$817)+3</f>
        <v>4</v>
      </c>
      <c r="D848" s="401"/>
      <c r="E848" s="458"/>
      <c r="F848" s="458"/>
      <c r="G848" s="401"/>
      <c r="H848" s="540" t="s">
        <v>670</v>
      </c>
      <c r="I848" s="541">
        <v>1</v>
      </c>
      <c r="J848" s="428" t="s">
        <v>675</v>
      </c>
      <c r="K848" s="547">
        <f>INT(4*30.4)</f>
        <v>121</v>
      </c>
      <c r="L848" s="547">
        <f t="shared" ref="L848:N848" si="287">INT(4*30.4)</f>
        <v>121</v>
      </c>
      <c r="M848" s="547">
        <f t="shared" si="287"/>
        <v>121</v>
      </c>
      <c r="N848" s="547">
        <f t="shared" si="287"/>
        <v>121</v>
      </c>
      <c r="O848" s="547"/>
      <c r="P848" s="547"/>
      <c r="Q848" s="547"/>
      <c r="R848" s="547"/>
      <c r="S848" s="1227" t="s">
        <v>1244</v>
      </c>
      <c r="T848" s="1228"/>
      <c r="U848" s="1228"/>
      <c r="V848" s="1228"/>
      <c r="W848" s="1229"/>
      <c r="X848" s="406"/>
      <c r="Y848" s="553">
        <f t="shared" ref="Y848:AB856" si="288">IF(K848="",0,K848)</f>
        <v>121</v>
      </c>
      <c r="Z848" s="553">
        <f t="shared" si="288"/>
        <v>121</v>
      </c>
      <c r="AA848" s="553">
        <f t="shared" si="288"/>
        <v>121</v>
      </c>
      <c r="AB848" s="553">
        <f t="shared" si="288"/>
        <v>121</v>
      </c>
      <c r="AC848" s="1162">
        <f>IF(O848="",10000,O848)</f>
        <v>10000</v>
      </c>
      <c r="AD848" s="1162">
        <f t="shared" ref="AD848:AF865" si="289">IF(P848="",10000,P848)</f>
        <v>10000</v>
      </c>
      <c r="AE848" s="1162">
        <f t="shared" si="289"/>
        <v>10000</v>
      </c>
      <c r="AF848" s="1162">
        <f t="shared" si="289"/>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6"/>
        <v>4</v>
      </c>
      <c r="D849" s="401"/>
      <c r="E849" s="458"/>
      <c r="F849" s="458"/>
      <c r="G849" s="401"/>
      <c r="H849" s="422" t="s">
        <v>672</v>
      </c>
      <c r="I849" s="428"/>
      <c r="J849" s="422" t="s">
        <v>673</v>
      </c>
      <c r="K849" s="547">
        <v>364</v>
      </c>
      <c r="L849" s="547">
        <v>364</v>
      </c>
      <c r="M849" s="547">
        <v>364</v>
      </c>
      <c r="N849" s="547">
        <v>364</v>
      </c>
      <c r="O849" s="547"/>
      <c r="P849" s="547"/>
      <c r="Q849" s="547"/>
      <c r="R849" s="547"/>
      <c r="S849" s="1230"/>
      <c r="T849" s="1231"/>
      <c r="U849" s="1231"/>
      <c r="V849" s="1231"/>
      <c r="W849" s="1232"/>
      <c r="X849" s="406"/>
      <c r="Y849" s="553">
        <f t="shared" si="288"/>
        <v>364</v>
      </c>
      <c r="Z849" s="553">
        <f t="shared" si="288"/>
        <v>364</v>
      </c>
      <c r="AA849" s="553">
        <f t="shared" si="288"/>
        <v>364</v>
      </c>
      <c r="AB849" s="553">
        <f t="shared" si="288"/>
        <v>364</v>
      </c>
      <c r="AC849" s="1162">
        <f t="shared" ref="AC849:AC865" si="290">IF(O849="",10000,O849)</f>
        <v>10000</v>
      </c>
      <c r="AD849" s="1162">
        <f t="shared" si="289"/>
        <v>10000</v>
      </c>
      <c r="AE849" s="1162">
        <f t="shared" si="289"/>
        <v>10000</v>
      </c>
      <c r="AF849" s="1162">
        <f t="shared" si="289"/>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6"/>
        <v>4</v>
      </c>
      <c r="D850" s="401"/>
      <c r="E850" s="458"/>
      <c r="F850" s="458"/>
      <c r="G850" s="401"/>
      <c r="H850" s="422" t="s">
        <v>674</v>
      </c>
      <c r="I850" s="428"/>
      <c r="J850" s="422" t="s">
        <v>673</v>
      </c>
      <c r="K850" s="547">
        <f t="shared" ref="K850:K856" si="291">K849+364</f>
        <v>728</v>
      </c>
      <c r="L850" s="547">
        <f t="shared" ref="L850:N856" si="292">L849+364</f>
        <v>728</v>
      </c>
      <c r="M850" s="547">
        <f t="shared" si="292"/>
        <v>728</v>
      </c>
      <c r="N850" s="547">
        <f t="shared" si="292"/>
        <v>728</v>
      </c>
      <c r="O850" s="547"/>
      <c r="P850" s="547"/>
      <c r="Q850" s="547"/>
      <c r="R850" s="547"/>
      <c r="S850" s="1230"/>
      <c r="T850" s="1231"/>
      <c r="U850" s="1231"/>
      <c r="V850" s="1231"/>
      <c r="W850" s="1232"/>
      <c r="X850" s="406"/>
      <c r="Y850" s="553">
        <f t="shared" si="288"/>
        <v>728</v>
      </c>
      <c r="Z850" s="553">
        <f t="shared" si="288"/>
        <v>728</v>
      </c>
      <c r="AA850" s="553">
        <f t="shared" si="288"/>
        <v>728</v>
      </c>
      <c r="AB850" s="553">
        <f t="shared" si="288"/>
        <v>728</v>
      </c>
      <c r="AC850" s="1162">
        <f t="shared" si="290"/>
        <v>10000</v>
      </c>
      <c r="AD850" s="1162">
        <f t="shared" si="289"/>
        <v>10000</v>
      </c>
      <c r="AE850" s="1162">
        <f t="shared" si="289"/>
        <v>10000</v>
      </c>
      <c r="AF850" s="1162">
        <f t="shared" si="289"/>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6"/>
        <v>4</v>
      </c>
      <c r="D851" s="401"/>
      <c r="E851" s="458"/>
      <c r="F851" s="458"/>
      <c r="G851" s="401"/>
      <c r="H851" s="422">
        <v>3</v>
      </c>
      <c r="I851" s="428"/>
      <c r="J851" s="422" t="s">
        <v>673</v>
      </c>
      <c r="K851" s="547">
        <f t="shared" si="291"/>
        <v>1092</v>
      </c>
      <c r="L851" s="547">
        <f t="shared" si="292"/>
        <v>1092</v>
      </c>
      <c r="M851" s="547">
        <f t="shared" si="292"/>
        <v>1092</v>
      </c>
      <c r="N851" s="547">
        <f t="shared" si="292"/>
        <v>1092</v>
      </c>
      <c r="O851" s="547"/>
      <c r="P851" s="547"/>
      <c r="Q851" s="547"/>
      <c r="R851" s="547"/>
      <c r="S851" s="1230"/>
      <c r="T851" s="1231"/>
      <c r="U851" s="1231"/>
      <c r="V851" s="1231"/>
      <c r="W851" s="1232"/>
      <c r="X851" s="406"/>
      <c r="Y851" s="553">
        <f t="shared" si="288"/>
        <v>1092</v>
      </c>
      <c r="Z851" s="553">
        <f t="shared" si="288"/>
        <v>1092</v>
      </c>
      <c r="AA851" s="553">
        <f t="shared" si="288"/>
        <v>1092</v>
      </c>
      <c r="AB851" s="553">
        <f t="shared" si="288"/>
        <v>1092</v>
      </c>
      <c r="AC851" s="1162">
        <f t="shared" si="290"/>
        <v>10000</v>
      </c>
      <c r="AD851" s="1162">
        <f t="shared" si="289"/>
        <v>10000</v>
      </c>
      <c r="AE851" s="1162">
        <f t="shared" si="289"/>
        <v>10000</v>
      </c>
      <c r="AF851" s="1162">
        <f t="shared" si="289"/>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6"/>
        <v>4</v>
      </c>
      <c r="D852" s="401"/>
      <c r="E852" s="458"/>
      <c r="F852" s="458"/>
      <c r="G852" s="401"/>
      <c r="H852" s="422">
        <v>4</v>
      </c>
      <c r="I852" s="428"/>
      <c r="J852" s="422" t="s">
        <v>673</v>
      </c>
      <c r="K852" s="547">
        <f t="shared" si="291"/>
        <v>1456</v>
      </c>
      <c r="L852" s="547">
        <f t="shared" si="292"/>
        <v>1456</v>
      </c>
      <c r="M852" s="547">
        <f t="shared" si="292"/>
        <v>1456</v>
      </c>
      <c r="N852" s="547">
        <f t="shared" si="292"/>
        <v>1456</v>
      </c>
      <c r="O852" s="547"/>
      <c r="P852" s="547"/>
      <c r="Q852" s="547"/>
      <c r="R852" s="547"/>
      <c r="S852" s="1230"/>
      <c r="T852" s="1231"/>
      <c r="U852" s="1231"/>
      <c r="V852" s="1231"/>
      <c r="W852" s="1232"/>
      <c r="X852" s="406"/>
      <c r="Y852" s="553">
        <f t="shared" si="288"/>
        <v>1456</v>
      </c>
      <c r="Z852" s="553">
        <f t="shared" si="288"/>
        <v>1456</v>
      </c>
      <c r="AA852" s="553">
        <f t="shared" si="288"/>
        <v>1456</v>
      </c>
      <c r="AB852" s="553">
        <f t="shared" si="288"/>
        <v>1456</v>
      </c>
      <c r="AC852" s="1162">
        <f t="shared" si="290"/>
        <v>10000</v>
      </c>
      <c r="AD852" s="1162">
        <f t="shared" si="289"/>
        <v>10000</v>
      </c>
      <c r="AE852" s="1162">
        <f t="shared" si="289"/>
        <v>10000</v>
      </c>
      <c r="AF852" s="1162">
        <f t="shared" si="289"/>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6"/>
        <v>4</v>
      </c>
      <c r="D853" s="401"/>
      <c r="E853" s="458"/>
      <c r="F853" s="458"/>
      <c r="G853" s="401"/>
      <c r="H853" s="422">
        <v>5</v>
      </c>
      <c r="I853" s="428"/>
      <c r="J853" s="422" t="s">
        <v>673</v>
      </c>
      <c r="K853" s="547">
        <f t="shared" si="291"/>
        <v>1820</v>
      </c>
      <c r="L853" s="547">
        <f t="shared" si="292"/>
        <v>1820</v>
      </c>
      <c r="M853" s="547">
        <f t="shared" si="292"/>
        <v>1820</v>
      </c>
      <c r="N853" s="547">
        <f t="shared" si="292"/>
        <v>1820</v>
      </c>
      <c r="O853" s="547"/>
      <c r="P853" s="547"/>
      <c r="Q853" s="547"/>
      <c r="R853" s="547"/>
      <c r="S853" s="1230"/>
      <c r="T853" s="1231"/>
      <c r="U853" s="1231"/>
      <c r="V853" s="1231"/>
      <c r="W853" s="1232"/>
      <c r="X853" s="406"/>
      <c r="Y853" s="553">
        <f t="shared" si="288"/>
        <v>1820</v>
      </c>
      <c r="Z853" s="553">
        <f t="shared" si="288"/>
        <v>1820</v>
      </c>
      <c r="AA853" s="553">
        <f t="shared" si="288"/>
        <v>1820</v>
      </c>
      <c r="AB853" s="553">
        <f t="shared" si="288"/>
        <v>1820</v>
      </c>
      <c r="AC853" s="1162">
        <f t="shared" si="290"/>
        <v>10000</v>
      </c>
      <c r="AD853" s="1162">
        <f t="shared" si="289"/>
        <v>10000</v>
      </c>
      <c r="AE853" s="1162">
        <f t="shared" si="289"/>
        <v>10000</v>
      </c>
      <c r="AF853" s="1162">
        <f t="shared" si="289"/>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6"/>
        <v>4</v>
      </c>
      <c r="D854" s="401"/>
      <c r="E854" s="458"/>
      <c r="F854" s="458"/>
      <c r="G854" s="401"/>
      <c r="H854" s="422">
        <v>6</v>
      </c>
      <c r="I854" s="428"/>
      <c r="J854" s="422" t="s">
        <v>673</v>
      </c>
      <c r="K854" s="547">
        <f t="shared" si="291"/>
        <v>2184</v>
      </c>
      <c r="L854" s="547">
        <f t="shared" si="292"/>
        <v>2184</v>
      </c>
      <c r="M854" s="547">
        <f t="shared" si="292"/>
        <v>2184</v>
      </c>
      <c r="N854" s="547">
        <f t="shared" si="292"/>
        <v>2184</v>
      </c>
      <c r="O854" s="547"/>
      <c r="P854" s="547"/>
      <c r="Q854" s="547"/>
      <c r="R854" s="547"/>
      <c r="S854" s="1230"/>
      <c r="T854" s="1231"/>
      <c r="U854" s="1231"/>
      <c r="V854" s="1231"/>
      <c r="W854" s="1232"/>
      <c r="X854" s="406"/>
      <c r="Y854" s="553">
        <f t="shared" si="288"/>
        <v>2184</v>
      </c>
      <c r="Z854" s="553">
        <f t="shared" si="288"/>
        <v>2184</v>
      </c>
      <c r="AA854" s="553">
        <f t="shared" si="288"/>
        <v>2184</v>
      </c>
      <c r="AB854" s="553">
        <f t="shared" si="288"/>
        <v>2184</v>
      </c>
      <c r="AC854" s="1162">
        <f t="shared" si="290"/>
        <v>10000</v>
      </c>
      <c r="AD854" s="1162">
        <f t="shared" si="289"/>
        <v>10000</v>
      </c>
      <c r="AE854" s="1162">
        <f t="shared" si="289"/>
        <v>10000</v>
      </c>
      <c r="AF854" s="1162">
        <f t="shared" si="289"/>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6"/>
        <v>4</v>
      </c>
      <c r="D855" s="401"/>
      <c r="E855" s="458"/>
      <c r="F855" s="458"/>
      <c r="G855" s="401"/>
      <c r="H855" s="422">
        <v>7</v>
      </c>
      <c r="I855" s="428"/>
      <c r="J855" s="422" t="s">
        <v>673</v>
      </c>
      <c r="K855" s="547">
        <f t="shared" si="291"/>
        <v>2548</v>
      </c>
      <c r="L855" s="547">
        <f t="shared" si="292"/>
        <v>2548</v>
      </c>
      <c r="M855" s="547">
        <f t="shared" si="292"/>
        <v>2548</v>
      </c>
      <c r="N855" s="547">
        <f t="shared" si="292"/>
        <v>2548</v>
      </c>
      <c r="O855" s="547"/>
      <c r="P855" s="547"/>
      <c r="Q855" s="547"/>
      <c r="R855" s="547"/>
      <c r="S855" s="1230"/>
      <c r="T855" s="1231"/>
      <c r="U855" s="1231"/>
      <c r="V855" s="1231"/>
      <c r="W855" s="1232"/>
      <c r="X855" s="406"/>
      <c r="Y855" s="553">
        <f t="shared" si="288"/>
        <v>2548</v>
      </c>
      <c r="Z855" s="553">
        <f t="shared" si="288"/>
        <v>2548</v>
      </c>
      <c r="AA855" s="553">
        <f t="shared" si="288"/>
        <v>2548</v>
      </c>
      <c r="AB855" s="553">
        <f t="shared" si="288"/>
        <v>2548</v>
      </c>
      <c r="AC855" s="1162">
        <f t="shared" si="290"/>
        <v>10000</v>
      </c>
      <c r="AD855" s="1162">
        <f t="shared" si="289"/>
        <v>10000</v>
      </c>
      <c r="AE855" s="1162">
        <f t="shared" si="289"/>
        <v>10000</v>
      </c>
      <c r="AF855" s="1162">
        <f t="shared" si="289"/>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6"/>
        <v>4</v>
      </c>
      <c r="D856" s="401"/>
      <c r="E856" s="458"/>
      <c r="F856" s="458"/>
      <c r="G856" s="401"/>
      <c r="H856" s="548">
        <v>8</v>
      </c>
      <c r="I856" s="549"/>
      <c r="J856" s="548" t="s">
        <v>673</v>
      </c>
      <c r="K856" s="547">
        <f t="shared" si="291"/>
        <v>2912</v>
      </c>
      <c r="L856" s="547">
        <f t="shared" si="292"/>
        <v>2912</v>
      </c>
      <c r="M856" s="547">
        <f t="shared" si="292"/>
        <v>2912</v>
      </c>
      <c r="N856" s="547">
        <f t="shared" si="292"/>
        <v>2912</v>
      </c>
      <c r="O856" s="547"/>
      <c r="P856" s="547"/>
      <c r="Q856" s="547"/>
      <c r="R856" s="547"/>
      <c r="S856" s="1230"/>
      <c r="T856" s="1231"/>
      <c r="U856" s="1231"/>
      <c r="V856" s="1231"/>
      <c r="W856" s="1232"/>
      <c r="X856" s="406"/>
      <c r="Y856" s="553">
        <f t="shared" si="288"/>
        <v>2912</v>
      </c>
      <c r="Z856" s="553">
        <f t="shared" si="288"/>
        <v>2912</v>
      </c>
      <c r="AA856" s="553">
        <f t="shared" si="288"/>
        <v>2912</v>
      </c>
      <c r="AB856" s="553">
        <f t="shared" si="288"/>
        <v>2912</v>
      </c>
      <c r="AC856" s="1162">
        <f t="shared" si="290"/>
        <v>10000</v>
      </c>
      <c r="AD856" s="1162">
        <f t="shared" si="289"/>
        <v>10000</v>
      </c>
      <c r="AE856" s="1162">
        <f t="shared" si="289"/>
        <v>10000</v>
      </c>
      <c r="AF856" s="1162">
        <f t="shared" si="289"/>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6"/>
        <v>4</v>
      </c>
      <c r="D857" s="401"/>
      <c r="E857" s="458"/>
      <c r="F857" s="458"/>
      <c r="G857" s="401"/>
      <c r="H857" s="540" t="s">
        <v>670</v>
      </c>
      <c r="I857" s="541">
        <v>2</v>
      </c>
      <c r="J857" s="541" t="s">
        <v>676</v>
      </c>
      <c r="K857" s="547"/>
      <c r="L857" s="547"/>
      <c r="M857" s="547"/>
      <c r="N857" s="547"/>
      <c r="O857" s="547">
        <v>45</v>
      </c>
      <c r="P857" s="547">
        <v>45</v>
      </c>
      <c r="Q857" s="547">
        <v>45</v>
      </c>
      <c r="R857" s="547">
        <v>47</v>
      </c>
      <c r="S857" s="1230"/>
      <c r="T857" s="1231"/>
      <c r="U857" s="1231"/>
      <c r="V857" s="1231"/>
      <c r="W857" s="1232"/>
      <c r="X857" s="406"/>
      <c r="Y857" s="554">
        <f>IF(K857="",10*364,K857)</f>
        <v>3640</v>
      </c>
      <c r="Z857" s="554">
        <f t="shared" ref="Z857:AB865" si="293">IF(L857="",10*364,L857)</f>
        <v>3640</v>
      </c>
      <c r="AA857" s="554">
        <f t="shared" si="293"/>
        <v>3640</v>
      </c>
      <c r="AB857" s="554">
        <f t="shared" si="293"/>
        <v>3640</v>
      </c>
      <c r="AC857" s="1162">
        <f t="shared" si="290"/>
        <v>45</v>
      </c>
      <c r="AD857" s="1162">
        <f t="shared" si="289"/>
        <v>45</v>
      </c>
      <c r="AE857" s="1162">
        <f t="shared" si="289"/>
        <v>45</v>
      </c>
      <c r="AF857" s="1162">
        <f t="shared" si="289"/>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6"/>
        <v>4</v>
      </c>
      <c r="D858" s="401"/>
      <c r="E858" s="458"/>
      <c r="F858" s="458"/>
      <c r="G858" s="401"/>
      <c r="H858" s="422" t="s">
        <v>672</v>
      </c>
      <c r="I858" s="428"/>
      <c r="J858" s="428" t="s">
        <v>676</v>
      </c>
      <c r="K858" s="547">
        <f>INT(15*30.4)-7</f>
        <v>449</v>
      </c>
      <c r="L858" s="547">
        <v>449</v>
      </c>
      <c r="M858" s="547">
        <v>449</v>
      </c>
      <c r="N858" s="547">
        <v>449</v>
      </c>
      <c r="O858" s="547">
        <v>45</v>
      </c>
      <c r="P858" s="547">
        <v>45</v>
      </c>
      <c r="Q858" s="547">
        <v>45</v>
      </c>
      <c r="R858" s="547">
        <v>47</v>
      </c>
      <c r="S858" s="1230"/>
      <c r="T858" s="1231"/>
      <c r="U858" s="1231"/>
      <c r="V858" s="1231"/>
      <c r="W858" s="1232"/>
      <c r="X858" s="406"/>
      <c r="Y858" s="554">
        <f t="shared" ref="Y858:Y865" si="294">IF(K858="",10*364,K858)</f>
        <v>449</v>
      </c>
      <c r="Z858" s="554">
        <f t="shared" si="293"/>
        <v>449</v>
      </c>
      <c r="AA858" s="554">
        <f t="shared" si="293"/>
        <v>449</v>
      </c>
      <c r="AB858" s="554">
        <f t="shared" si="293"/>
        <v>449</v>
      </c>
      <c r="AC858" s="1162">
        <f t="shared" si="290"/>
        <v>45</v>
      </c>
      <c r="AD858" s="1162">
        <f t="shared" si="289"/>
        <v>45</v>
      </c>
      <c r="AE858" s="1162">
        <f t="shared" si="289"/>
        <v>45</v>
      </c>
      <c r="AF858" s="1162">
        <f t="shared" si="289"/>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6"/>
        <v>4</v>
      </c>
      <c r="D859" s="401"/>
      <c r="E859" s="458"/>
      <c r="F859" s="458"/>
      <c r="G859" s="401"/>
      <c r="H859" s="422" t="s">
        <v>674</v>
      </c>
      <c r="I859" s="428"/>
      <c r="J859" s="428" t="s">
        <v>1128</v>
      </c>
      <c r="K859" s="547"/>
      <c r="L859" s="547"/>
      <c r="M859" s="547"/>
      <c r="N859" s="547"/>
      <c r="O859" s="547"/>
      <c r="P859" s="547"/>
      <c r="Q859" s="547"/>
      <c r="R859" s="547"/>
      <c r="S859" s="1230"/>
      <c r="T859" s="1231"/>
      <c r="U859" s="1231"/>
      <c r="V859" s="1231"/>
      <c r="W859" s="1232"/>
      <c r="X859" s="406"/>
      <c r="Y859" s="554">
        <f t="shared" si="294"/>
        <v>3640</v>
      </c>
      <c r="Z859" s="554">
        <f t="shared" si="293"/>
        <v>3640</v>
      </c>
      <c r="AA859" s="554">
        <f t="shared" si="293"/>
        <v>3640</v>
      </c>
      <c r="AB859" s="554">
        <f t="shared" si="293"/>
        <v>3640</v>
      </c>
      <c r="AC859" s="1162">
        <f t="shared" si="290"/>
        <v>10000</v>
      </c>
      <c r="AD859" s="1162">
        <f t="shared" si="289"/>
        <v>10000</v>
      </c>
      <c r="AE859" s="1162">
        <f t="shared" si="289"/>
        <v>10000</v>
      </c>
      <c r="AF859" s="1162">
        <f t="shared" si="289"/>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6"/>
        <v>4</v>
      </c>
      <c r="D860" s="401"/>
      <c r="E860" s="458"/>
      <c r="F860" s="458"/>
      <c r="G860" s="401"/>
      <c r="H860" s="422">
        <v>3</v>
      </c>
      <c r="I860" s="428"/>
      <c r="J860" s="422" t="s">
        <v>673</v>
      </c>
      <c r="K860" s="547"/>
      <c r="L860" s="547"/>
      <c r="M860" s="547"/>
      <c r="N860" s="547"/>
      <c r="O860" s="547"/>
      <c r="P860" s="547"/>
      <c r="Q860" s="547"/>
      <c r="R860" s="547"/>
      <c r="S860" s="1230"/>
      <c r="T860" s="1231"/>
      <c r="U860" s="1231"/>
      <c r="V860" s="1231"/>
      <c r="W860" s="1232"/>
      <c r="X860" s="406"/>
      <c r="Y860" s="554">
        <f t="shared" si="294"/>
        <v>3640</v>
      </c>
      <c r="Z860" s="554">
        <f t="shared" si="293"/>
        <v>3640</v>
      </c>
      <c r="AA860" s="554">
        <f t="shared" si="293"/>
        <v>3640</v>
      </c>
      <c r="AB860" s="554">
        <f t="shared" si="293"/>
        <v>3640</v>
      </c>
      <c r="AC860" s="1162">
        <f t="shared" si="290"/>
        <v>10000</v>
      </c>
      <c r="AD860" s="1162">
        <f t="shared" si="289"/>
        <v>10000</v>
      </c>
      <c r="AE860" s="1162">
        <f t="shared" si="289"/>
        <v>10000</v>
      </c>
      <c r="AF860" s="1162">
        <f t="shared" si="289"/>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6"/>
        <v>4</v>
      </c>
      <c r="D861" s="401"/>
      <c r="E861" s="458"/>
      <c r="F861" s="458"/>
      <c r="G861" s="401"/>
      <c r="H861" s="422">
        <v>4</v>
      </c>
      <c r="I861" s="428"/>
      <c r="J861" s="422" t="s">
        <v>673</v>
      </c>
      <c r="K861" s="547"/>
      <c r="L861" s="547"/>
      <c r="M861" s="547"/>
      <c r="N861" s="547"/>
      <c r="O861" s="547"/>
      <c r="P861" s="547"/>
      <c r="Q861" s="547"/>
      <c r="R861" s="547"/>
      <c r="S861" s="1230"/>
      <c r="T861" s="1231"/>
      <c r="U861" s="1231"/>
      <c r="V861" s="1231"/>
      <c r="W861" s="1232"/>
      <c r="X861" s="406"/>
      <c r="Y861" s="554">
        <f t="shared" si="294"/>
        <v>3640</v>
      </c>
      <c r="Z861" s="554">
        <f t="shared" si="293"/>
        <v>3640</v>
      </c>
      <c r="AA861" s="554">
        <f t="shared" si="293"/>
        <v>3640</v>
      </c>
      <c r="AB861" s="554">
        <f t="shared" si="293"/>
        <v>3640</v>
      </c>
      <c r="AC861" s="1162">
        <f t="shared" si="290"/>
        <v>10000</v>
      </c>
      <c r="AD861" s="1162">
        <f t="shared" si="289"/>
        <v>10000</v>
      </c>
      <c r="AE861" s="1162">
        <f t="shared" si="289"/>
        <v>10000</v>
      </c>
      <c r="AF861" s="1162">
        <f t="shared" si="289"/>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6"/>
        <v>4</v>
      </c>
      <c r="D862" s="401"/>
      <c r="E862" s="458"/>
      <c r="F862" s="458"/>
      <c r="G862" s="401"/>
      <c r="H862" s="422">
        <v>5</v>
      </c>
      <c r="I862" s="428"/>
      <c r="J862" s="422" t="s">
        <v>673</v>
      </c>
      <c r="K862" s="547"/>
      <c r="L862" s="547"/>
      <c r="M862" s="547"/>
      <c r="N862" s="547"/>
      <c r="O862" s="547"/>
      <c r="P862" s="547"/>
      <c r="Q862" s="547"/>
      <c r="R862" s="547"/>
      <c r="S862" s="1230"/>
      <c r="T862" s="1231"/>
      <c r="U862" s="1231"/>
      <c r="V862" s="1231"/>
      <c r="W862" s="1232"/>
      <c r="X862" s="406"/>
      <c r="Y862" s="554">
        <f t="shared" si="294"/>
        <v>3640</v>
      </c>
      <c r="Z862" s="554">
        <f t="shared" si="293"/>
        <v>3640</v>
      </c>
      <c r="AA862" s="554">
        <f t="shared" si="293"/>
        <v>3640</v>
      </c>
      <c r="AB862" s="554">
        <f t="shared" si="293"/>
        <v>3640</v>
      </c>
      <c r="AC862" s="1162">
        <f t="shared" si="290"/>
        <v>10000</v>
      </c>
      <c r="AD862" s="1162">
        <f t="shared" si="289"/>
        <v>10000</v>
      </c>
      <c r="AE862" s="1162">
        <f t="shared" si="289"/>
        <v>10000</v>
      </c>
      <c r="AF862" s="1162">
        <f t="shared" si="289"/>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6"/>
        <v>4</v>
      </c>
      <c r="D863" s="401"/>
      <c r="E863" s="458"/>
      <c r="F863" s="458"/>
      <c r="G863" s="401"/>
      <c r="H863" s="422">
        <v>6</v>
      </c>
      <c r="I863" s="428"/>
      <c r="J863" s="422" t="s">
        <v>673</v>
      </c>
      <c r="K863" s="547"/>
      <c r="L863" s="547"/>
      <c r="M863" s="547"/>
      <c r="N863" s="547"/>
      <c r="O863" s="547"/>
      <c r="P863" s="547"/>
      <c r="Q863" s="547"/>
      <c r="R863" s="547"/>
      <c r="S863" s="1230"/>
      <c r="T863" s="1231"/>
      <c r="U863" s="1231"/>
      <c r="V863" s="1231"/>
      <c r="W863" s="1232"/>
      <c r="X863" s="406"/>
      <c r="Y863" s="554">
        <f t="shared" si="294"/>
        <v>3640</v>
      </c>
      <c r="Z863" s="554">
        <f t="shared" si="293"/>
        <v>3640</v>
      </c>
      <c r="AA863" s="554">
        <f t="shared" si="293"/>
        <v>3640</v>
      </c>
      <c r="AB863" s="554">
        <f t="shared" si="293"/>
        <v>3640</v>
      </c>
      <c r="AC863" s="1162">
        <f t="shared" si="290"/>
        <v>10000</v>
      </c>
      <c r="AD863" s="1162">
        <f t="shared" si="289"/>
        <v>10000</v>
      </c>
      <c r="AE863" s="1162">
        <f t="shared" si="289"/>
        <v>10000</v>
      </c>
      <c r="AF863" s="1162">
        <f t="shared" si="289"/>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6"/>
        <v>4</v>
      </c>
      <c r="D864" s="401"/>
      <c r="E864" s="458"/>
      <c r="F864" s="458"/>
      <c r="G864" s="401"/>
      <c r="H864" s="422">
        <v>7</v>
      </c>
      <c r="I864" s="428"/>
      <c r="J864" s="422" t="s">
        <v>673</v>
      </c>
      <c r="K864" s="547"/>
      <c r="L864" s="547"/>
      <c r="M864" s="547"/>
      <c r="N864" s="547"/>
      <c r="O864" s="547"/>
      <c r="P864" s="547"/>
      <c r="Q864" s="547"/>
      <c r="R864" s="547"/>
      <c r="S864" s="1230"/>
      <c r="T864" s="1231"/>
      <c r="U864" s="1231"/>
      <c r="V864" s="1231"/>
      <c r="W864" s="1232"/>
      <c r="X864" s="406"/>
      <c r="Y864" s="554">
        <f t="shared" si="294"/>
        <v>3640</v>
      </c>
      <c r="Z864" s="554">
        <f t="shared" si="293"/>
        <v>3640</v>
      </c>
      <c r="AA864" s="554">
        <f t="shared" si="293"/>
        <v>3640</v>
      </c>
      <c r="AB864" s="554">
        <f t="shared" si="293"/>
        <v>3640</v>
      </c>
      <c r="AC864" s="1162">
        <f t="shared" si="290"/>
        <v>10000</v>
      </c>
      <c r="AD864" s="1162">
        <f t="shared" si="289"/>
        <v>10000</v>
      </c>
      <c r="AE864" s="1162">
        <f t="shared" si="289"/>
        <v>10000</v>
      </c>
      <c r="AF864" s="1162">
        <f t="shared" si="289"/>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6"/>
        <v>4</v>
      </c>
      <c r="D865" s="401"/>
      <c r="E865" s="458"/>
      <c r="F865" s="458"/>
      <c r="G865" s="401"/>
      <c r="H865" s="548">
        <v>8</v>
      </c>
      <c r="I865" s="549"/>
      <c r="J865" s="548" t="s">
        <v>673</v>
      </c>
      <c r="K865" s="547"/>
      <c r="L865" s="547"/>
      <c r="M865" s="547"/>
      <c r="N865" s="547"/>
      <c r="O865" s="547"/>
      <c r="P865" s="547"/>
      <c r="Q865" s="547"/>
      <c r="R865" s="547"/>
      <c r="S865" s="1233"/>
      <c r="T865" s="1234"/>
      <c r="U865" s="1234"/>
      <c r="V865" s="1234"/>
      <c r="W865" s="1235"/>
      <c r="X865" s="406"/>
      <c r="Y865" s="554">
        <f t="shared" si="294"/>
        <v>3640</v>
      </c>
      <c r="Z865" s="554">
        <f t="shared" si="293"/>
        <v>3640</v>
      </c>
      <c r="AA865" s="554">
        <f t="shared" si="293"/>
        <v>3640</v>
      </c>
      <c r="AB865" s="554">
        <f t="shared" si="293"/>
        <v>3640</v>
      </c>
      <c r="AC865" s="1162">
        <f t="shared" si="290"/>
        <v>10000</v>
      </c>
      <c r="AD865" s="1162">
        <f t="shared" si="289"/>
        <v>10000</v>
      </c>
      <c r="AE865" s="1162">
        <f t="shared" si="289"/>
        <v>10000</v>
      </c>
      <c r="AF865" s="1162">
        <f t="shared" si="289"/>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437</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129</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424</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426</v>
      </c>
      <c r="F876" s="455">
        <v>1</v>
      </c>
      <c r="G876" s="393"/>
      <c r="H876" s="394" t="s">
        <v>677</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678</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679</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680</v>
      </c>
      <c r="I881" s="400"/>
      <c r="J881" s="400" t="s">
        <v>681</v>
      </c>
      <c r="K881" s="400" t="s">
        <v>166</v>
      </c>
      <c r="L881" s="400" t="s">
        <v>682</v>
      </c>
      <c r="M881" s="400" t="s">
        <v>683</v>
      </c>
      <c r="N881" s="400" t="s">
        <v>684</v>
      </c>
      <c r="O881" s="400" t="s">
        <v>685</v>
      </c>
      <c r="P881" s="400" t="s">
        <v>686</v>
      </c>
      <c r="Q881" s="555" t="s">
        <v>687</v>
      </c>
      <c r="R881" s="400" t="s">
        <v>688</v>
      </c>
      <c r="S881" s="400" t="s">
        <v>689</v>
      </c>
      <c r="T881" s="400" t="s">
        <v>944</v>
      </c>
      <c r="U881" s="400" t="s">
        <v>642</v>
      </c>
      <c r="V881" s="400" t="s">
        <v>690</v>
      </c>
      <c r="W881" s="400" t="s">
        <v>691</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430</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431</v>
      </c>
      <c r="C884" s="377">
        <f>INT(MAX($C$885:$C$995))+1</f>
        <v>5</v>
      </c>
      <c r="D884" s="401" t="s">
        <v>432</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433</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692</v>
      </c>
      <c r="F886" s="452" t="s">
        <v>693</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5">COUNTIFS($L887:$W887,"-")&lt;&gt;COUNTA($L887:$W887)</f>
        <v>1</v>
      </c>
      <c r="G887" s="401"/>
      <c r="H887" s="559" t="s">
        <v>694</v>
      </c>
      <c r="I887" s="559"/>
      <c r="J887" s="540" t="s">
        <v>695</v>
      </c>
      <c r="K887" s="560" t="str">
        <f>IF(L887&lt;0,"-",IFERROR(DATE(2019,1,($L887)*7+1),"-"))</f>
        <v>-</v>
      </c>
      <c r="L887" s="561" t="s">
        <v>696</v>
      </c>
      <c r="M887" s="561" t="s">
        <v>696</v>
      </c>
      <c r="N887" s="561" t="s">
        <v>696</v>
      </c>
      <c r="O887" s="561" t="s">
        <v>696</v>
      </c>
      <c r="P887" s="561" t="s">
        <v>696</v>
      </c>
      <c r="Q887" s="561" t="s">
        <v>696</v>
      </c>
      <c r="R887" s="561" t="s">
        <v>696</v>
      </c>
      <c r="S887" s="561" t="s">
        <v>696</v>
      </c>
      <c r="T887" s="561" t="s">
        <v>696</v>
      </c>
      <c r="U887" s="561" t="s">
        <v>696</v>
      </c>
      <c r="V887" s="561" t="s">
        <v>696</v>
      </c>
      <c r="W887" s="561" t="s">
        <v>696</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5"/>
        <v>1</v>
      </c>
      <c r="G888" s="401"/>
      <c r="H888" s="1193" t="s">
        <v>697</v>
      </c>
      <c r="I888" s="1194"/>
      <c r="J888" s="563" t="s">
        <v>698</v>
      </c>
      <c r="K888" s="564">
        <f t="shared" ref="K888:K951" si="296">IF(L888&lt;0,"-",IFERROR(DATE(2019,1,($L888)*7+1),"-"))</f>
        <v>43802</v>
      </c>
      <c r="L888" s="448">
        <v>48</v>
      </c>
      <c r="M888" s="565" t="s">
        <v>696</v>
      </c>
      <c r="N888" s="565" t="s">
        <v>696</v>
      </c>
      <c r="O888" s="565" t="s">
        <v>696</v>
      </c>
      <c r="P888" s="565" t="s">
        <v>696</v>
      </c>
      <c r="Q888" s="565" t="s">
        <v>696</v>
      </c>
      <c r="R888" s="565" t="s">
        <v>696</v>
      </c>
      <c r="S888" s="565" t="s">
        <v>696</v>
      </c>
      <c r="T888" s="565" t="s">
        <v>696</v>
      </c>
      <c r="U888" s="565" t="s">
        <v>696</v>
      </c>
      <c r="V888" s="565" t="s">
        <v>696</v>
      </c>
      <c r="W888" s="565" t="s">
        <v>696</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5"/>
        <v>1</v>
      </c>
      <c r="G889" s="401"/>
      <c r="H889" s="1195"/>
      <c r="I889" s="1196"/>
      <c r="J889" s="563" t="s">
        <v>699</v>
      </c>
      <c r="K889" s="564" t="str">
        <f t="shared" si="296"/>
        <v>-</v>
      </c>
      <c r="L889" s="565" t="s">
        <v>700</v>
      </c>
      <c r="M889" s="448">
        <v>26</v>
      </c>
      <c r="N889" s="565" t="s">
        <v>700</v>
      </c>
      <c r="O889" s="565" t="s">
        <v>700</v>
      </c>
      <c r="P889" s="565" t="s">
        <v>700</v>
      </c>
      <c r="Q889" s="565" t="s">
        <v>700</v>
      </c>
      <c r="R889" s="565" t="s">
        <v>700</v>
      </c>
      <c r="S889" s="565" t="s">
        <v>700</v>
      </c>
      <c r="T889" s="565" t="s">
        <v>700</v>
      </c>
      <c r="U889" s="565" t="s">
        <v>700</v>
      </c>
      <c r="V889" s="565" t="s">
        <v>700</v>
      </c>
      <c r="W889" s="565" t="s">
        <v>700</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5"/>
        <v>1</v>
      </c>
      <c r="G890" s="401"/>
      <c r="H890" s="1197"/>
      <c r="I890" s="1198"/>
      <c r="J890" s="548" t="s">
        <v>701</v>
      </c>
      <c r="K890" s="566" t="str">
        <f t="shared" si="296"/>
        <v>-</v>
      </c>
      <c r="L890" s="563" t="s">
        <v>696</v>
      </c>
      <c r="M890" s="563" t="s">
        <v>696</v>
      </c>
      <c r="N890" s="563" t="s">
        <v>696</v>
      </c>
      <c r="O890" s="563" t="s">
        <v>696</v>
      </c>
      <c r="P890" s="563" t="s">
        <v>696</v>
      </c>
      <c r="Q890" s="563" t="s">
        <v>696</v>
      </c>
      <c r="R890" s="563" t="s">
        <v>696</v>
      </c>
      <c r="S890" s="563" t="s">
        <v>696</v>
      </c>
      <c r="T890" s="563" t="s">
        <v>696</v>
      </c>
      <c r="U890" s="563" t="s">
        <v>696</v>
      </c>
      <c r="V890" s="567" t="s">
        <v>696</v>
      </c>
      <c r="W890" s="567" t="s">
        <v>696</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297">INT($C$875)+3</f>
        <v>4</v>
      </c>
      <c r="D891" s="401"/>
      <c r="E891" s="458">
        <v>1</v>
      </c>
      <c r="F891" s="452" t="b">
        <f t="shared" si="295"/>
        <v>1</v>
      </c>
      <c r="G891" s="401"/>
      <c r="H891" s="559" t="s">
        <v>702</v>
      </c>
      <c r="I891" s="559"/>
      <c r="J891" s="540" t="s">
        <v>695</v>
      </c>
      <c r="K891" s="560" t="str">
        <f t="shared" si="296"/>
        <v>-</v>
      </c>
      <c r="L891" s="569">
        <v>-1</v>
      </c>
      <c r="M891" s="561" t="s">
        <v>696</v>
      </c>
      <c r="N891" s="561" t="s">
        <v>696</v>
      </c>
      <c r="O891" s="561" t="s">
        <v>696</v>
      </c>
      <c r="P891" s="561" t="s">
        <v>696</v>
      </c>
      <c r="Q891" s="561" t="s">
        <v>696</v>
      </c>
      <c r="R891" s="561" t="s">
        <v>696</v>
      </c>
      <c r="S891" s="561" t="s">
        <v>696</v>
      </c>
      <c r="T891" s="561" t="s">
        <v>696</v>
      </c>
      <c r="U891" s="561" t="s">
        <v>696</v>
      </c>
      <c r="V891" s="561" t="s">
        <v>696</v>
      </c>
      <c r="W891" s="561" t="s">
        <v>696</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297"/>
        <v>4</v>
      </c>
      <c r="D892" s="401"/>
      <c r="E892" s="562">
        <f>E891</f>
        <v>1</v>
      </c>
      <c r="F892" s="452" t="b">
        <f t="shared" si="295"/>
        <v>1</v>
      </c>
      <c r="G892" s="401"/>
      <c r="H892" s="1193" t="s">
        <v>703</v>
      </c>
      <c r="I892" s="1194"/>
      <c r="J892" s="563" t="s">
        <v>698</v>
      </c>
      <c r="K892" s="564" t="str">
        <f t="shared" si="296"/>
        <v>-</v>
      </c>
      <c r="L892" s="565" t="s">
        <v>696</v>
      </c>
      <c r="M892" s="565" t="s">
        <v>696</v>
      </c>
      <c r="N892" s="565" t="s">
        <v>696</v>
      </c>
      <c r="O892" s="565" t="s">
        <v>696</v>
      </c>
      <c r="P892" s="565" t="s">
        <v>696</v>
      </c>
      <c r="Q892" s="565" t="s">
        <v>696</v>
      </c>
      <c r="R892" s="565" t="s">
        <v>696</v>
      </c>
      <c r="S892" s="565" t="s">
        <v>696</v>
      </c>
      <c r="T892" s="565" t="s">
        <v>696</v>
      </c>
      <c r="U892" s="565" t="s">
        <v>696</v>
      </c>
      <c r="V892" s="565" t="s">
        <v>696</v>
      </c>
      <c r="W892" s="565" t="s">
        <v>696</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297"/>
        <v>4</v>
      </c>
      <c r="D893" s="401"/>
      <c r="E893" s="562">
        <f>E892</f>
        <v>1</v>
      </c>
      <c r="F893" s="452" t="b">
        <f t="shared" si="295"/>
        <v>1</v>
      </c>
      <c r="G893" s="401"/>
      <c r="H893" s="1195"/>
      <c r="I893" s="1196"/>
      <c r="J893" s="563" t="s">
        <v>699</v>
      </c>
      <c r="K893" s="564" t="str">
        <f t="shared" si="296"/>
        <v>-</v>
      </c>
      <c r="L893" s="565" t="s">
        <v>700</v>
      </c>
      <c r="M893" s="565" t="s">
        <v>700</v>
      </c>
      <c r="N893" s="565" t="s">
        <v>700</v>
      </c>
      <c r="O893" s="565" t="s">
        <v>700</v>
      </c>
      <c r="P893" s="565" t="s">
        <v>700</v>
      </c>
      <c r="Q893" s="565" t="s">
        <v>700</v>
      </c>
      <c r="R893" s="565" t="s">
        <v>700</v>
      </c>
      <c r="S893" s="565" t="s">
        <v>700</v>
      </c>
      <c r="T893" s="565" t="s">
        <v>700</v>
      </c>
      <c r="U893" s="565" t="s">
        <v>700</v>
      </c>
      <c r="V893" s="565" t="s">
        <v>700</v>
      </c>
      <c r="W893" s="565" t="s">
        <v>700</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297"/>
        <v>4</v>
      </c>
      <c r="D894" s="401"/>
      <c r="E894" s="562">
        <f>E893</f>
        <v>1</v>
      </c>
      <c r="F894" s="452" t="b">
        <f t="shared" si="295"/>
        <v>1</v>
      </c>
      <c r="G894" s="401"/>
      <c r="H894" s="1197"/>
      <c r="I894" s="1198"/>
      <c r="J894" s="548" t="s">
        <v>701</v>
      </c>
      <c r="K894" s="566" t="str">
        <f t="shared" si="296"/>
        <v>-</v>
      </c>
      <c r="L894" s="563" t="s">
        <v>696</v>
      </c>
      <c r="M894" s="563" t="s">
        <v>696</v>
      </c>
      <c r="N894" s="563" t="s">
        <v>696</v>
      </c>
      <c r="O894" s="563" t="s">
        <v>696</v>
      </c>
      <c r="P894" s="563" t="s">
        <v>696</v>
      </c>
      <c r="Q894" s="563" t="s">
        <v>696</v>
      </c>
      <c r="R894" s="563" t="s">
        <v>696</v>
      </c>
      <c r="S894" s="563" t="s">
        <v>696</v>
      </c>
      <c r="T894" s="563" t="s">
        <v>696</v>
      </c>
      <c r="U894" s="563" t="s">
        <v>696</v>
      </c>
      <c r="V894" s="567" t="s">
        <v>696</v>
      </c>
      <c r="W894" s="567" t="s">
        <v>696</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297"/>
        <v>4</v>
      </c>
      <c r="D895" s="401"/>
      <c r="E895" s="458">
        <v>2</v>
      </c>
      <c r="F895" s="452" t="b">
        <f t="shared" si="295"/>
        <v>1</v>
      </c>
      <c r="G895" s="401"/>
      <c r="H895" s="559" t="s">
        <v>704</v>
      </c>
      <c r="I895" s="559"/>
      <c r="J895" s="540" t="s">
        <v>695</v>
      </c>
      <c r="K895" s="560" t="str">
        <f t="shared" si="296"/>
        <v>-</v>
      </c>
      <c r="L895" s="569">
        <v>-1</v>
      </c>
      <c r="M895" s="561" t="s">
        <v>696</v>
      </c>
      <c r="N895" s="561" t="s">
        <v>696</v>
      </c>
      <c r="O895" s="561" t="s">
        <v>696</v>
      </c>
      <c r="P895" s="561" t="s">
        <v>696</v>
      </c>
      <c r="Q895" s="561" t="s">
        <v>696</v>
      </c>
      <c r="R895" s="561" t="s">
        <v>696</v>
      </c>
      <c r="S895" s="561" t="s">
        <v>696</v>
      </c>
      <c r="T895" s="561" t="s">
        <v>696</v>
      </c>
      <c r="U895" s="561" t="s">
        <v>696</v>
      </c>
      <c r="V895" s="561" t="s">
        <v>696</v>
      </c>
      <c r="W895" s="561" t="s">
        <v>696</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297"/>
        <v>4</v>
      </c>
      <c r="D896" s="401"/>
      <c r="E896" s="562">
        <f>E895</f>
        <v>2</v>
      </c>
      <c r="F896" s="452" t="b">
        <f t="shared" si="295"/>
        <v>1</v>
      </c>
      <c r="G896" s="401"/>
      <c r="H896" s="1193" t="s">
        <v>705</v>
      </c>
      <c r="I896" s="1194"/>
      <c r="J896" s="563" t="s">
        <v>698</v>
      </c>
      <c r="K896" s="564" t="str">
        <f t="shared" si="296"/>
        <v>-</v>
      </c>
      <c r="L896" s="565" t="s">
        <v>696</v>
      </c>
      <c r="M896" s="565" t="s">
        <v>696</v>
      </c>
      <c r="N896" s="565" t="s">
        <v>696</v>
      </c>
      <c r="O896" s="565" t="s">
        <v>696</v>
      </c>
      <c r="P896" s="565" t="s">
        <v>696</v>
      </c>
      <c r="Q896" s="565" t="s">
        <v>696</v>
      </c>
      <c r="R896" s="565" t="s">
        <v>696</v>
      </c>
      <c r="S896" s="565" t="s">
        <v>696</v>
      </c>
      <c r="T896" s="565" t="s">
        <v>696</v>
      </c>
      <c r="U896" s="565" t="s">
        <v>696</v>
      </c>
      <c r="V896" s="565" t="s">
        <v>696</v>
      </c>
      <c r="W896" s="565" t="s">
        <v>696</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297"/>
        <v>4</v>
      </c>
      <c r="D897" s="401"/>
      <c r="E897" s="562">
        <f>E896</f>
        <v>2</v>
      </c>
      <c r="F897" s="452" t="b">
        <f t="shared" si="295"/>
        <v>1</v>
      </c>
      <c r="G897" s="401"/>
      <c r="H897" s="1195"/>
      <c r="I897" s="1196"/>
      <c r="J897" s="563" t="s">
        <v>699</v>
      </c>
      <c r="K897" s="564" t="str">
        <f t="shared" si="296"/>
        <v>-</v>
      </c>
      <c r="L897" s="565" t="s">
        <v>700</v>
      </c>
      <c r="M897" s="565" t="s">
        <v>700</v>
      </c>
      <c r="N897" s="565" t="s">
        <v>700</v>
      </c>
      <c r="O897" s="565" t="s">
        <v>700</v>
      </c>
      <c r="P897" s="565" t="s">
        <v>700</v>
      </c>
      <c r="Q897" s="565" t="s">
        <v>700</v>
      </c>
      <c r="R897" s="565" t="s">
        <v>700</v>
      </c>
      <c r="S897" s="565" t="s">
        <v>700</v>
      </c>
      <c r="T897" s="565" t="s">
        <v>700</v>
      </c>
      <c r="U897" s="565" t="s">
        <v>700</v>
      </c>
      <c r="V897" s="565" t="s">
        <v>700</v>
      </c>
      <c r="W897" s="565" t="s">
        <v>700</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297"/>
        <v>4</v>
      </c>
      <c r="D898" s="401"/>
      <c r="E898" s="562">
        <f>E897</f>
        <v>2</v>
      </c>
      <c r="F898" s="452" t="b">
        <f t="shared" si="295"/>
        <v>1</v>
      </c>
      <c r="G898" s="401"/>
      <c r="H898" s="1197"/>
      <c r="I898" s="1198"/>
      <c r="J898" s="548" t="s">
        <v>701</v>
      </c>
      <c r="K898" s="566" t="str">
        <f t="shared" si="296"/>
        <v>-</v>
      </c>
      <c r="L898" s="563" t="s">
        <v>696</v>
      </c>
      <c r="M898" s="563" t="s">
        <v>696</v>
      </c>
      <c r="N898" s="563" t="s">
        <v>696</v>
      </c>
      <c r="O898" s="563" t="s">
        <v>696</v>
      </c>
      <c r="P898" s="563" t="s">
        <v>696</v>
      </c>
      <c r="Q898" s="563" t="s">
        <v>696</v>
      </c>
      <c r="R898" s="563" t="s">
        <v>696</v>
      </c>
      <c r="S898" s="563" t="s">
        <v>696</v>
      </c>
      <c r="T898" s="563" t="s">
        <v>696</v>
      </c>
      <c r="U898" s="563" t="s">
        <v>696</v>
      </c>
      <c r="V898" s="567" t="s">
        <v>696</v>
      </c>
      <c r="W898" s="567" t="s">
        <v>696</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297"/>
        <v>4</v>
      </c>
      <c r="D899" s="401"/>
      <c r="E899" s="458">
        <v>3</v>
      </c>
      <c r="F899" s="452" t="b">
        <f t="shared" si="295"/>
        <v>1</v>
      </c>
      <c r="G899" s="401"/>
      <c r="H899" s="559" t="s">
        <v>706</v>
      </c>
      <c r="I899" s="559"/>
      <c r="J899" s="540" t="s">
        <v>695</v>
      </c>
      <c r="K899" s="560" t="str">
        <f t="shared" si="296"/>
        <v>-</v>
      </c>
      <c r="L899" s="561" t="s">
        <v>696</v>
      </c>
      <c r="M899" s="561" t="s">
        <v>696</v>
      </c>
      <c r="N899" s="561" t="s">
        <v>696</v>
      </c>
      <c r="O899" s="561" t="s">
        <v>696</v>
      </c>
      <c r="P899" s="561" t="s">
        <v>696</v>
      </c>
      <c r="Q899" s="561" t="s">
        <v>696</v>
      </c>
      <c r="R899" s="561" t="s">
        <v>696</v>
      </c>
      <c r="S899" s="561" t="s">
        <v>696</v>
      </c>
      <c r="T899" s="561" t="s">
        <v>696</v>
      </c>
      <c r="U899" s="561" t="s">
        <v>696</v>
      </c>
      <c r="V899" s="561" t="s">
        <v>696</v>
      </c>
      <c r="W899" s="561" t="s">
        <v>696</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297"/>
        <v>4</v>
      </c>
      <c r="D900" s="401"/>
      <c r="E900" s="562">
        <f>E899</f>
        <v>3</v>
      </c>
      <c r="F900" s="452" t="b">
        <f t="shared" si="295"/>
        <v>1</v>
      </c>
      <c r="G900" s="401"/>
      <c r="H900" s="1193" t="s">
        <v>707</v>
      </c>
      <c r="I900" s="1194"/>
      <c r="J900" s="563" t="s">
        <v>698</v>
      </c>
      <c r="K900" s="564">
        <f t="shared" si="296"/>
        <v>43802</v>
      </c>
      <c r="L900" s="448">
        <v>48</v>
      </c>
      <c r="M900" s="565" t="s">
        <v>696</v>
      </c>
      <c r="N900" s="565" t="s">
        <v>696</v>
      </c>
      <c r="O900" s="565" t="s">
        <v>696</v>
      </c>
      <c r="P900" s="565" t="s">
        <v>696</v>
      </c>
      <c r="Q900" s="565" t="s">
        <v>696</v>
      </c>
      <c r="R900" s="565" t="s">
        <v>696</v>
      </c>
      <c r="S900" s="565" t="s">
        <v>696</v>
      </c>
      <c r="T900" s="565" t="s">
        <v>696</v>
      </c>
      <c r="U900" s="565" t="s">
        <v>696</v>
      </c>
      <c r="V900" s="565" t="s">
        <v>696</v>
      </c>
      <c r="W900" s="565" t="s">
        <v>696</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297"/>
        <v>4</v>
      </c>
      <c r="D901" s="401"/>
      <c r="E901" s="562">
        <f>E900</f>
        <v>3</v>
      </c>
      <c r="F901" s="452" t="b">
        <f t="shared" si="295"/>
        <v>1</v>
      </c>
      <c r="G901" s="401"/>
      <c r="H901" s="1195"/>
      <c r="I901" s="1196"/>
      <c r="J901" s="563" t="s">
        <v>699</v>
      </c>
      <c r="K901" s="564" t="str">
        <f t="shared" si="296"/>
        <v>-</v>
      </c>
      <c r="L901" s="565" t="s">
        <v>700</v>
      </c>
      <c r="M901" s="448">
        <v>26</v>
      </c>
      <c r="N901" s="565" t="s">
        <v>700</v>
      </c>
      <c r="O901" s="565" t="s">
        <v>700</v>
      </c>
      <c r="P901" s="565" t="s">
        <v>700</v>
      </c>
      <c r="Q901" s="565" t="s">
        <v>700</v>
      </c>
      <c r="R901" s="565" t="s">
        <v>700</v>
      </c>
      <c r="S901" s="565" t="s">
        <v>700</v>
      </c>
      <c r="T901" s="565" t="s">
        <v>700</v>
      </c>
      <c r="U901" s="565" t="s">
        <v>700</v>
      </c>
      <c r="V901" s="565" t="s">
        <v>700</v>
      </c>
      <c r="W901" s="565" t="s">
        <v>700</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297"/>
        <v>4</v>
      </c>
      <c r="D902" s="401"/>
      <c r="E902" s="562">
        <f>E901</f>
        <v>3</v>
      </c>
      <c r="F902" s="452" t="b">
        <f t="shared" si="295"/>
        <v>1</v>
      </c>
      <c r="G902" s="401"/>
      <c r="H902" s="1197"/>
      <c r="I902" s="1198"/>
      <c r="J902" s="548" t="s">
        <v>701</v>
      </c>
      <c r="K902" s="566" t="str">
        <f t="shared" si="296"/>
        <v>-</v>
      </c>
      <c r="L902" s="563" t="s">
        <v>696</v>
      </c>
      <c r="M902" s="563" t="s">
        <v>696</v>
      </c>
      <c r="N902" s="563" t="s">
        <v>696</v>
      </c>
      <c r="O902" s="563" t="s">
        <v>696</v>
      </c>
      <c r="P902" s="563" t="s">
        <v>696</v>
      </c>
      <c r="Q902" s="563" t="s">
        <v>696</v>
      </c>
      <c r="R902" s="563" t="s">
        <v>696</v>
      </c>
      <c r="S902" s="563" t="s">
        <v>696</v>
      </c>
      <c r="T902" s="563" t="s">
        <v>696</v>
      </c>
      <c r="U902" s="563" t="s">
        <v>696</v>
      </c>
      <c r="V902" s="567" t="s">
        <v>696</v>
      </c>
      <c r="W902" s="567" t="s">
        <v>696</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297"/>
        <v>4</v>
      </c>
      <c r="D903" s="401"/>
      <c r="E903" s="458">
        <v>4</v>
      </c>
      <c r="F903" s="452" t="b">
        <f t="shared" si="295"/>
        <v>1</v>
      </c>
      <c r="G903" s="401"/>
      <c r="H903" s="559" t="s">
        <v>708</v>
      </c>
      <c r="I903" s="559"/>
      <c r="J903" s="540" t="s">
        <v>695</v>
      </c>
      <c r="K903" s="560" t="str">
        <f t="shared" si="296"/>
        <v>-</v>
      </c>
      <c r="L903" s="561" t="s">
        <v>696</v>
      </c>
      <c r="M903" s="561" t="s">
        <v>696</v>
      </c>
      <c r="N903" s="561" t="s">
        <v>696</v>
      </c>
      <c r="O903" s="561" t="s">
        <v>696</v>
      </c>
      <c r="P903" s="561" t="s">
        <v>696</v>
      </c>
      <c r="Q903" s="561" t="s">
        <v>696</v>
      </c>
      <c r="R903" s="561" t="s">
        <v>696</v>
      </c>
      <c r="S903" s="561" t="s">
        <v>696</v>
      </c>
      <c r="T903" s="561" t="s">
        <v>696</v>
      </c>
      <c r="U903" s="561" t="s">
        <v>696</v>
      </c>
      <c r="V903" s="561" t="s">
        <v>696</v>
      </c>
      <c r="W903" s="561" t="s">
        <v>696</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297"/>
        <v>4</v>
      </c>
      <c r="D904" s="401"/>
      <c r="E904" s="562">
        <f>E903</f>
        <v>4</v>
      </c>
      <c r="F904" s="452" t="b">
        <f t="shared" si="295"/>
        <v>1</v>
      </c>
      <c r="G904" s="401"/>
      <c r="H904" s="1193" t="s">
        <v>709</v>
      </c>
      <c r="I904" s="1194"/>
      <c r="J904" s="563" t="s">
        <v>698</v>
      </c>
      <c r="K904" s="564">
        <f t="shared" si="296"/>
        <v>43802</v>
      </c>
      <c r="L904" s="448">
        <v>48</v>
      </c>
      <c r="M904" s="565" t="s">
        <v>696</v>
      </c>
      <c r="N904" s="565" t="s">
        <v>696</v>
      </c>
      <c r="O904" s="565" t="s">
        <v>696</v>
      </c>
      <c r="P904" s="565" t="s">
        <v>696</v>
      </c>
      <c r="Q904" s="565" t="s">
        <v>696</v>
      </c>
      <c r="R904" s="565" t="s">
        <v>696</v>
      </c>
      <c r="S904" s="565" t="s">
        <v>696</v>
      </c>
      <c r="T904" s="565" t="s">
        <v>696</v>
      </c>
      <c r="U904" s="565" t="s">
        <v>696</v>
      </c>
      <c r="V904" s="565" t="s">
        <v>696</v>
      </c>
      <c r="W904" s="565" t="s">
        <v>696</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297"/>
        <v>4</v>
      </c>
      <c r="D905" s="401"/>
      <c r="E905" s="562">
        <f>E904</f>
        <v>4</v>
      </c>
      <c r="F905" s="452" t="b">
        <f t="shared" si="295"/>
        <v>1</v>
      </c>
      <c r="G905" s="401"/>
      <c r="H905" s="1195"/>
      <c r="I905" s="1196"/>
      <c r="J905" s="563" t="s">
        <v>699</v>
      </c>
      <c r="K905" s="564" t="str">
        <f t="shared" si="296"/>
        <v>-</v>
      </c>
      <c r="L905" s="565" t="s">
        <v>700</v>
      </c>
      <c r="M905" s="448">
        <v>34</v>
      </c>
      <c r="N905" s="565" t="s">
        <v>700</v>
      </c>
      <c r="O905" s="565" t="s">
        <v>700</v>
      </c>
      <c r="P905" s="565" t="s">
        <v>700</v>
      </c>
      <c r="Q905" s="565" t="s">
        <v>700</v>
      </c>
      <c r="R905" s="565" t="s">
        <v>700</v>
      </c>
      <c r="S905" s="565" t="s">
        <v>700</v>
      </c>
      <c r="T905" s="565" t="s">
        <v>700</v>
      </c>
      <c r="U905" s="565" t="s">
        <v>700</v>
      </c>
      <c r="V905" s="565" t="s">
        <v>700</v>
      </c>
      <c r="W905" s="565" t="s">
        <v>700</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297"/>
        <v>4</v>
      </c>
      <c r="D906" s="401"/>
      <c r="E906" s="562">
        <f>E905</f>
        <v>4</v>
      </c>
      <c r="F906" s="452" t="b">
        <f t="shared" si="295"/>
        <v>1</v>
      </c>
      <c r="G906" s="401"/>
      <c r="H906" s="1197"/>
      <c r="I906" s="1198"/>
      <c r="J906" s="548" t="s">
        <v>701</v>
      </c>
      <c r="K906" s="566" t="str">
        <f t="shared" si="296"/>
        <v>-</v>
      </c>
      <c r="L906" s="563" t="s">
        <v>696</v>
      </c>
      <c r="M906" s="563" t="s">
        <v>696</v>
      </c>
      <c r="N906" s="563" t="s">
        <v>696</v>
      </c>
      <c r="O906" s="563" t="s">
        <v>696</v>
      </c>
      <c r="P906" s="563" t="s">
        <v>696</v>
      </c>
      <c r="Q906" s="563" t="s">
        <v>696</v>
      </c>
      <c r="R906" s="563" t="s">
        <v>696</v>
      </c>
      <c r="S906" s="563" t="s">
        <v>696</v>
      </c>
      <c r="T906" s="563" t="s">
        <v>696</v>
      </c>
      <c r="U906" s="563" t="s">
        <v>696</v>
      </c>
      <c r="V906" s="567" t="s">
        <v>696</v>
      </c>
      <c r="W906" s="567" t="s">
        <v>696</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297"/>
        <v>4</v>
      </c>
      <c r="D907" s="401"/>
      <c r="E907" s="458">
        <v>5</v>
      </c>
      <c r="F907" s="452" t="b">
        <f t="shared" si="295"/>
        <v>1</v>
      </c>
      <c r="G907" s="401"/>
      <c r="H907" s="559" t="s">
        <v>710</v>
      </c>
      <c r="I907" s="559"/>
      <c r="J907" s="540" t="s">
        <v>695</v>
      </c>
      <c r="K907" s="560" t="str">
        <f t="shared" si="296"/>
        <v>-</v>
      </c>
      <c r="L907" s="569">
        <v>-1</v>
      </c>
      <c r="M907" s="561" t="s">
        <v>696</v>
      </c>
      <c r="N907" s="561" t="s">
        <v>696</v>
      </c>
      <c r="O907" s="561" t="s">
        <v>696</v>
      </c>
      <c r="P907" s="561" t="s">
        <v>696</v>
      </c>
      <c r="Q907" s="561" t="s">
        <v>696</v>
      </c>
      <c r="R907" s="561" t="s">
        <v>696</v>
      </c>
      <c r="S907" s="561" t="s">
        <v>696</v>
      </c>
      <c r="T907" s="561" t="s">
        <v>696</v>
      </c>
      <c r="U907" s="561" t="s">
        <v>696</v>
      </c>
      <c r="V907" s="561" t="s">
        <v>696</v>
      </c>
      <c r="W907" s="561" t="s">
        <v>696</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297"/>
        <v>4</v>
      </c>
      <c r="D908" s="401"/>
      <c r="E908" s="562">
        <f>E907</f>
        <v>5</v>
      </c>
      <c r="F908" s="452" t="b">
        <f t="shared" si="295"/>
        <v>1</v>
      </c>
      <c r="G908" s="401"/>
      <c r="H908" s="1193"/>
      <c r="I908" s="1194"/>
      <c r="J908" s="563" t="s">
        <v>698</v>
      </c>
      <c r="K908" s="564" t="str">
        <f t="shared" si="296"/>
        <v>-</v>
      </c>
      <c r="L908" s="565" t="s">
        <v>696</v>
      </c>
      <c r="M908" s="565" t="s">
        <v>696</v>
      </c>
      <c r="N908" s="565" t="s">
        <v>696</v>
      </c>
      <c r="O908" s="565" t="s">
        <v>696</v>
      </c>
      <c r="P908" s="565" t="s">
        <v>696</v>
      </c>
      <c r="Q908" s="565" t="s">
        <v>696</v>
      </c>
      <c r="R908" s="565" t="s">
        <v>696</v>
      </c>
      <c r="S908" s="565" t="s">
        <v>696</v>
      </c>
      <c r="T908" s="565" t="s">
        <v>696</v>
      </c>
      <c r="U908" s="565" t="s">
        <v>696</v>
      </c>
      <c r="V908" s="565" t="s">
        <v>696</v>
      </c>
      <c r="W908" s="565" t="s">
        <v>696</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297"/>
        <v>4</v>
      </c>
      <c r="D909" s="401"/>
      <c r="E909" s="562">
        <f>E908</f>
        <v>5</v>
      </c>
      <c r="F909" s="452" t="b">
        <f t="shared" si="295"/>
        <v>1</v>
      </c>
      <c r="G909" s="401"/>
      <c r="H909" s="1195"/>
      <c r="I909" s="1196"/>
      <c r="J909" s="563" t="s">
        <v>699</v>
      </c>
      <c r="K909" s="564" t="str">
        <f t="shared" si="296"/>
        <v>-</v>
      </c>
      <c r="L909" s="565" t="s">
        <v>700</v>
      </c>
      <c r="M909" s="565" t="s">
        <v>700</v>
      </c>
      <c r="N909" s="565" t="s">
        <v>700</v>
      </c>
      <c r="O909" s="565" t="s">
        <v>700</v>
      </c>
      <c r="P909" s="565" t="s">
        <v>700</v>
      </c>
      <c r="Q909" s="565" t="s">
        <v>700</v>
      </c>
      <c r="R909" s="565" t="s">
        <v>700</v>
      </c>
      <c r="S909" s="565" t="s">
        <v>700</v>
      </c>
      <c r="T909" s="565" t="s">
        <v>700</v>
      </c>
      <c r="U909" s="565" t="s">
        <v>700</v>
      </c>
      <c r="V909" s="565" t="s">
        <v>700</v>
      </c>
      <c r="W909" s="565" t="s">
        <v>700</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297"/>
        <v>4</v>
      </c>
      <c r="D910" s="401"/>
      <c r="E910" s="562">
        <f>E909</f>
        <v>5</v>
      </c>
      <c r="F910" s="452" t="b">
        <f t="shared" si="295"/>
        <v>1</v>
      </c>
      <c r="G910" s="401"/>
      <c r="H910" s="1197"/>
      <c r="I910" s="1198"/>
      <c r="J910" s="548" t="s">
        <v>701</v>
      </c>
      <c r="K910" s="566" t="str">
        <f t="shared" si="296"/>
        <v>-</v>
      </c>
      <c r="L910" s="563" t="s">
        <v>696</v>
      </c>
      <c r="M910" s="563" t="s">
        <v>696</v>
      </c>
      <c r="N910" s="563" t="s">
        <v>696</v>
      </c>
      <c r="O910" s="563" t="s">
        <v>696</v>
      </c>
      <c r="P910" s="563" t="s">
        <v>696</v>
      </c>
      <c r="Q910" s="563" t="s">
        <v>696</v>
      </c>
      <c r="R910" s="563" t="s">
        <v>696</v>
      </c>
      <c r="S910" s="563" t="s">
        <v>696</v>
      </c>
      <c r="T910" s="563" t="s">
        <v>696</v>
      </c>
      <c r="U910" s="563" t="s">
        <v>696</v>
      </c>
      <c r="V910" s="567" t="s">
        <v>696</v>
      </c>
      <c r="W910" s="567" t="s">
        <v>696</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297"/>
        <v>4</v>
      </c>
      <c r="D911" s="401"/>
      <c r="E911" s="458">
        <v>6</v>
      </c>
      <c r="F911" s="452" t="b">
        <f t="shared" si="295"/>
        <v>1</v>
      </c>
      <c r="G911" s="401"/>
      <c r="H911" s="559" t="s">
        <v>711</v>
      </c>
      <c r="I911" s="559"/>
      <c r="J911" s="540" t="s">
        <v>695</v>
      </c>
      <c r="K911" s="560" t="str">
        <f t="shared" si="296"/>
        <v>-</v>
      </c>
      <c r="L911" s="569">
        <v>-1</v>
      </c>
      <c r="M911" s="561" t="s">
        <v>696</v>
      </c>
      <c r="N911" s="561" t="s">
        <v>696</v>
      </c>
      <c r="O911" s="561" t="s">
        <v>696</v>
      </c>
      <c r="P911" s="561" t="s">
        <v>696</v>
      </c>
      <c r="Q911" s="561" t="s">
        <v>696</v>
      </c>
      <c r="R911" s="561" t="s">
        <v>696</v>
      </c>
      <c r="S911" s="561" t="s">
        <v>696</v>
      </c>
      <c r="T911" s="561" t="s">
        <v>696</v>
      </c>
      <c r="U911" s="561" t="s">
        <v>696</v>
      </c>
      <c r="V911" s="561" t="s">
        <v>696</v>
      </c>
      <c r="W911" s="561" t="s">
        <v>696</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297"/>
        <v>4</v>
      </c>
      <c r="D912" s="401"/>
      <c r="E912" s="562">
        <f>E911</f>
        <v>6</v>
      </c>
      <c r="F912" s="452" t="b">
        <f t="shared" si="295"/>
        <v>1</v>
      </c>
      <c r="G912" s="401"/>
      <c r="H912" s="1193"/>
      <c r="I912" s="1194"/>
      <c r="J912" s="563" t="s">
        <v>698</v>
      </c>
      <c r="K912" s="564" t="str">
        <f t="shared" si="296"/>
        <v>-</v>
      </c>
      <c r="L912" s="565" t="s">
        <v>696</v>
      </c>
      <c r="M912" s="565" t="s">
        <v>696</v>
      </c>
      <c r="N912" s="565" t="s">
        <v>696</v>
      </c>
      <c r="O912" s="565" t="s">
        <v>696</v>
      </c>
      <c r="P912" s="565" t="s">
        <v>696</v>
      </c>
      <c r="Q912" s="565" t="s">
        <v>696</v>
      </c>
      <c r="R912" s="565" t="s">
        <v>696</v>
      </c>
      <c r="S912" s="565" t="s">
        <v>696</v>
      </c>
      <c r="T912" s="565" t="s">
        <v>696</v>
      </c>
      <c r="U912" s="565" t="s">
        <v>696</v>
      </c>
      <c r="V912" s="565" t="s">
        <v>696</v>
      </c>
      <c r="W912" s="565" t="s">
        <v>696</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297"/>
        <v>4</v>
      </c>
      <c r="D913" s="401"/>
      <c r="E913" s="562">
        <f>E912</f>
        <v>6</v>
      </c>
      <c r="F913" s="452" t="b">
        <f t="shared" si="295"/>
        <v>1</v>
      </c>
      <c r="G913" s="401"/>
      <c r="H913" s="1195"/>
      <c r="I913" s="1196"/>
      <c r="J913" s="563" t="s">
        <v>699</v>
      </c>
      <c r="K913" s="564" t="str">
        <f t="shared" si="296"/>
        <v>-</v>
      </c>
      <c r="L913" s="565" t="s">
        <v>700</v>
      </c>
      <c r="M913" s="565" t="s">
        <v>700</v>
      </c>
      <c r="N913" s="565" t="s">
        <v>700</v>
      </c>
      <c r="O913" s="565" t="s">
        <v>700</v>
      </c>
      <c r="P913" s="565" t="s">
        <v>700</v>
      </c>
      <c r="Q913" s="565" t="s">
        <v>700</v>
      </c>
      <c r="R913" s="565" t="s">
        <v>700</v>
      </c>
      <c r="S913" s="565" t="s">
        <v>700</v>
      </c>
      <c r="T913" s="565" t="s">
        <v>700</v>
      </c>
      <c r="U913" s="565" t="s">
        <v>700</v>
      </c>
      <c r="V913" s="565" t="s">
        <v>700</v>
      </c>
      <c r="W913" s="565" t="s">
        <v>700</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297"/>
        <v>4</v>
      </c>
      <c r="D914" s="401"/>
      <c r="E914" s="562">
        <f>E913</f>
        <v>6</v>
      </c>
      <c r="F914" s="452" t="b">
        <f t="shared" si="295"/>
        <v>1</v>
      </c>
      <c r="G914" s="401"/>
      <c r="H914" s="1197"/>
      <c r="I914" s="1198"/>
      <c r="J914" s="548" t="s">
        <v>701</v>
      </c>
      <c r="K914" s="566" t="str">
        <f t="shared" si="296"/>
        <v>-</v>
      </c>
      <c r="L914" s="563" t="s">
        <v>696</v>
      </c>
      <c r="M914" s="563" t="s">
        <v>696</v>
      </c>
      <c r="N914" s="563" t="s">
        <v>696</v>
      </c>
      <c r="O914" s="563" t="s">
        <v>696</v>
      </c>
      <c r="P914" s="563" t="s">
        <v>696</v>
      </c>
      <c r="Q914" s="563" t="s">
        <v>696</v>
      </c>
      <c r="R914" s="563" t="s">
        <v>696</v>
      </c>
      <c r="S914" s="563" t="s">
        <v>696</v>
      </c>
      <c r="T914" s="563" t="s">
        <v>696</v>
      </c>
      <c r="U914" s="563" t="s">
        <v>696</v>
      </c>
      <c r="V914" s="567" t="s">
        <v>696</v>
      </c>
      <c r="W914" s="567" t="s">
        <v>696</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297"/>
        <v>4</v>
      </c>
      <c r="D915" s="401"/>
      <c r="E915" s="458">
        <v>7</v>
      </c>
      <c r="F915" s="452" t="b">
        <f t="shared" si="295"/>
        <v>1</v>
      </c>
      <c r="G915" s="401"/>
      <c r="H915" s="559" t="s">
        <v>712</v>
      </c>
      <c r="I915" s="559"/>
      <c r="J915" s="540" t="s">
        <v>695</v>
      </c>
      <c r="K915" s="560" t="str">
        <f t="shared" si="296"/>
        <v>-</v>
      </c>
      <c r="L915" s="569">
        <v>-1</v>
      </c>
      <c r="M915" s="561" t="s">
        <v>696</v>
      </c>
      <c r="N915" s="561" t="s">
        <v>696</v>
      </c>
      <c r="O915" s="561" t="s">
        <v>696</v>
      </c>
      <c r="P915" s="561" t="s">
        <v>696</v>
      </c>
      <c r="Q915" s="561" t="s">
        <v>696</v>
      </c>
      <c r="R915" s="561" t="s">
        <v>696</v>
      </c>
      <c r="S915" s="561" t="s">
        <v>696</v>
      </c>
      <c r="T915" s="561" t="s">
        <v>696</v>
      </c>
      <c r="U915" s="561" t="s">
        <v>696</v>
      </c>
      <c r="V915" s="561" t="s">
        <v>696</v>
      </c>
      <c r="W915" s="561" t="s">
        <v>696</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297"/>
        <v>4</v>
      </c>
      <c r="D916" s="401"/>
      <c r="E916" s="562">
        <f>E915</f>
        <v>7</v>
      </c>
      <c r="F916" s="452" t="b">
        <f t="shared" si="295"/>
        <v>1</v>
      </c>
      <c r="G916" s="401"/>
      <c r="H916" s="1193"/>
      <c r="I916" s="1194"/>
      <c r="J916" s="563" t="s">
        <v>698</v>
      </c>
      <c r="K916" s="564" t="str">
        <f t="shared" si="296"/>
        <v>-</v>
      </c>
      <c r="L916" s="565" t="s">
        <v>696</v>
      </c>
      <c r="M916" s="565" t="s">
        <v>696</v>
      </c>
      <c r="N916" s="565" t="s">
        <v>696</v>
      </c>
      <c r="O916" s="565" t="s">
        <v>696</v>
      </c>
      <c r="P916" s="565" t="s">
        <v>696</v>
      </c>
      <c r="Q916" s="565" t="s">
        <v>696</v>
      </c>
      <c r="R916" s="565" t="s">
        <v>696</v>
      </c>
      <c r="S916" s="565" t="s">
        <v>696</v>
      </c>
      <c r="T916" s="565" t="s">
        <v>696</v>
      </c>
      <c r="U916" s="565" t="s">
        <v>696</v>
      </c>
      <c r="V916" s="565" t="s">
        <v>696</v>
      </c>
      <c r="W916" s="565" t="s">
        <v>696</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297"/>
        <v>4</v>
      </c>
      <c r="D917" s="401"/>
      <c r="E917" s="562">
        <f>E916</f>
        <v>7</v>
      </c>
      <c r="F917" s="452" t="b">
        <f t="shared" si="295"/>
        <v>1</v>
      </c>
      <c r="G917" s="401"/>
      <c r="H917" s="1195"/>
      <c r="I917" s="1196"/>
      <c r="J917" s="563" t="s">
        <v>699</v>
      </c>
      <c r="K917" s="564" t="str">
        <f t="shared" si="296"/>
        <v>-</v>
      </c>
      <c r="L917" s="565" t="s">
        <v>700</v>
      </c>
      <c r="M917" s="565" t="s">
        <v>700</v>
      </c>
      <c r="N917" s="565" t="s">
        <v>700</v>
      </c>
      <c r="O917" s="565" t="s">
        <v>700</v>
      </c>
      <c r="P917" s="565" t="s">
        <v>700</v>
      </c>
      <c r="Q917" s="565" t="s">
        <v>700</v>
      </c>
      <c r="R917" s="565" t="s">
        <v>700</v>
      </c>
      <c r="S917" s="565" t="s">
        <v>700</v>
      </c>
      <c r="T917" s="565" t="s">
        <v>700</v>
      </c>
      <c r="U917" s="565" t="s">
        <v>700</v>
      </c>
      <c r="V917" s="565" t="s">
        <v>700</v>
      </c>
      <c r="W917" s="565" t="s">
        <v>700</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297"/>
        <v>4</v>
      </c>
      <c r="D918" s="401"/>
      <c r="E918" s="562">
        <f>E917</f>
        <v>7</v>
      </c>
      <c r="F918" s="452" t="b">
        <f t="shared" si="295"/>
        <v>1</v>
      </c>
      <c r="G918" s="401"/>
      <c r="H918" s="1197"/>
      <c r="I918" s="1198"/>
      <c r="J918" s="548" t="s">
        <v>701</v>
      </c>
      <c r="K918" s="566" t="str">
        <f t="shared" si="296"/>
        <v>-</v>
      </c>
      <c r="L918" s="563" t="s">
        <v>696</v>
      </c>
      <c r="M918" s="563" t="s">
        <v>696</v>
      </c>
      <c r="N918" s="563" t="s">
        <v>696</v>
      </c>
      <c r="O918" s="563" t="s">
        <v>696</v>
      </c>
      <c r="P918" s="563" t="s">
        <v>696</v>
      </c>
      <c r="Q918" s="563" t="s">
        <v>696</v>
      </c>
      <c r="R918" s="563" t="s">
        <v>696</v>
      </c>
      <c r="S918" s="563" t="s">
        <v>696</v>
      </c>
      <c r="T918" s="563" t="s">
        <v>696</v>
      </c>
      <c r="U918" s="563" t="s">
        <v>696</v>
      </c>
      <c r="V918" s="567" t="s">
        <v>696</v>
      </c>
      <c r="W918" s="567" t="s">
        <v>696</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297"/>
        <v>4</v>
      </c>
      <c r="D919" s="401"/>
      <c r="E919" s="458">
        <v>8</v>
      </c>
      <c r="F919" s="452" t="b">
        <f t="shared" ref="F919:F950" si="298">COUNTIFS($L919:$W919,"-")&lt;&gt;COUNTA($L919:$W919)</f>
        <v>1</v>
      </c>
      <c r="G919" s="401"/>
      <c r="H919" s="559" t="s">
        <v>1099</v>
      </c>
      <c r="I919" s="559"/>
      <c r="J919" s="540" t="s">
        <v>695</v>
      </c>
      <c r="K919" s="560" t="str">
        <f t="shared" si="296"/>
        <v>-</v>
      </c>
      <c r="L919" s="561" t="s">
        <v>696</v>
      </c>
      <c r="M919" s="561" t="s">
        <v>696</v>
      </c>
      <c r="N919" s="561" t="s">
        <v>696</v>
      </c>
      <c r="O919" s="561" t="s">
        <v>696</v>
      </c>
      <c r="P919" s="561" t="s">
        <v>696</v>
      </c>
      <c r="Q919" s="561" t="s">
        <v>696</v>
      </c>
      <c r="R919" s="561" t="s">
        <v>696</v>
      </c>
      <c r="S919" s="561" t="s">
        <v>696</v>
      </c>
      <c r="T919" s="561" t="s">
        <v>696</v>
      </c>
      <c r="U919" s="561" t="s">
        <v>696</v>
      </c>
      <c r="V919" s="561" t="s">
        <v>696</v>
      </c>
      <c r="W919" s="561" t="s">
        <v>696</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297"/>
        <v>4</v>
      </c>
      <c r="D920" s="401"/>
      <c r="E920" s="562">
        <f>E919</f>
        <v>8</v>
      </c>
      <c r="F920" s="452" t="b">
        <f t="shared" si="298"/>
        <v>1</v>
      </c>
      <c r="G920" s="401"/>
      <c r="H920" s="1193" t="s">
        <v>1100</v>
      </c>
      <c r="I920" s="1194"/>
      <c r="J920" s="563" t="s">
        <v>698</v>
      </c>
      <c r="K920" s="564" t="str">
        <f t="shared" si="296"/>
        <v>-</v>
      </c>
      <c r="L920" s="565" t="s">
        <v>696</v>
      </c>
      <c r="M920" s="565" t="s">
        <v>696</v>
      </c>
      <c r="N920" s="565" t="s">
        <v>696</v>
      </c>
      <c r="O920" s="565" t="s">
        <v>696</v>
      </c>
      <c r="P920" s="565" t="s">
        <v>696</v>
      </c>
      <c r="Q920" s="448">
        <v>0</v>
      </c>
      <c r="R920" s="565" t="s">
        <v>696</v>
      </c>
      <c r="S920" s="448" t="b">
        <v>1</v>
      </c>
      <c r="T920" s="565" t="s">
        <v>696</v>
      </c>
      <c r="U920" s="565" t="s">
        <v>696</v>
      </c>
      <c r="V920" s="565" t="s">
        <v>696</v>
      </c>
      <c r="W920" s="565" t="s">
        <v>696</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297"/>
        <v>4</v>
      </c>
      <c r="D921" s="401"/>
      <c r="E921" s="562">
        <f>E920</f>
        <v>8</v>
      </c>
      <c r="F921" s="452" t="b">
        <f t="shared" si="298"/>
        <v>1</v>
      </c>
      <c r="G921" s="401"/>
      <c r="H921" s="1195"/>
      <c r="I921" s="1196"/>
      <c r="J921" s="563" t="s">
        <v>699</v>
      </c>
      <c r="K921" s="564" t="str">
        <f t="shared" si="296"/>
        <v>-</v>
      </c>
      <c r="L921" s="565" t="s">
        <v>700</v>
      </c>
      <c r="M921" s="565" t="s">
        <v>700</v>
      </c>
      <c r="N921" s="565" t="s">
        <v>700</v>
      </c>
      <c r="O921" s="565" t="s">
        <v>700</v>
      </c>
      <c r="P921" s="565" t="s">
        <v>700</v>
      </c>
      <c r="Q921" s="565" t="s">
        <v>700</v>
      </c>
      <c r="R921" s="565" t="s">
        <v>700</v>
      </c>
      <c r="S921" s="565" t="s">
        <v>700</v>
      </c>
      <c r="T921" s="565" t="s">
        <v>700</v>
      </c>
      <c r="U921" s="565" t="s">
        <v>700</v>
      </c>
      <c r="V921" s="565" t="s">
        <v>700</v>
      </c>
      <c r="W921" s="565" t="s">
        <v>700</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297"/>
        <v>4</v>
      </c>
      <c r="D922" s="401"/>
      <c r="E922" s="562">
        <f>E921</f>
        <v>8</v>
      </c>
      <c r="F922" s="452" t="b">
        <f t="shared" si="298"/>
        <v>1</v>
      </c>
      <c r="G922" s="401"/>
      <c r="H922" s="1197"/>
      <c r="I922" s="1198"/>
      <c r="J922" s="548" t="s">
        <v>701</v>
      </c>
      <c r="K922" s="566" t="str">
        <f t="shared" si="296"/>
        <v>-</v>
      </c>
      <c r="L922" s="563" t="s">
        <v>696</v>
      </c>
      <c r="M922" s="563" t="s">
        <v>696</v>
      </c>
      <c r="N922" s="563" t="s">
        <v>696</v>
      </c>
      <c r="O922" s="563" t="s">
        <v>696</v>
      </c>
      <c r="P922" s="563" t="s">
        <v>696</v>
      </c>
      <c r="Q922" s="563" t="s">
        <v>696</v>
      </c>
      <c r="R922" s="563" t="s">
        <v>696</v>
      </c>
      <c r="S922" s="563" t="s">
        <v>696</v>
      </c>
      <c r="T922" s="563" t="s">
        <v>696</v>
      </c>
      <c r="U922" s="563" t="s">
        <v>696</v>
      </c>
      <c r="V922" s="567" t="s">
        <v>696</v>
      </c>
      <c r="W922" s="567" t="s">
        <v>696</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299">INT($C$875)+3</f>
        <v>4</v>
      </c>
      <c r="D923" s="401"/>
      <c r="E923" s="458">
        <v>9</v>
      </c>
      <c r="F923" s="452" t="b">
        <f t="shared" si="298"/>
        <v>1</v>
      </c>
      <c r="G923" s="401"/>
      <c r="H923" s="559" t="s">
        <v>713</v>
      </c>
      <c r="I923" s="559"/>
      <c r="J923" s="540" t="s">
        <v>695</v>
      </c>
      <c r="K923" s="560" t="str">
        <f t="shared" si="296"/>
        <v>-</v>
      </c>
      <c r="L923" s="561" t="s">
        <v>696</v>
      </c>
      <c r="M923" s="561" t="s">
        <v>696</v>
      </c>
      <c r="N923" s="561" t="s">
        <v>696</v>
      </c>
      <c r="O923" s="561" t="s">
        <v>696</v>
      </c>
      <c r="P923" s="561" t="s">
        <v>696</v>
      </c>
      <c r="Q923" s="561" t="s">
        <v>696</v>
      </c>
      <c r="R923" s="561" t="s">
        <v>696</v>
      </c>
      <c r="S923" s="561" t="s">
        <v>696</v>
      </c>
      <c r="T923" s="561" t="s">
        <v>696</v>
      </c>
      <c r="U923" s="561" t="s">
        <v>696</v>
      </c>
      <c r="V923" s="561" t="s">
        <v>696</v>
      </c>
      <c r="W923" s="561" t="s">
        <v>696</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299"/>
        <v>4</v>
      </c>
      <c r="D924" s="401"/>
      <c r="E924" s="562">
        <f>E923</f>
        <v>9</v>
      </c>
      <c r="F924" s="452" t="b">
        <f t="shared" si="298"/>
        <v>1</v>
      </c>
      <c r="G924" s="401"/>
      <c r="H924" s="1193" t="s">
        <v>1101</v>
      </c>
      <c r="I924" s="1194"/>
      <c r="J924" s="563" t="s">
        <v>698</v>
      </c>
      <c r="K924" s="564" t="str">
        <f t="shared" si="296"/>
        <v>-</v>
      </c>
      <c r="L924" s="565" t="s">
        <v>696</v>
      </c>
      <c r="M924" s="565" t="s">
        <v>696</v>
      </c>
      <c r="N924" s="565" t="s">
        <v>696</v>
      </c>
      <c r="O924" s="565" t="s">
        <v>696</v>
      </c>
      <c r="P924" s="565" t="s">
        <v>696</v>
      </c>
      <c r="Q924" s="570">
        <f>INT($I$392/7)+2</f>
        <v>7</v>
      </c>
      <c r="R924" s="565" t="s">
        <v>696</v>
      </c>
      <c r="S924" s="448" t="b">
        <v>1</v>
      </c>
      <c r="T924" s="565">
        <v>1</v>
      </c>
      <c r="U924" s="565" t="s">
        <v>696</v>
      </c>
      <c r="V924" s="565" t="s">
        <v>696</v>
      </c>
      <c r="W924" s="565" t="s">
        <v>696</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299"/>
        <v>4</v>
      </c>
      <c r="D925" s="401"/>
      <c r="E925" s="562">
        <f>E924</f>
        <v>9</v>
      </c>
      <c r="F925" s="452" t="b">
        <f t="shared" si="298"/>
        <v>1</v>
      </c>
      <c r="G925" s="401"/>
      <c r="H925" s="1195"/>
      <c r="I925" s="1196"/>
      <c r="J925" s="563" t="s">
        <v>699</v>
      </c>
      <c r="K925" s="564" t="str">
        <f t="shared" si="296"/>
        <v>-</v>
      </c>
      <c r="L925" s="565" t="s">
        <v>700</v>
      </c>
      <c r="M925" s="565" t="s">
        <v>700</v>
      </c>
      <c r="N925" s="565" t="s">
        <v>700</v>
      </c>
      <c r="O925" s="565" t="s">
        <v>700</v>
      </c>
      <c r="P925" s="565" t="s">
        <v>700</v>
      </c>
      <c r="Q925" s="565" t="s">
        <v>700</v>
      </c>
      <c r="R925" s="565" t="s">
        <v>700</v>
      </c>
      <c r="S925" s="565" t="s">
        <v>700</v>
      </c>
      <c r="T925" s="565" t="s">
        <v>700</v>
      </c>
      <c r="U925" s="565" t="s">
        <v>700</v>
      </c>
      <c r="V925" s="565" t="s">
        <v>700</v>
      </c>
      <c r="W925" s="565" t="s">
        <v>700</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299"/>
        <v>4</v>
      </c>
      <c r="D926" s="401"/>
      <c r="E926" s="562">
        <f>E925</f>
        <v>9</v>
      </c>
      <c r="F926" s="452" t="b">
        <f t="shared" si="298"/>
        <v>1</v>
      </c>
      <c r="G926" s="401"/>
      <c r="H926" s="1197"/>
      <c r="I926" s="1198"/>
      <c r="J926" s="548" t="s">
        <v>701</v>
      </c>
      <c r="K926" s="566" t="str">
        <f t="shared" si="296"/>
        <v>-</v>
      </c>
      <c r="L926" s="563" t="s">
        <v>696</v>
      </c>
      <c r="M926" s="563" t="s">
        <v>696</v>
      </c>
      <c r="N926" s="563" t="s">
        <v>696</v>
      </c>
      <c r="O926" s="563" t="s">
        <v>696</v>
      </c>
      <c r="P926" s="563" t="s">
        <v>696</v>
      </c>
      <c r="Q926" s="563" t="s">
        <v>696</v>
      </c>
      <c r="R926" s="563" t="s">
        <v>696</v>
      </c>
      <c r="S926" s="563" t="s">
        <v>696</v>
      </c>
      <c r="T926" s="563" t="s">
        <v>696</v>
      </c>
      <c r="U926" s="563" t="s">
        <v>696</v>
      </c>
      <c r="V926" s="567" t="s">
        <v>696</v>
      </c>
      <c r="W926" s="567" t="s">
        <v>696</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299"/>
        <v>4</v>
      </c>
      <c r="D927" s="401"/>
      <c r="E927" s="458">
        <v>10</v>
      </c>
      <c r="F927" s="452" t="b">
        <f t="shared" si="298"/>
        <v>1</v>
      </c>
      <c r="G927" s="401"/>
      <c r="H927" s="559" t="s">
        <v>714</v>
      </c>
      <c r="I927" s="559"/>
      <c r="J927" s="540" t="s">
        <v>695</v>
      </c>
      <c r="K927" s="560" t="str">
        <f t="shared" si="296"/>
        <v>-</v>
      </c>
      <c r="L927" s="561" t="s">
        <v>696</v>
      </c>
      <c r="M927" s="561" t="s">
        <v>696</v>
      </c>
      <c r="N927" s="561" t="s">
        <v>696</v>
      </c>
      <c r="O927" s="561" t="s">
        <v>696</v>
      </c>
      <c r="P927" s="561" t="s">
        <v>696</v>
      </c>
      <c r="Q927" s="561" t="s">
        <v>696</v>
      </c>
      <c r="R927" s="561" t="s">
        <v>696</v>
      </c>
      <c r="S927" s="561" t="s">
        <v>696</v>
      </c>
      <c r="T927" s="561" t="s">
        <v>696</v>
      </c>
      <c r="U927" s="561" t="s">
        <v>696</v>
      </c>
      <c r="V927" s="561" t="s">
        <v>696</v>
      </c>
      <c r="W927" s="561" t="s">
        <v>696</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299"/>
        <v>4</v>
      </c>
      <c r="D928" s="401"/>
      <c r="E928" s="562">
        <f>E927</f>
        <v>10</v>
      </c>
      <c r="F928" s="452" t="b">
        <f t="shared" si="298"/>
        <v>1</v>
      </c>
      <c r="G928" s="401"/>
      <c r="H928" s="1193" t="s">
        <v>1102</v>
      </c>
      <c r="I928" s="1194"/>
      <c r="J928" s="563" t="s">
        <v>698</v>
      </c>
      <c r="K928" s="564" t="str">
        <f t="shared" si="296"/>
        <v>-</v>
      </c>
      <c r="L928" s="565" t="s">
        <v>696</v>
      </c>
      <c r="M928" s="565" t="s">
        <v>696</v>
      </c>
      <c r="N928" s="565" t="s">
        <v>696</v>
      </c>
      <c r="O928" s="565" t="s">
        <v>696</v>
      </c>
      <c r="P928" s="565" t="s">
        <v>696</v>
      </c>
      <c r="Q928" s="570">
        <f>INT($I$393/7)+2</f>
        <v>9</v>
      </c>
      <c r="R928" s="565" t="s">
        <v>696</v>
      </c>
      <c r="S928" s="448" t="b">
        <v>1</v>
      </c>
      <c r="T928" s="565">
        <v>2</v>
      </c>
      <c r="U928" s="565" t="s">
        <v>696</v>
      </c>
      <c r="V928" s="565" t="s">
        <v>696</v>
      </c>
      <c r="W928" s="565" t="s">
        <v>696</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299"/>
        <v>4</v>
      </c>
      <c r="D929" s="401"/>
      <c r="E929" s="562">
        <f>E928</f>
        <v>10</v>
      </c>
      <c r="F929" s="452" t="b">
        <f t="shared" si="298"/>
        <v>1</v>
      </c>
      <c r="G929" s="401"/>
      <c r="H929" s="1195"/>
      <c r="I929" s="1196"/>
      <c r="J929" s="563" t="s">
        <v>699</v>
      </c>
      <c r="K929" s="564" t="str">
        <f t="shared" si="296"/>
        <v>-</v>
      </c>
      <c r="L929" s="565" t="s">
        <v>700</v>
      </c>
      <c r="M929" s="565" t="s">
        <v>700</v>
      </c>
      <c r="N929" s="565" t="s">
        <v>700</v>
      </c>
      <c r="O929" s="565" t="s">
        <v>700</v>
      </c>
      <c r="P929" s="565" t="s">
        <v>700</v>
      </c>
      <c r="Q929" s="565" t="s">
        <v>700</v>
      </c>
      <c r="R929" s="565" t="s">
        <v>700</v>
      </c>
      <c r="S929" s="565" t="s">
        <v>700</v>
      </c>
      <c r="T929" s="565" t="s">
        <v>700</v>
      </c>
      <c r="U929" s="565" t="s">
        <v>700</v>
      </c>
      <c r="V929" s="565" t="s">
        <v>700</v>
      </c>
      <c r="W929" s="565" t="s">
        <v>700</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299"/>
        <v>4</v>
      </c>
      <c r="D930" s="401"/>
      <c r="E930" s="562">
        <f>E929</f>
        <v>10</v>
      </c>
      <c r="F930" s="452" t="b">
        <f t="shared" si="298"/>
        <v>1</v>
      </c>
      <c r="G930" s="401"/>
      <c r="H930" s="1197"/>
      <c r="I930" s="1198"/>
      <c r="J930" s="548" t="s">
        <v>701</v>
      </c>
      <c r="K930" s="566" t="str">
        <f t="shared" si="296"/>
        <v>-</v>
      </c>
      <c r="L930" s="563" t="s">
        <v>696</v>
      </c>
      <c r="M930" s="563" t="s">
        <v>696</v>
      </c>
      <c r="N930" s="563" t="s">
        <v>696</v>
      </c>
      <c r="O930" s="563" t="s">
        <v>696</v>
      </c>
      <c r="P930" s="563" t="s">
        <v>696</v>
      </c>
      <c r="Q930" s="563" t="s">
        <v>696</v>
      </c>
      <c r="R930" s="563" t="s">
        <v>696</v>
      </c>
      <c r="S930" s="563" t="s">
        <v>696</v>
      </c>
      <c r="T930" s="563" t="s">
        <v>696</v>
      </c>
      <c r="U930" s="563" t="s">
        <v>696</v>
      </c>
      <c r="V930" s="567" t="s">
        <v>696</v>
      </c>
      <c r="W930" s="567" t="s">
        <v>696</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299"/>
        <v>4</v>
      </c>
      <c r="D931" s="401"/>
      <c r="E931" s="458">
        <v>11</v>
      </c>
      <c r="F931" s="452" t="b">
        <f t="shared" si="298"/>
        <v>1</v>
      </c>
      <c r="G931" s="401"/>
      <c r="H931" s="559" t="s">
        <v>715</v>
      </c>
      <c r="I931" s="559"/>
      <c r="J931" s="540" t="s">
        <v>695</v>
      </c>
      <c r="K931" s="560" t="str">
        <f t="shared" si="296"/>
        <v>-</v>
      </c>
      <c r="L931" s="561" t="s">
        <v>696</v>
      </c>
      <c r="M931" s="561" t="s">
        <v>696</v>
      </c>
      <c r="N931" s="561" t="s">
        <v>696</v>
      </c>
      <c r="O931" s="561" t="s">
        <v>696</v>
      </c>
      <c r="P931" s="561" t="s">
        <v>696</v>
      </c>
      <c r="Q931" s="561" t="s">
        <v>696</v>
      </c>
      <c r="R931" s="561" t="s">
        <v>696</v>
      </c>
      <c r="S931" s="561" t="s">
        <v>696</v>
      </c>
      <c r="T931" s="561" t="s">
        <v>696</v>
      </c>
      <c r="U931" s="561" t="s">
        <v>696</v>
      </c>
      <c r="V931" s="561" t="s">
        <v>696</v>
      </c>
      <c r="W931" s="561" t="s">
        <v>696</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299"/>
        <v>4</v>
      </c>
      <c r="D932" s="401"/>
      <c r="E932" s="562">
        <f>E931</f>
        <v>11</v>
      </c>
      <c r="F932" s="452" t="b">
        <f t="shared" si="298"/>
        <v>1</v>
      </c>
      <c r="G932" s="401"/>
      <c r="H932" s="1193" t="s">
        <v>1102</v>
      </c>
      <c r="I932" s="1194"/>
      <c r="J932" s="563" t="s">
        <v>698</v>
      </c>
      <c r="K932" s="564" t="str">
        <f t="shared" si="296"/>
        <v>-</v>
      </c>
      <c r="L932" s="565" t="s">
        <v>696</v>
      </c>
      <c r="M932" s="565" t="s">
        <v>696</v>
      </c>
      <c r="N932" s="565" t="s">
        <v>696</v>
      </c>
      <c r="O932" s="565" t="s">
        <v>696</v>
      </c>
      <c r="P932" s="565" t="s">
        <v>696</v>
      </c>
      <c r="Q932" s="570">
        <f>INT($I$394/7)+2</f>
        <v>9</v>
      </c>
      <c r="R932" s="565" t="s">
        <v>696</v>
      </c>
      <c r="S932" s="448" t="b">
        <v>1</v>
      </c>
      <c r="T932" s="565">
        <v>3</v>
      </c>
      <c r="U932" s="565" t="s">
        <v>696</v>
      </c>
      <c r="V932" s="565" t="s">
        <v>696</v>
      </c>
      <c r="W932" s="565" t="s">
        <v>696</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299"/>
        <v>4</v>
      </c>
      <c r="D933" s="401"/>
      <c r="E933" s="562">
        <f>E932</f>
        <v>11</v>
      </c>
      <c r="F933" s="452" t="b">
        <f t="shared" si="298"/>
        <v>1</v>
      </c>
      <c r="G933" s="401"/>
      <c r="H933" s="1195"/>
      <c r="I933" s="1196"/>
      <c r="J933" s="563" t="s">
        <v>699</v>
      </c>
      <c r="K933" s="564" t="str">
        <f t="shared" si="296"/>
        <v>-</v>
      </c>
      <c r="L933" s="565" t="s">
        <v>700</v>
      </c>
      <c r="M933" s="565" t="s">
        <v>700</v>
      </c>
      <c r="N933" s="565" t="s">
        <v>700</v>
      </c>
      <c r="O933" s="565" t="s">
        <v>700</v>
      </c>
      <c r="P933" s="565" t="s">
        <v>700</v>
      </c>
      <c r="Q933" s="565" t="s">
        <v>700</v>
      </c>
      <c r="R933" s="565" t="s">
        <v>700</v>
      </c>
      <c r="S933" s="565" t="s">
        <v>700</v>
      </c>
      <c r="T933" s="565" t="s">
        <v>700</v>
      </c>
      <c r="U933" s="565" t="s">
        <v>700</v>
      </c>
      <c r="V933" s="565" t="s">
        <v>700</v>
      </c>
      <c r="W933" s="565" t="s">
        <v>700</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299"/>
        <v>4</v>
      </c>
      <c r="D934" s="401"/>
      <c r="E934" s="562">
        <f>E933</f>
        <v>11</v>
      </c>
      <c r="F934" s="452" t="b">
        <f t="shared" si="298"/>
        <v>1</v>
      </c>
      <c r="G934" s="401"/>
      <c r="H934" s="1197"/>
      <c r="I934" s="1198"/>
      <c r="J934" s="548" t="s">
        <v>701</v>
      </c>
      <c r="K934" s="566" t="str">
        <f t="shared" si="296"/>
        <v>-</v>
      </c>
      <c r="L934" s="563" t="s">
        <v>696</v>
      </c>
      <c r="M934" s="563" t="s">
        <v>696</v>
      </c>
      <c r="N934" s="563" t="s">
        <v>696</v>
      </c>
      <c r="O934" s="563" t="s">
        <v>696</v>
      </c>
      <c r="P934" s="563" t="s">
        <v>696</v>
      </c>
      <c r="Q934" s="563" t="s">
        <v>696</v>
      </c>
      <c r="R934" s="563" t="s">
        <v>696</v>
      </c>
      <c r="S934" s="563" t="s">
        <v>696</v>
      </c>
      <c r="T934" s="563" t="s">
        <v>696</v>
      </c>
      <c r="U934" s="563" t="s">
        <v>696</v>
      </c>
      <c r="V934" s="567" t="s">
        <v>696</v>
      </c>
      <c r="W934" s="567" t="s">
        <v>696</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299"/>
        <v>4</v>
      </c>
      <c r="D935" s="401"/>
      <c r="E935" s="458">
        <v>12</v>
      </c>
      <c r="F935" s="452" t="b">
        <f t="shared" si="298"/>
        <v>1</v>
      </c>
      <c r="G935" s="401"/>
      <c r="H935" s="559" t="s">
        <v>716</v>
      </c>
      <c r="I935" s="559"/>
      <c r="J935" s="540" t="s">
        <v>695</v>
      </c>
      <c r="K935" s="560" t="str">
        <f t="shared" si="296"/>
        <v>-</v>
      </c>
      <c r="L935" s="561" t="s">
        <v>696</v>
      </c>
      <c r="M935" s="561" t="s">
        <v>696</v>
      </c>
      <c r="N935" s="561" t="s">
        <v>696</v>
      </c>
      <c r="O935" s="561" t="s">
        <v>696</v>
      </c>
      <c r="P935" s="561" t="s">
        <v>696</v>
      </c>
      <c r="Q935" s="561" t="s">
        <v>696</v>
      </c>
      <c r="R935" s="561" t="s">
        <v>696</v>
      </c>
      <c r="S935" s="561" t="s">
        <v>696</v>
      </c>
      <c r="T935" s="561" t="s">
        <v>696</v>
      </c>
      <c r="U935" s="561" t="s">
        <v>696</v>
      </c>
      <c r="V935" s="561" t="s">
        <v>696</v>
      </c>
      <c r="W935" s="561" t="s">
        <v>696</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299"/>
        <v>4</v>
      </c>
      <c r="D936" s="401"/>
      <c r="E936" s="562">
        <f>E935</f>
        <v>12</v>
      </c>
      <c r="F936" s="452" t="b">
        <f t="shared" si="298"/>
        <v>1</v>
      </c>
      <c r="G936" s="401"/>
      <c r="H936" s="1193" t="s">
        <v>1102</v>
      </c>
      <c r="I936" s="1194"/>
      <c r="J936" s="563" t="s">
        <v>698</v>
      </c>
      <c r="K936" s="564" t="str">
        <f t="shared" si="296"/>
        <v>-</v>
      </c>
      <c r="L936" s="565" t="s">
        <v>696</v>
      </c>
      <c r="M936" s="565" t="s">
        <v>696</v>
      </c>
      <c r="N936" s="565" t="s">
        <v>696</v>
      </c>
      <c r="O936" s="565" t="s">
        <v>696</v>
      </c>
      <c r="P936" s="565" t="s">
        <v>696</v>
      </c>
      <c r="Q936" s="570">
        <f>INT($I$395/7)+2</f>
        <v>9</v>
      </c>
      <c r="R936" s="565" t="s">
        <v>696</v>
      </c>
      <c r="S936" s="448" t="b">
        <v>1</v>
      </c>
      <c r="T936" s="565">
        <v>4</v>
      </c>
      <c r="U936" s="565" t="s">
        <v>696</v>
      </c>
      <c r="V936" s="565" t="s">
        <v>696</v>
      </c>
      <c r="W936" s="565" t="s">
        <v>696</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299"/>
        <v>4</v>
      </c>
      <c r="D937" s="401"/>
      <c r="E937" s="562">
        <f>E936</f>
        <v>12</v>
      </c>
      <c r="F937" s="452" t="b">
        <f t="shared" si="298"/>
        <v>1</v>
      </c>
      <c r="G937" s="401"/>
      <c r="H937" s="1195"/>
      <c r="I937" s="1196"/>
      <c r="J937" s="563" t="s">
        <v>699</v>
      </c>
      <c r="K937" s="564" t="str">
        <f t="shared" si="296"/>
        <v>-</v>
      </c>
      <c r="L937" s="565" t="s">
        <v>700</v>
      </c>
      <c r="M937" s="565" t="s">
        <v>700</v>
      </c>
      <c r="N937" s="565" t="s">
        <v>700</v>
      </c>
      <c r="O937" s="565" t="s">
        <v>700</v>
      </c>
      <c r="P937" s="565" t="s">
        <v>700</v>
      </c>
      <c r="Q937" s="565" t="s">
        <v>700</v>
      </c>
      <c r="R937" s="565" t="s">
        <v>700</v>
      </c>
      <c r="S937" s="565" t="s">
        <v>700</v>
      </c>
      <c r="T937" s="565" t="s">
        <v>700</v>
      </c>
      <c r="U937" s="565" t="s">
        <v>700</v>
      </c>
      <c r="V937" s="565" t="s">
        <v>700</v>
      </c>
      <c r="W937" s="565" t="s">
        <v>700</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299"/>
        <v>4</v>
      </c>
      <c r="D938" s="401"/>
      <c r="E938" s="562">
        <f>E937</f>
        <v>12</v>
      </c>
      <c r="F938" s="452" t="b">
        <f t="shared" si="298"/>
        <v>1</v>
      </c>
      <c r="G938" s="401"/>
      <c r="H938" s="1197"/>
      <c r="I938" s="1198"/>
      <c r="J938" s="548" t="s">
        <v>701</v>
      </c>
      <c r="K938" s="566" t="str">
        <f t="shared" si="296"/>
        <v>-</v>
      </c>
      <c r="L938" s="563" t="s">
        <v>696</v>
      </c>
      <c r="M938" s="563" t="s">
        <v>696</v>
      </c>
      <c r="N938" s="563" t="s">
        <v>696</v>
      </c>
      <c r="O938" s="563" t="s">
        <v>696</v>
      </c>
      <c r="P938" s="563" t="s">
        <v>696</v>
      </c>
      <c r="Q938" s="563" t="s">
        <v>696</v>
      </c>
      <c r="R938" s="563" t="s">
        <v>696</v>
      </c>
      <c r="S938" s="563" t="s">
        <v>696</v>
      </c>
      <c r="T938" s="563" t="s">
        <v>696</v>
      </c>
      <c r="U938" s="563" t="s">
        <v>696</v>
      </c>
      <c r="V938" s="567" t="s">
        <v>696</v>
      </c>
      <c r="W938" s="567" t="s">
        <v>696</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299"/>
        <v>4</v>
      </c>
      <c r="D939" s="401"/>
      <c r="E939" s="458">
        <v>13</v>
      </c>
      <c r="F939" s="452" t="b">
        <f t="shared" si="298"/>
        <v>1</v>
      </c>
      <c r="G939" s="401"/>
      <c r="H939" s="559" t="s">
        <v>717</v>
      </c>
      <c r="I939" s="559"/>
      <c r="J939" s="540" t="s">
        <v>695</v>
      </c>
      <c r="K939" s="560" t="str">
        <f t="shared" si="296"/>
        <v>-</v>
      </c>
      <c r="L939" s="569">
        <v>-1</v>
      </c>
      <c r="M939" s="561" t="s">
        <v>696</v>
      </c>
      <c r="N939" s="561" t="s">
        <v>696</v>
      </c>
      <c r="O939" s="561" t="s">
        <v>696</v>
      </c>
      <c r="P939" s="561" t="s">
        <v>696</v>
      </c>
      <c r="Q939" s="561" t="s">
        <v>696</v>
      </c>
      <c r="R939" s="561" t="s">
        <v>696</v>
      </c>
      <c r="S939" s="561" t="s">
        <v>696</v>
      </c>
      <c r="T939" s="561" t="s">
        <v>696</v>
      </c>
      <c r="U939" s="561" t="s">
        <v>696</v>
      </c>
      <c r="V939" s="561" t="s">
        <v>696</v>
      </c>
      <c r="W939" s="561" t="s">
        <v>696</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299"/>
        <v>4</v>
      </c>
      <c r="D940" s="401"/>
      <c r="E940" s="562">
        <f>E939</f>
        <v>13</v>
      </c>
      <c r="F940" s="452" t="b">
        <f t="shared" si="298"/>
        <v>1</v>
      </c>
      <c r="G940" s="401"/>
      <c r="H940" s="1193" t="s">
        <v>718</v>
      </c>
      <c r="I940" s="1194"/>
      <c r="J940" s="563" t="s">
        <v>698</v>
      </c>
      <c r="K940" s="564" t="str">
        <f t="shared" si="296"/>
        <v>-</v>
      </c>
      <c r="L940" s="565" t="s">
        <v>696</v>
      </c>
      <c r="M940" s="565" t="s">
        <v>696</v>
      </c>
      <c r="N940" s="565" t="s">
        <v>696</v>
      </c>
      <c r="O940" s="565" t="s">
        <v>696</v>
      </c>
      <c r="P940" s="565" t="s">
        <v>696</v>
      </c>
      <c r="Q940" s="448">
        <f>INT(150/7)+2</f>
        <v>23</v>
      </c>
      <c r="R940" s="565" t="s">
        <v>696</v>
      </c>
      <c r="S940" s="448" t="b">
        <v>1</v>
      </c>
      <c r="T940" s="565" t="s">
        <v>696</v>
      </c>
      <c r="U940" s="565" t="s">
        <v>696</v>
      </c>
      <c r="V940" s="565" t="s">
        <v>696</v>
      </c>
      <c r="W940" s="565" t="s">
        <v>696</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299"/>
        <v>4</v>
      </c>
      <c r="D941" s="401"/>
      <c r="E941" s="562">
        <f>E940</f>
        <v>13</v>
      </c>
      <c r="F941" s="452" t="b">
        <f t="shared" si="298"/>
        <v>1</v>
      </c>
      <c r="G941" s="401"/>
      <c r="H941" s="1195"/>
      <c r="I941" s="1196"/>
      <c r="J941" s="563" t="s">
        <v>699</v>
      </c>
      <c r="K941" s="564" t="str">
        <f t="shared" si="296"/>
        <v>-</v>
      </c>
      <c r="L941" s="565" t="s">
        <v>700</v>
      </c>
      <c r="M941" s="565" t="s">
        <v>700</v>
      </c>
      <c r="N941" s="565" t="s">
        <v>700</v>
      </c>
      <c r="O941" s="565" t="s">
        <v>700</v>
      </c>
      <c r="P941" s="565" t="s">
        <v>700</v>
      </c>
      <c r="Q941" s="565" t="s">
        <v>700</v>
      </c>
      <c r="R941" s="565" t="s">
        <v>700</v>
      </c>
      <c r="S941" s="565" t="s">
        <v>700</v>
      </c>
      <c r="T941" s="565" t="s">
        <v>700</v>
      </c>
      <c r="U941" s="565" t="s">
        <v>700</v>
      </c>
      <c r="V941" s="565" t="s">
        <v>700</v>
      </c>
      <c r="W941" s="565" t="s">
        <v>700</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299"/>
        <v>4</v>
      </c>
      <c r="D942" s="401"/>
      <c r="E942" s="562">
        <f>E941</f>
        <v>13</v>
      </c>
      <c r="F942" s="452" t="b">
        <f t="shared" si="298"/>
        <v>1</v>
      </c>
      <c r="G942" s="401"/>
      <c r="H942" s="1197"/>
      <c r="I942" s="1198"/>
      <c r="J942" s="548" t="s">
        <v>701</v>
      </c>
      <c r="K942" s="566" t="str">
        <f t="shared" si="296"/>
        <v>-</v>
      </c>
      <c r="L942" s="563" t="s">
        <v>696</v>
      </c>
      <c r="M942" s="563" t="s">
        <v>696</v>
      </c>
      <c r="N942" s="563" t="s">
        <v>696</v>
      </c>
      <c r="O942" s="563" t="s">
        <v>696</v>
      </c>
      <c r="P942" s="563" t="s">
        <v>696</v>
      </c>
      <c r="Q942" s="563" t="s">
        <v>696</v>
      </c>
      <c r="R942" s="563" t="s">
        <v>696</v>
      </c>
      <c r="S942" s="563" t="s">
        <v>696</v>
      </c>
      <c r="T942" s="563" t="s">
        <v>696</v>
      </c>
      <c r="U942" s="563" t="s">
        <v>696</v>
      </c>
      <c r="V942" s="567" t="s">
        <v>696</v>
      </c>
      <c r="W942" s="567" t="s">
        <v>696</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299"/>
        <v>4</v>
      </c>
      <c r="D943" s="401"/>
      <c r="E943" s="458">
        <v>14</v>
      </c>
      <c r="F943" s="452" t="b">
        <f t="shared" si="298"/>
        <v>1</v>
      </c>
      <c r="G943" s="401"/>
      <c r="H943" s="559" t="s">
        <v>719</v>
      </c>
      <c r="I943" s="559"/>
      <c r="J943" s="540" t="s">
        <v>695</v>
      </c>
      <c r="K943" s="560" t="str">
        <f t="shared" si="296"/>
        <v>-</v>
      </c>
      <c r="L943" s="561" t="s">
        <v>696</v>
      </c>
      <c r="M943" s="561" t="s">
        <v>696</v>
      </c>
      <c r="N943" s="561" t="s">
        <v>696</v>
      </c>
      <c r="O943" s="561" t="s">
        <v>696</v>
      </c>
      <c r="P943" s="561" t="s">
        <v>696</v>
      </c>
      <c r="Q943" s="561" t="s">
        <v>696</v>
      </c>
      <c r="R943" s="561" t="s">
        <v>696</v>
      </c>
      <c r="S943" s="561" t="s">
        <v>696</v>
      </c>
      <c r="T943" s="561" t="s">
        <v>696</v>
      </c>
      <c r="U943" s="561" t="s">
        <v>696</v>
      </c>
      <c r="V943" s="561" t="s">
        <v>696</v>
      </c>
      <c r="W943" s="561" t="s">
        <v>696</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299"/>
        <v>4</v>
      </c>
      <c r="D944" s="401"/>
      <c r="E944" s="562">
        <f>E943</f>
        <v>14</v>
      </c>
      <c r="F944" s="452" t="b">
        <f t="shared" si="298"/>
        <v>1</v>
      </c>
      <c r="G944" s="401"/>
      <c r="H944" s="1193" t="s">
        <v>720</v>
      </c>
      <c r="I944" s="1194"/>
      <c r="J944" s="563" t="s">
        <v>698</v>
      </c>
      <c r="K944" s="564" t="str">
        <f t="shared" si="296"/>
        <v>-</v>
      </c>
      <c r="L944" s="565" t="s">
        <v>696</v>
      </c>
      <c r="M944" s="565" t="s">
        <v>696</v>
      </c>
      <c r="N944" s="565" t="s">
        <v>696</v>
      </c>
      <c r="O944" s="565" t="s">
        <v>696</v>
      </c>
      <c r="P944" s="565" t="s">
        <v>696</v>
      </c>
      <c r="Q944" s="448">
        <f>INT(150/7)+2</f>
        <v>23</v>
      </c>
      <c r="R944" s="565" t="s">
        <v>696</v>
      </c>
      <c r="S944" s="448" t="b">
        <v>1</v>
      </c>
      <c r="T944" s="565" t="s">
        <v>696</v>
      </c>
      <c r="U944" s="565" t="s">
        <v>696</v>
      </c>
      <c r="V944" s="565" t="s">
        <v>696</v>
      </c>
      <c r="W944" s="565" t="s">
        <v>696</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299"/>
        <v>4</v>
      </c>
      <c r="D945" s="401"/>
      <c r="E945" s="562">
        <f>E944</f>
        <v>14</v>
      </c>
      <c r="F945" s="452" t="b">
        <f t="shared" si="298"/>
        <v>1</v>
      </c>
      <c r="G945" s="401"/>
      <c r="H945" s="1195"/>
      <c r="I945" s="1196"/>
      <c r="J945" s="563" t="s">
        <v>699</v>
      </c>
      <c r="K945" s="564" t="str">
        <f t="shared" si="296"/>
        <v>-</v>
      </c>
      <c r="L945" s="565" t="s">
        <v>700</v>
      </c>
      <c r="M945" s="565" t="s">
        <v>700</v>
      </c>
      <c r="N945" s="565" t="s">
        <v>700</v>
      </c>
      <c r="O945" s="565" t="s">
        <v>700</v>
      </c>
      <c r="P945" s="565" t="s">
        <v>700</v>
      </c>
      <c r="Q945" s="565" t="s">
        <v>700</v>
      </c>
      <c r="R945" s="565" t="s">
        <v>700</v>
      </c>
      <c r="S945" s="565" t="s">
        <v>700</v>
      </c>
      <c r="T945" s="565" t="s">
        <v>700</v>
      </c>
      <c r="U945" s="565" t="s">
        <v>700</v>
      </c>
      <c r="V945" s="565" t="s">
        <v>700</v>
      </c>
      <c r="W945" s="565" t="s">
        <v>700</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299"/>
        <v>4</v>
      </c>
      <c r="D946" s="401"/>
      <c r="E946" s="562">
        <f>E945</f>
        <v>14</v>
      </c>
      <c r="F946" s="452" t="b">
        <f t="shared" si="298"/>
        <v>1</v>
      </c>
      <c r="G946" s="401"/>
      <c r="H946" s="1197"/>
      <c r="I946" s="1198"/>
      <c r="J946" s="548" t="s">
        <v>701</v>
      </c>
      <c r="K946" s="566" t="str">
        <f t="shared" si="296"/>
        <v>-</v>
      </c>
      <c r="L946" s="563" t="s">
        <v>696</v>
      </c>
      <c r="M946" s="563" t="s">
        <v>696</v>
      </c>
      <c r="N946" s="563" t="s">
        <v>696</v>
      </c>
      <c r="O946" s="563" t="s">
        <v>696</v>
      </c>
      <c r="P946" s="563" t="s">
        <v>696</v>
      </c>
      <c r="Q946" s="563" t="s">
        <v>696</v>
      </c>
      <c r="R946" s="563" t="s">
        <v>696</v>
      </c>
      <c r="S946" s="563" t="s">
        <v>696</v>
      </c>
      <c r="T946" s="563" t="s">
        <v>696</v>
      </c>
      <c r="U946" s="563" t="s">
        <v>696</v>
      </c>
      <c r="V946" s="567" t="s">
        <v>696</v>
      </c>
      <c r="W946" s="567" t="s">
        <v>696</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299"/>
        <v>4</v>
      </c>
      <c r="D947" s="401"/>
      <c r="E947" s="458">
        <v>15</v>
      </c>
      <c r="F947" s="452" t="b">
        <f t="shared" si="298"/>
        <v>1</v>
      </c>
      <c r="G947" s="401"/>
      <c r="H947" s="559" t="s">
        <v>721</v>
      </c>
      <c r="I947" s="559"/>
      <c r="J947" s="540" t="s">
        <v>695</v>
      </c>
      <c r="K947" s="560" t="str">
        <f t="shared" si="296"/>
        <v>-</v>
      </c>
      <c r="L947" s="561" t="s">
        <v>696</v>
      </c>
      <c r="M947" s="561" t="s">
        <v>696</v>
      </c>
      <c r="N947" s="561" t="s">
        <v>696</v>
      </c>
      <c r="O947" s="561" t="s">
        <v>696</v>
      </c>
      <c r="P947" s="561" t="s">
        <v>696</v>
      </c>
      <c r="Q947" s="561" t="s">
        <v>696</v>
      </c>
      <c r="R947" s="561" t="s">
        <v>696</v>
      </c>
      <c r="S947" s="561" t="s">
        <v>696</v>
      </c>
      <c r="T947" s="561" t="s">
        <v>696</v>
      </c>
      <c r="U947" s="561" t="s">
        <v>696</v>
      </c>
      <c r="V947" s="561" t="s">
        <v>696</v>
      </c>
      <c r="W947" s="561" t="s">
        <v>696</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299"/>
        <v>4</v>
      </c>
      <c r="D948" s="401"/>
      <c r="E948" s="562">
        <f>E947</f>
        <v>15</v>
      </c>
      <c r="F948" s="452" t="b">
        <f t="shared" si="298"/>
        <v>1</v>
      </c>
      <c r="G948" s="401"/>
      <c r="H948" s="1193" t="s">
        <v>722</v>
      </c>
      <c r="I948" s="1194"/>
      <c r="J948" s="563" t="s">
        <v>698</v>
      </c>
      <c r="K948" s="564" t="str">
        <f t="shared" si="296"/>
        <v>-</v>
      </c>
      <c r="L948" s="565" t="s">
        <v>696</v>
      </c>
      <c r="M948" s="565" t="s">
        <v>696</v>
      </c>
      <c r="N948" s="565" t="s">
        <v>696</v>
      </c>
      <c r="O948" s="565" t="s">
        <v>696</v>
      </c>
      <c r="P948" s="565" t="s">
        <v>696</v>
      </c>
      <c r="Q948" s="448">
        <f>INT(150/7)+2</f>
        <v>23</v>
      </c>
      <c r="R948" s="565" t="s">
        <v>696</v>
      </c>
      <c r="S948" s="448" t="b">
        <v>1</v>
      </c>
      <c r="T948" s="565" t="s">
        <v>696</v>
      </c>
      <c r="U948" s="565" t="s">
        <v>696</v>
      </c>
      <c r="V948" s="565" t="s">
        <v>696</v>
      </c>
      <c r="W948" s="565" t="s">
        <v>696</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299"/>
        <v>4</v>
      </c>
      <c r="D949" s="401"/>
      <c r="E949" s="562">
        <f>E948</f>
        <v>15</v>
      </c>
      <c r="F949" s="452" t="b">
        <f t="shared" si="298"/>
        <v>1</v>
      </c>
      <c r="G949" s="401"/>
      <c r="H949" s="1195"/>
      <c r="I949" s="1196"/>
      <c r="J949" s="563" t="s">
        <v>699</v>
      </c>
      <c r="K949" s="564" t="str">
        <f t="shared" si="296"/>
        <v>-</v>
      </c>
      <c r="L949" s="565" t="s">
        <v>700</v>
      </c>
      <c r="M949" s="565" t="s">
        <v>700</v>
      </c>
      <c r="N949" s="565" t="s">
        <v>700</v>
      </c>
      <c r="O949" s="565" t="s">
        <v>700</v>
      </c>
      <c r="P949" s="565" t="s">
        <v>700</v>
      </c>
      <c r="Q949" s="565" t="s">
        <v>700</v>
      </c>
      <c r="R949" s="565" t="s">
        <v>700</v>
      </c>
      <c r="S949" s="565" t="s">
        <v>700</v>
      </c>
      <c r="T949" s="565" t="s">
        <v>700</v>
      </c>
      <c r="U949" s="565" t="s">
        <v>700</v>
      </c>
      <c r="V949" s="565" t="s">
        <v>700</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299"/>
        <v>4</v>
      </c>
      <c r="D950" s="401"/>
      <c r="E950" s="562">
        <f>E949</f>
        <v>15</v>
      </c>
      <c r="F950" s="452" t="b">
        <f t="shared" si="298"/>
        <v>1</v>
      </c>
      <c r="G950" s="401"/>
      <c r="H950" s="1197"/>
      <c r="I950" s="1198"/>
      <c r="J950" s="548" t="s">
        <v>701</v>
      </c>
      <c r="K950" s="566" t="str">
        <f t="shared" si="296"/>
        <v>-</v>
      </c>
      <c r="L950" s="563" t="s">
        <v>696</v>
      </c>
      <c r="M950" s="563" t="s">
        <v>696</v>
      </c>
      <c r="N950" s="563" t="s">
        <v>696</v>
      </c>
      <c r="O950" s="563" t="s">
        <v>696</v>
      </c>
      <c r="P950" s="563" t="s">
        <v>696</v>
      </c>
      <c r="Q950" s="563" t="s">
        <v>696</v>
      </c>
      <c r="R950" s="563" t="s">
        <v>696</v>
      </c>
      <c r="S950" s="563" t="s">
        <v>696</v>
      </c>
      <c r="T950" s="563" t="s">
        <v>696</v>
      </c>
      <c r="U950" s="563" t="s">
        <v>696</v>
      </c>
      <c r="V950" s="567" t="s">
        <v>696</v>
      </c>
      <c r="W950" s="567" t="s">
        <v>696</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299"/>
        <v>4</v>
      </c>
      <c r="D951" s="401"/>
      <c r="E951" s="458">
        <v>16</v>
      </c>
      <c r="F951" s="452" t="b">
        <f t="shared" ref="F951:F982" si="300">COUNTIFS($L951:$W951,"-")&lt;&gt;COUNTA($L951:$W951)</f>
        <v>1</v>
      </c>
      <c r="G951" s="401"/>
      <c r="H951" s="559" t="s">
        <v>723</v>
      </c>
      <c r="I951" s="559"/>
      <c r="J951" s="540" t="s">
        <v>695</v>
      </c>
      <c r="K951" s="560" t="str">
        <f t="shared" si="296"/>
        <v>-</v>
      </c>
      <c r="L951" s="561" t="s">
        <v>696</v>
      </c>
      <c r="M951" s="561" t="s">
        <v>696</v>
      </c>
      <c r="N951" s="561" t="s">
        <v>696</v>
      </c>
      <c r="O951" s="561" t="s">
        <v>696</v>
      </c>
      <c r="P951" s="561" t="s">
        <v>696</v>
      </c>
      <c r="Q951" s="561" t="s">
        <v>696</v>
      </c>
      <c r="R951" s="561" t="s">
        <v>696</v>
      </c>
      <c r="S951" s="561" t="s">
        <v>696</v>
      </c>
      <c r="T951" s="561" t="s">
        <v>696</v>
      </c>
      <c r="U951" s="561" t="s">
        <v>696</v>
      </c>
      <c r="V951" s="561" t="s">
        <v>696</v>
      </c>
      <c r="W951" s="561" t="s">
        <v>696</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299"/>
        <v>4</v>
      </c>
      <c r="D952" s="401"/>
      <c r="E952" s="562">
        <f>E951</f>
        <v>16</v>
      </c>
      <c r="F952" s="452" t="b">
        <f t="shared" si="300"/>
        <v>1</v>
      </c>
      <c r="G952" s="401"/>
      <c r="H952" s="1193"/>
      <c r="I952" s="1194"/>
      <c r="J952" s="563" t="s">
        <v>698</v>
      </c>
      <c r="K952" s="564" t="str">
        <f t="shared" ref="K952:K994" si="301">IF(L952&lt;0,"-",IFERROR(DATE(2019,1,($L952)*7+1),"-"))</f>
        <v>-</v>
      </c>
      <c r="L952" s="565" t="s">
        <v>696</v>
      </c>
      <c r="M952" s="565" t="s">
        <v>696</v>
      </c>
      <c r="N952" s="565" t="s">
        <v>696</v>
      </c>
      <c r="O952" s="565" t="s">
        <v>696</v>
      </c>
      <c r="P952" s="565" t="s">
        <v>696</v>
      </c>
      <c r="Q952" s="565" t="s">
        <v>696</v>
      </c>
      <c r="R952" s="448">
        <v>0</v>
      </c>
      <c r="S952" s="448" t="b">
        <v>1</v>
      </c>
      <c r="T952" s="565" t="s">
        <v>696</v>
      </c>
      <c r="U952" s="565" t="s">
        <v>696</v>
      </c>
      <c r="V952" s="565" t="s">
        <v>696</v>
      </c>
      <c r="W952" s="565" t="s">
        <v>696</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299"/>
        <v>4</v>
      </c>
      <c r="D953" s="401"/>
      <c r="E953" s="562">
        <f>E952</f>
        <v>16</v>
      </c>
      <c r="F953" s="452" t="b">
        <f t="shared" si="300"/>
        <v>1</v>
      </c>
      <c r="G953" s="401"/>
      <c r="H953" s="1195"/>
      <c r="I953" s="1196"/>
      <c r="J953" s="563" t="s">
        <v>699</v>
      </c>
      <c r="K953" s="564" t="str">
        <f t="shared" si="301"/>
        <v>-</v>
      </c>
      <c r="L953" s="565" t="s">
        <v>700</v>
      </c>
      <c r="M953" s="565" t="s">
        <v>700</v>
      </c>
      <c r="N953" s="565" t="s">
        <v>700</v>
      </c>
      <c r="O953" s="565" t="s">
        <v>700</v>
      </c>
      <c r="P953" s="565" t="s">
        <v>700</v>
      </c>
      <c r="Q953" s="565" t="s">
        <v>700</v>
      </c>
      <c r="R953" s="565" t="s">
        <v>700</v>
      </c>
      <c r="S953" s="565" t="s">
        <v>700</v>
      </c>
      <c r="T953" s="565" t="s">
        <v>700</v>
      </c>
      <c r="U953" s="565" t="s">
        <v>700</v>
      </c>
      <c r="V953" s="565" t="s">
        <v>700</v>
      </c>
      <c r="W953" s="565" t="s">
        <v>700</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299"/>
        <v>4</v>
      </c>
      <c r="D954" s="401"/>
      <c r="E954" s="562">
        <f>E953</f>
        <v>16</v>
      </c>
      <c r="F954" s="452" t="b">
        <f t="shared" si="300"/>
        <v>1</v>
      </c>
      <c r="G954" s="401"/>
      <c r="H954" s="1197"/>
      <c r="I954" s="1198"/>
      <c r="J954" s="548" t="s">
        <v>701</v>
      </c>
      <c r="K954" s="566" t="str">
        <f t="shared" si="301"/>
        <v>-</v>
      </c>
      <c r="L954" s="563" t="s">
        <v>696</v>
      </c>
      <c r="M954" s="563" t="s">
        <v>696</v>
      </c>
      <c r="N954" s="563" t="s">
        <v>696</v>
      </c>
      <c r="O954" s="563" t="s">
        <v>696</v>
      </c>
      <c r="P954" s="563" t="s">
        <v>696</v>
      </c>
      <c r="Q954" s="563" t="s">
        <v>696</v>
      </c>
      <c r="R954" s="563" t="s">
        <v>696</v>
      </c>
      <c r="S954" s="563" t="s">
        <v>696</v>
      </c>
      <c r="T954" s="563" t="s">
        <v>696</v>
      </c>
      <c r="U954" s="563" t="s">
        <v>696</v>
      </c>
      <c r="V954" s="567" t="s">
        <v>696</v>
      </c>
      <c r="W954" s="567" t="s">
        <v>696</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2">INT($C$875)+3</f>
        <v>4</v>
      </c>
      <c r="D955" s="401"/>
      <c r="E955" s="458">
        <v>17</v>
      </c>
      <c r="F955" s="452" t="b">
        <f t="shared" si="300"/>
        <v>1</v>
      </c>
      <c r="G955" s="401"/>
      <c r="H955" s="559" t="s">
        <v>724</v>
      </c>
      <c r="I955" s="559"/>
      <c r="J955" s="540" t="s">
        <v>695</v>
      </c>
      <c r="K955" s="560" t="str">
        <f t="shared" si="301"/>
        <v>-</v>
      </c>
      <c r="L955" s="561" t="s">
        <v>696</v>
      </c>
      <c r="M955" s="568">
        <v>42</v>
      </c>
      <c r="N955" s="561" t="s">
        <v>696</v>
      </c>
      <c r="O955" s="561" t="s">
        <v>696</v>
      </c>
      <c r="P955" s="561" t="s">
        <v>696</v>
      </c>
      <c r="Q955" s="561" t="s">
        <v>696</v>
      </c>
      <c r="R955" s="561" t="s">
        <v>696</v>
      </c>
      <c r="S955" s="561" t="s">
        <v>696</v>
      </c>
      <c r="T955" s="561" t="s">
        <v>696</v>
      </c>
      <c r="U955" s="561" t="s">
        <v>696</v>
      </c>
      <c r="V955" s="561" t="s">
        <v>696</v>
      </c>
      <c r="W955" s="561" t="s">
        <v>696</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2"/>
        <v>4</v>
      </c>
      <c r="D956" s="401"/>
      <c r="E956" s="562">
        <f>E955</f>
        <v>17</v>
      </c>
      <c r="F956" s="452" t="b">
        <f t="shared" si="300"/>
        <v>1</v>
      </c>
      <c r="G956" s="401"/>
      <c r="H956" s="1193" t="s">
        <v>725</v>
      </c>
      <c r="I956" s="1194"/>
      <c r="J956" s="563" t="s">
        <v>698</v>
      </c>
      <c r="K956" s="564" t="str">
        <f t="shared" si="301"/>
        <v>-</v>
      </c>
      <c r="L956" s="565" t="s">
        <v>696</v>
      </c>
      <c r="M956" s="565" t="s">
        <v>696</v>
      </c>
      <c r="N956" s="565" t="s">
        <v>696</v>
      </c>
      <c r="O956" s="565" t="s">
        <v>696</v>
      </c>
      <c r="P956" s="565" t="s">
        <v>696</v>
      </c>
      <c r="Q956" s="565" t="s">
        <v>696</v>
      </c>
      <c r="R956" s="448">
        <v>0</v>
      </c>
      <c r="S956" s="565" t="s">
        <v>696</v>
      </c>
      <c r="T956" s="565" t="s">
        <v>696</v>
      </c>
      <c r="U956" s="565" t="s">
        <v>696</v>
      </c>
      <c r="V956" s="565" t="s">
        <v>696</v>
      </c>
      <c r="W956" s="565" t="s">
        <v>696</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2"/>
        <v>4</v>
      </c>
      <c r="D957" s="401"/>
      <c r="E957" s="562">
        <f>E956</f>
        <v>17</v>
      </c>
      <c r="F957" s="452" t="b">
        <f t="shared" si="300"/>
        <v>1</v>
      </c>
      <c r="G957" s="401"/>
      <c r="H957" s="1195"/>
      <c r="I957" s="1196"/>
      <c r="J957" s="563" t="s">
        <v>699</v>
      </c>
      <c r="K957" s="564" t="str">
        <f t="shared" si="301"/>
        <v>-</v>
      </c>
      <c r="L957" s="565" t="s">
        <v>700</v>
      </c>
      <c r="M957" s="565" t="s">
        <v>700</v>
      </c>
      <c r="N957" s="565" t="s">
        <v>700</v>
      </c>
      <c r="O957" s="565" t="s">
        <v>700</v>
      </c>
      <c r="P957" s="565" t="s">
        <v>700</v>
      </c>
      <c r="Q957" s="565" t="s">
        <v>700</v>
      </c>
      <c r="R957" s="565" t="s">
        <v>700</v>
      </c>
      <c r="S957" s="565" t="s">
        <v>700</v>
      </c>
      <c r="T957" s="565" t="s">
        <v>700</v>
      </c>
      <c r="U957" s="565" t="s">
        <v>700</v>
      </c>
      <c r="V957" s="565" t="s">
        <v>700</v>
      </c>
      <c r="W957" s="565" t="s">
        <v>700</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2"/>
        <v>4</v>
      </c>
      <c r="D958" s="401"/>
      <c r="E958" s="562">
        <f>E957</f>
        <v>17</v>
      </c>
      <c r="F958" s="452" t="b">
        <f t="shared" si="300"/>
        <v>1</v>
      </c>
      <c r="G958" s="401"/>
      <c r="H958" s="1197"/>
      <c r="I958" s="1198"/>
      <c r="J958" s="548" t="s">
        <v>701</v>
      </c>
      <c r="K958" s="566" t="str">
        <f t="shared" si="301"/>
        <v>-</v>
      </c>
      <c r="L958" s="563" t="s">
        <v>696</v>
      </c>
      <c r="M958" s="563" t="s">
        <v>696</v>
      </c>
      <c r="N958" s="563" t="s">
        <v>696</v>
      </c>
      <c r="O958" s="563" t="s">
        <v>696</v>
      </c>
      <c r="P958" s="563" t="s">
        <v>696</v>
      </c>
      <c r="Q958" s="563" t="s">
        <v>696</v>
      </c>
      <c r="R958" s="563" t="s">
        <v>696</v>
      </c>
      <c r="S958" s="563" t="s">
        <v>696</v>
      </c>
      <c r="T958" s="563" t="s">
        <v>696</v>
      </c>
      <c r="U958" s="563" t="s">
        <v>696</v>
      </c>
      <c r="V958" s="567" t="s">
        <v>696</v>
      </c>
      <c r="W958" s="567" t="s">
        <v>696</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2"/>
        <v>4</v>
      </c>
      <c r="D959" s="401"/>
      <c r="E959" s="458">
        <v>18</v>
      </c>
      <c r="F959" s="452" t="b">
        <f t="shared" si="300"/>
        <v>1</v>
      </c>
      <c r="G959" s="401"/>
      <c r="H959" s="559" t="s">
        <v>726</v>
      </c>
      <c r="I959" s="559"/>
      <c r="J959" s="540" t="s">
        <v>695</v>
      </c>
      <c r="K959" s="560" t="str">
        <f t="shared" si="301"/>
        <v>-</v>
      </c>
      <c r="L959" s="561" t="s">
        <v>696</v>
      </c>
      <c r="M959" s="561" t="s">
        <v>696</v>
      </c>
      <c r="N959" s="561" t="s">
        <v>696</v>
      </c>
      <c r="O959" s="561" t="s">
        <v>696</v>
      </c>
      <c r="P959" s="561" t="s">
        <v>696</v>
      </c>
      <c r="Q959" s="561" t="s">
        <v>696</v>
      </c>
      <c r="R959" s="561" t="s">
        <v>696</v>
      </c>
      <c r="S959" s="561" t="s">
        <v>696</v>
      </c>
      <c r="T959" s="561" t="s">
        <v>696</v>
      </c>
      <c r="U959" s="561" t="s">
        <v>696</v>
      </c>
      <c r="V959" s="561" t="s">
        <v>696</v>
      </c>
      <c r="W959" s="561" t="s">
        <v>696</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2"/>
        <v>4</v>
      </c>
      <c r="D960" s="401"/>
      <c r="E960" s="562">
        <f>E959</f>
        <v>18</v>
      </c>
      <c r="F960" s="452" t="b">
        <f t="shared" si="300"/>
        <v>1</v>
      </c>
      <c r="G960" s="401"/>
      <c r="H960" s="1193" t="s">
        <v>727</v>
      </c>
      <c r="I960" s="1194"/>
      <c r="J960" s="563" t="s">
        <v>698</v>
      </c>
      <c r="K960" s="564" t="str">
        <f t="shared" si="301"/>
        <v>-</v>
      </c>
      <c r="L960" s="565" t="s">
        <v>696</v>
      </c>
      <c r="M960" s="565" t="s">
        <v>696</v>
      </c>
      <c r="N960" s="565" t="s">
        <v>696</v>
      </c>
      <c r="O960" s="448">
        <v>1</v>
      </c>
      <c r="P960" s="565" t="s">
        <v>696</v>
      </c>
      <c r="Q960" s="565" t="s">
        <v>696</v>
      </c>
      <c r="R960" s="565" t="s">
        <v>696</v>
      </c>
      <c r="S960" s="565" t="s">
        <v>696</v>
      </c>
      <c r="T960" s="565" t="s">
        <v>696</v>
      </c>
      <c r="U960" s="565" t="s">
        <v>696</v>
      </c>
      <c r="V960" s="565" t="s">
        <v>696</v>
      </c>
      <c r="W960" s="565" t="s">
        <v>696</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2"/>
        <v>4</v>
      </c>
      <c r="D961" s="401"/>
      <c r="E961" s="562">
        <f>E960</f>
        <v>18</v>
      </c>
      <c r="F961" s="452" t="b">
        <f t="shared" si="300"/>
        <v>1</v>
      </c>
      <c r="G961" s="401"/>
      <c r="H961" s="1195"/>
      <c r="I961" s="1196"/>
      <c r="J961" s="563" t="s">
        <v>699</v>
      </c>
      <c r="K961" s="564" t="str">
        <f t="shared" si="301"/>
        <v>-</v>
      </c>
      <c r="L961" s="565" t="s">
        <v>700</v>
      </c>
      <c r="M961" s="448">
        <v>38</v>
      </c>
      <c r="N961" s="565" t="s">
        <v>700</v>
      </c>
      <c r="O961" s="565" t="s">
        <v>700</v>
      </c>
      <c r="P961" s="565" t="s">
        <v>700</v>
      </c>
      <c r="Q961" s="565" t="s">
        <v>700</v>
      </c>
      <c r="R961" s="565" t="s">
        <v>700</v>
      </c>
      <c r="S961" s="565" t="s">
        <v>700</v>
      </c>
      <c r="T961" s="565" t="s">
        <v>700</v>
      </c>
      <c r="U961" s="565" t="s">
        <v>700</v>
      </c>
      <c r="V961" s="565" t="s">
        <v>700</v>
      </c>
      <c r="W961" s="565" t="s">
        <v>700</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2"/>
        <v>4</v>
      </c>
      <c r="D962" s="401"/>
      <c r="E962" s="562">
        <f>E961</f>
        <v>18</v>
      </c>
      <c r="F962" s="452" t="b">
        <f t="shared" si="300"/>
        <v>1</v>
      </c>
      <c r="G962" s="401"/>
      <c r="H962" s="1197"/>
      <c r="I962" s="1198"/>
      <c r="J962" s="548" t="s">
        <v>701</v>
      </c>
      <c r="K962" s="566" t="str">
        <f t="shared" si="301"/>
        <v>-</v>
      </c>
      <c r="L962" s="563" t="s">
        <v>696</v>
      </c>
      <c r="M962" s="563" t="s">
        <v>696</v>
      </c>
      <c r="N962" s="563" t="s">
        <v>696</v>
      </c>
      <c r="O962" s="563" t="s">
        <v>696</v>
      </c>
      <c r="P962" s="563" t="s">
        <v>696</v>
      </c>
      <c r="Q962" s="563" t="s">
        <v>696</v>
      </c>
      <c r="R962" s="563" t="s">
        <v>696</v>
      </c>
      <c r="S962" s="563" t="s">
        <v>696</v>
      </c>
      <c r="T962" s="563" t="s">
        <v>696</v>
      </c>
      <c r="U962" s="563" t="s">
        <v>696</v>
      </c>
      <c r="V962" s="567" t="s">
        <v>696</v>
      </c>
      <c r="W962" s="567" t="s">
        <v>696</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2"/>
        <v>4</v>
      </c>
      <c r="D963" s="401"/>
      <c r="E963" s="458">
        <v>19</v>
      </c>
      <c r="F963" s="452" t="b">
        <f t="shared" si="300"/>
        <v>1</v>
      </c>
      <c r="G963" s="401"/>
      <c r="H963" s="559" t="s">
        <v>728</v>
      </c>
      <c r="I963" s="559"/>
      <c r="J963" s="540" t="s">
        <v>695</v>
      </c>
      <c r="K963" s="560" t="str">
        <f t="shared" si="301"/>
        <v>-</v>
      </c>
      <c r="L963" s="561" t="s">
        <v>696</v>
      </c>
      <c r="M963" s="561" t="s">
        <v>696</v>
      </c>
      <c r="N963" s="561" t="s">
        <v>696</v>
      </c>
      <c r="O963" s="561" t="s">
        <v>696</v>
      </c>
      <c r="P963" s="561" t="s">
        <v>696</v>
      </c>
      <c r="Q963" s="561" t="s">
        <v>696</v>
      </c>
      <c r="R963" s="561" t="s">
        <v>696</v>
      </c>
      <c r="S963" s="561" t="s">
        <v>696</v>
      </c>
      <c r="T963" s="561" t="s">
        <v>696</v>
      </c>
      <c r="U963" s="561" t="s">
        <v>696</v>
      </c>
      <c r="V963" s="561" t="s">
        <v>696</v>
      </c>
      <c r="W963" s="561" t="s">
        <v>696</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2"/>
        <v>4</v>
      </c>
      <c r="D964" s="401"/>
      <c r="E964" s="562">
        <f>E963</f>
        <v>19</v>
      </c>
      <c r="F964" s="452" t="b">
        <f t="shared" si="300"/>
        <v>1</v>
      </c>
      <c r="G964" s="401"/>
      <c r="H964" s="1193" t="s">
        <v>729</v>
      </c>
      <c r="I964" s="1194"/>
      <c r="J964" s="563" t="s">
        <v>698</v>
      </c>
      <c r="K964" s="564">
        <f t="shared" si="301"/>
        <v>43543</v>
      </c>
      <c r="L964" s="448">
        <v>11</v>
      </c>
      <c r="M964" s="565" t="s">
        <v>696</v>
      </c>
      <c r="N964" s="565" t="s">
        <v>696</v>
      </c>
      <c r="O964" s="565" t="s">
        <v>696</v>
      </c>
      <c r="P964" s="565" t="s">
        <v>696</v>
      </c>
      <c r="Q964" s="565" t="s">
        <v>696</v>
      </c>
      <c r="R964" s="565" t="s">
        <v>696</v>
      </c>
      <c r="S964" s="565" t="s">
        <v>696</v>
      </c>
      <c r="T964" s="565" t="s">
        <v>696</v>
      </c>
      <c r="U964" s="565" t="s">
        <v>696</v>
      </c>
      <c r="V964" s="565" t="s">
        <v>696</v>
      </c>
      <c r="W964" s="565" t="s">
        <v>696</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2"/>
        <v>4</v>
      </c>
      <c r="D965" s="401"/>
      <c r="E965" s="562">
        <f>E964</f>
        <v>19</v>
      </c>
      <c r="F965" s="452" t="b">
        <f t="shared" si="300"/>
        <v>1</v>
      </c>
      <c r="G965" s="401"/>
      <c r="H965" s="1195"/>
      <c r="I965" s="1196"/>
      <c r="J965" s="563" t="s">
        <v>699</v>
      </c>
      <c r="K965" s="564" t="str">
        <f t="shared" si="301"/>
        <v>-</v>
      </c>
      <c r="L965" s="565" t="s">
        <v>700</v>
      </c>
      <c r="M965" s="565" t="s">
        <v>700</v>
      </c>
      <c r="N965" s="448">
        <v>20</v>
      </c>
      <c r="O965" s="448">
        <v>3</v>
      </c>
      <c r="P965" s="565" t="s">
        <v>700</v>
      </c>
      <c r="Q965" s="565" t="s">
        <v>700</v>
      </c>
      <c r="R965" s="565" t="s">
        <v>700</v>
      </c>
      <c r="S965" s="565" t="s">
        <v>700</v>
      </c>
      <c r="T965" s="565" t="s">
        <v>700</v>
      </c>
      <c r="U965" s="565" t="s">
        <v>700</v>
      </c>
      <c r="V965" s="565" t="s">
        <v>700</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2"/>
        <v>4</v>
      </c>
      <c r="D966" s="401"/>
      <c r="E966" s="562">
        <f>E965</f>
        <v>19</v>
      </c>
      <c r="F966" s="452" t="b">
        <f t="shared" si="300"/>
        <v>1</v>
      </c>
      <c r="G966" s="401"/>
      <c r="H966" s="1197"/>
      <c r="I966" s="1198"/>
      <c r="J966" s="548" t="s">
        <v>701</v>
      </c>
      <c r="K966" s="566" t="str">
        <f t="shared" si="301"/>
        <v>-</v>
      </c>
      <c r="L966" s="563" t="s">
        <v>696</v>
      </c>
      <c r="M966" s="563" t="s">
        <v>696</v>
      </c>
      <c r="N966" s="563" t="s">
        <v>696</v>
      </c>
      <c r="O966" s="563" t="s">
        <v>696</v>
      </c>
      <c r="P966" s="563" t="s">
        <v>696</v>
      </c>
      <c r="Q966" s="563" t="s">
        <v>696</v>
      </c>
      <c r="R966" s="563" t="s">
        <v>696</v>
      </c>
      <c r="S966" s="563" t="s">
        <v>696</v>
      </c>
      <c r="T966" s="563" t="s">
        <v>696</v>
      </c>
      <c r="U966" s="563" t="s">
        <v>696</v>
      </c>
      <c r="V966" s="567" t="s">
        <v>696</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2"/>
        <v>4</v>
      </c>
      <c r="D967" s="401"/>
      <c r="E967" s="458">
        <v>20</v>
      </c>
      <c r="F967" s="452" t="b">
        <f t="shared" si="300"/>
        <v>1</v>
      </c>
      <c r="G967" s="401"/>
      <c r="H967" s="559" t="s">
        <v>730</v>
      </c>
      <c r="I967" s="559"/>
      <c r="J967" s="540" t="s">
        <v>695</v>
      </c>
      <c r="K967" s="560" t="str">
        <f t="shared" si="301"/>
        <v>-</v>
      </c>
      <c r="L967" s="561" t="s">
        <v>696</v>
      </c>
      <c r="M967" s="561" t="s">
        <v>696</v>
      </c>
      <c r="N967" s="561" t="s">
        <v>696</v>
      </c>
      <c r="O967" s="561" t="s">
        <v>696</v>
      </c>
      <c r="P967" s="561" t="s">
        <v>696</v>
      </c>
      <c r="Q967" s="561" t="s">
        <v>696</v>
      </c>
      <c r="R967" s="561" t="s">
        <v>696</v>
      </c>
      <c r="S967" s="561" t="s">
        <v>696</v>
      </c>
      <c r="T967" s="561" t="s">
        <v>696</v>
      </c>
      <c r="U967" s="561" t="s">
        <v>696</v>
      </c>
      <c r="V967" s="561" t="s">
        <v>696</v>
      </c>
      <c r="W967" s="561" t="s">
        <v>696</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2"/>
        <v>4</v>
      </c>
      <c r="D968" s="401"/>
      <c r="E968" s="562">
        <f>E967</f>
        <v>20</v>
      </c>
      <c r="F968" s="452" t="b">
        <f t="shared" si="300"/>
        <v>1</v>
      </c>
      <c r="G968" s="401"/>
      <c r="H968" s="1193" t="s">
        <v>731</v>
      </c>
      <c r="I968" s="1194"/>
      <c r="J968" s="563" t="s">
        <v>698</v>
      </c>
      <c r="K968" s="564">
        <f t="shared" si="301"/>
        <v>43718</v>
      </c>
      <c r="L968" s="448">
        <v>36</v>
      </c>
      <c r="M968" s="565" t="s">
        <v>696</v>
      </c>
      <c r="N968" s="565" t="s">
        <v>696</v>
      </c>
      <c r="O968" s="565" t="s">
        <v>696</v>
      </c>
      <c r="P968" s="565" t="s">
        <v>696</v>
      </c>
      <c r="Q968" s="565" t="s">
        <v>696</v>
      </c>
      <c r="R968" s="565" t="s">
        <v>696</v>
      </c>
      <c r="S968" s="565" t="s">
        <v>696</v>
      </c>
      <c r="T968" s="565" t="s">
        <v>696</v>
      </c>
      <c r="U968" s="565" t="s">
        <v>696</v>
      </c>
      <c r="V968" s="565" t="s">
        <v>696</v>
      </c>
      <c r="W968" s="565" t="s">
        <v>696</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2"/>
        <v>4</v>
      </c>
      <c r="D969" s="401"/>
      <c r="E969" s="562">
        <f>E968</f>
        <v>20</v>
      </c>
      <c r="F969" s="452" t="b">
        <f t="shared" si="300"/>
        <v>1</v>
      </c>
      <c r="G969" s="401"/>
      <c r="H969" s="1195"/>
      <c r="I969" s="1196"/>
      <c r="J969" s="563" t="s">
        <v>699</v>
      </c>
      <c r="K969" s="564" t="str">
        <f t="shared" si="301"/>
        <v>-</v>
      </c>
      <c r="L969" s="565" t="s">
        <v>700</v>
      </c>
      <c r="M969" s="565" t="s">
        <v>700</v>
      </c>
      <c r="N969" s="448">
        <v>20</v>
      </c>
      <c r="O969" s="448">
        <v>6</v>
      </c>
      <c r="P969" s="565" t="s">
        <v>700</v>
      </c>
      <c r="Q969" s="565" t="s">
        <v>700</v>
      </c>
      <c r="R969" s="565" t="s">
        <v>700</v>
      </c>
      <c r="S969" s="565" t="s">
        <v>700</v>
      </c>
      <c r="T969" s="565" t="s">
        <v>700</v>
      </c>
      <c r="U969" s="565" t="s">
        <v>700</v>
      </c>
      <c r="V969" s="565" t="s">
        <v>700</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2"/>
        <v>4</v>
      </c>
      <c r="D970" s="401"/>
      <c r="E970" s="562">
        <f>E969</f>
        <v>20</v>
      </c>
      <c r="F970" s="452" t="b">
        <f t="shared" si="300"/>
        <v>1</v>
      </c>
      <c r="G970" s="401"/>
      <c r="H970" s="1197"/>
      <c r="I970" s="1198"/>
      <c r="J970" s="548" t="s">
        <v>701</v>
      </c>
      <c r="K970" s="566" t="str">
        <f t="shared" si="301"/>
        <v>-</v>
      </c>
      <c r="L970" s="563" t="s">
        <v>696</v>
      </c>
      <c r="M970" s="563" t="s">
        <v>696</v>
      </c>
      <c r="N970" s="563" t="s">
        <v>696</v>
      </c>
      <c r="O970" s="563" t="s">
        <v>696</v>
      </c>
      <c r="P970" s="563" t="s">
        <v>696</v>
      </c>
      <c r="Q970" s="563" t="s">
        <v>696</v>
      </c>
      <c r="R970" s="563" t="s">
        <v>696</v>
      </c>
      <c r="S970" s="563" t="s">
        <v>696</v>
      </c>
      <c r="T970" s="563" t="s">
        <v>696</v>
      </c>
      <c r="U970" s="563" t="s">
        <v>696</v>
      </c>
      <c r="V970" s="567" t="s">
        <v>696</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2"/>
        <v>4</v>
      </c>
      <c r="D971" s="401"/>
      <c r="E971" s="458">
        <v>21</v>
      </c>
      <c r="F971" s="452" t="b">
        <f t="shared" si="300"/>
        <v>1</v>
      </c>
      <c r="G971" s="401"/>
      <c r="H971" s="559" t="s">
        <v>732</v>
      </c>
      <c r="I971" s="559"/>
      <c r="J971" s="540" t="s">
        <v>695</v>
      </c>
      <c r="K971" s="560" t="str">
        <f t="shared" si="301"/>
        <v>-</v>
      </c>
      <c r="L971" s="569">
        <v>-1</v>
      </c>
      <c r="M971" s="561" t="s">
        <v>696</v>
      </c>
      <c r="N971" s="561" t="s">
        <v>696</v>
      </c>
      <c r="O971" s="561" t="s">
        <v>696</v>
      </c>
      <c r="P971" s="561" t="s">
        <v>696</v>
      </c>
      <c r="Q971" s="561" t="s">
        <v>696</v>
      </c>
      <c r="R971" s="561" t="s">
        <v>696</v>
      </c>
      <c r="S971" s="561" t="s">
        <v>696</v>
      </c>
      <c r="T971" s="561" t="s">
        <v>696</v>
      </c>
      <c r="U971" s="561" t="s">
        <v>696</v>
      </c>
      <c r="V971" s="561" t="s">
        <v>696</v>
      </c>
      <c r="W971" s="561" t="s">
        <v>696</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2"/>
        <v>4</v>
      </c>
      <c r="D972" s="401"/>
      <c r="E972" s="562">
        <f>E971</f>
        <v>21</v>
      </c>
      <c r="F972" s="452" t="b">
        <f t="shared" si="300"/>
        <v>1</v>
      </c>
      <c r="G972" s="401"/>
      <c r="H972" s="1193" t="s">
        <v>733</v>
      </c>
      <c r="I972" s="1194"/>
      <c r="J972" s="563" t="s">
        <v>698</v>
      </c>
      <c r="K972" s="564">
        <f t="shared" si="301"/>
        <v>43760</v>
      </c>
      <c r="L972" s="448">
        <v>42</v>
      </c>
      <c r="M972" s="565" t="s">
        <v>696</v>
      </c>
      <c r="N972" s="565" t="s">
        <v>696</v>
      </c>
      <c r="O972" s="565" t="s">
        <v>696</v>
      </c>
      <c r="P972" s="565" t="s">
        <v>696</v>
      </c>
      <c r="Q972" s="565" t="s">
        <v>696</v>
      </c>
      <c r="R972" s="565" t="s">
        <v>696</v>
      </c>
      <c r="S972" s="565" t="s">
        <v>696</v>
      </c>
      <c r="T972" s="565" t="s">
        <v>696</v>
      </c>
      <c r="U972" s="565" t="s">
        <v>696</v>
      </c>
      <c r="V972" s="565" t="s">
        <v>696</v>
      </c>
      <c r="W972" s="565" t="s">
        <v>696</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2"/>
        <v>4</v>
      </c>
      <c r="D973" s="401"/>
      <c r="E973" s="562">
        <f>E972</f>
        <v>21</v>
      </c>
      <c r="F973" s="452" t="b">
        <f t="shared" si="300"/>
        <v>1</v>
      </c>
      <c r="G973" s="401"/>
      <c r="H973" s="1195"/>
      <c r="I973" s="1196"/>
      <c r="J973" s="563" t="s">
        <v>699</v>
      </c>
      <c r="K973" s="564" t="str">
        <f t="shared" si="301"/>
        <v>-</v>
      </c>
      <c r="L973" s="565" t="s">
        <v>700</v>
      </c>
      <c r="M973" s="565" t="s">
        <v>700</v>
      </c>
      <c r="N973" s="448">
        <v>28</v>
      </c>
      <c r="O973" s="448">
        <v>3</v>
      </c>
      <c r="P973" s="565" t="s">
        <v>700</v>
      </c>
      <c r="Q973" s="565" t="s">
        <v>700</v>
      </c>
      <c r="R973" s="565" t="s">
        <v>700</v>
      </c>
      <c r="S973" s="565" t="s">
        <v>700</v>
      </c>
      <c r="T973" s="565" t="s">
        <v>700</v>
      </c>
      <c r="U973" s="565" t="s">
        <v>700</v>
      </c>
      <c r="V973" s="565" t="s">
        <v>700</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2"/>
        <v>4</v>
      </c>
      <c r="D974" s="401"/>
      <c r="E974" s="562">
        <f>E973</f>
        <v>21</v>
      </c>
      <c r="F974" s="452" t="b">
        <f t="shared" si="300"/>
        <v>1</v>
      </c>
      <c r="G974" s="401"/>
      <c r="H974" s="1197"/>
      <c r="I974" s="1198"/>
      <c r="J974" s="548" t="s">
        <v>701</v>
      </c>
      <c r="K974" s="566" t="str">
        <f t="shared" si="301"/>
        <v>-</v>
      </c>
      <c r="L974" s="563" t="s">
        <v>696</v>
      </c>
      <c r="M974" s="563" t="s">
        <v>696</v>
      </c>
      <c r="N974" s="563" t="s">
        <v>696</v>
      </c>
      <c r="O974" s="563" t="s">
        <v>696</v>
      </c>
      <c r="P974" s="563" t="s">
        <v>696</v>
      </c>
      <c r="Q974" s="563" t="s">
        <v>696</v>
      </c>
      <c r="R974" s="563" t="s">
        <v>696</v>
      </c>
      <c r="S974" s="563" t="s">
        <v>696</v>
      </c>
      <c r="T974" s="563" t="s">
        <v>696</v>
      </c>
      <c r="U974" s="563" t="s">
        <v>696</v>
      </c>
      <c r="V974" s="567" t="s">
        <v>696</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2"/>
        <v>4</v>
      </c>
      <c r="D975" s="401"/>
      <c r="E975" s="458">
        <v>22</v>
      </c>
      <c r="F975" s="452" t="b">
        <f t="shared" si="300"/>
        <v>1</v>
      </c>
      <c r="G975" s="401"/>
      <c r="H975" s="559" t="s">
        <v>734</v>
      </c>
      <c r="I975" s="559"/>
      <c r="J975" s="540" t="s">
        <v>695</v>
      </c>
      <c r="K975" s="560" t="str">
        <f t="shared" si="301"/>
        <v>-</v>
      </c>
      <c r="L975" s="561" t="s">
        <v>696</v>
      </c>
      <c r="M975" s="561" t="s">
        <v>696</v>
      </c>
      <c r="N975" s="561" t="s">
        <v>696</v>
      </c>
      <c r="O975" s="561" t="s">
        <v>696</v>
      </c>
      <c r="P975" s="561" t="s">
        <v>696</v>
      </c>
      <c r="Q975" s="561" t="s">
        <v>696</v>
      </c>
      <c r="R975" s="561" t="s">
        <v>696</v>
      </c>
      <c r="S975" s="561" t="s">
        <v>696</v>
      </c>
      <c r="T975" s="561" t="s">
        <v>696</v>
      </c>
      <c r="U975" s="561" t="s">
        <v>696</v>
      </c>
      <c r="V975" s="561" t="s">
        <v>696</v>
      </c>
      <c r="W975" s="561" t="s">
        <v>696</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2"/>
        <v>4</v>
      </c>
      <c r="D976" s="401"/>
      <c r="E976" s="562">
        <f>E975</f>
        <v>22</v>
      </c>
      <c r="F976" s="452" t="b">
        <f t="shared" si="300"/>
        <v>1</v>
      </c>
      <c r="G976" s="401"/>
      <c r="H976" s="1193" t="s">
        <v>735</v>
      </c>
      <c r="I976" s="1194"/>
      <c r="J976" s="563" t="s">
        <v>698</v>
      </c>
      <c r="K976" s="564" t="str">
        <f t="shared" si="301"/>
        <v>-</v>
      </c>
      <c r="L976" s="565" t="s">
        <v>696</v>
      </c>
      <c r="M976" s="565" t="s">
        <v>696</v>
      </c>
      <c r="N976" s="448">
        <v>0</v>
      </c>
      <c r="O976" s="565" t="s">
        <v>696</v>
      </c>
      <c r="P976" s="565" t="s">
        <v>696</v>
      </c>
      <c r="Q976" s="565" t="s">
        <v>696</v>
      </c>
      <c r="R976" s="565" t="s">
        <v>696</v>
      </c>
      <c r="S976" s="565" t="s">
        <v>696</v>
      </c>
      <c r="T976" s="565" t="s">
        <v>696</v>
      </c>
      <c r="U976" s="565" t="s">
        <v>696</v>
      </c>
      <c r="V976" s="565" t="s">
        <v>696</v>
      </c>
      <c r="W976" s="565" t="s">
        <v>696</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2"/>
        <v>4</v>
      </c>
      <c r="D977" s="401"/>
      <c r="E977" s="562">
        <f>E976</f>
        <v>22</v>
      </c>
      <c r="F977" s="452" t="b">
        <f t="shared" si="300"/>
        <v>1</v>
      </c>
      <c r="G977" s="401"/>
      <c r="H977" s="1195"/>
      <c r="I977" s="1196"/>
      <c r="J977" s="563" t="s">
        <v>699</v>
      </c>
      <c r="K977" s="564" t="str">
        <f t="shared" si="301"/>
        <v>-</v>
      </c>
      <c r="L977" s="565" t="s">
        <v>700</v>
      </c>
      <c r="M977" s="565" t="s">
        <v>700</v>
      </c>
      <c r="N977" s="565" t="s">
        <v>700</v>
      </c>
      <c r="O977" s="565" t="s">
        <v>700</v>
      </c>
      <c r="P977" s="565" t="s">
        <v>700</v>
      </c>
      <c r="Q977" s="565" t="s">
        <v>700</v>
      </c>
      <c r="R977" s="565" t="s">
        <v>700</v>
      </c>
      <c r="S977" s="565" t="s">
        <v>700</v>
      </c>
      <c r="T977" s="565" t="s">
        <v>700</v>
      </c>
      <c r="U977" s="565" t="s">
        <v>700</v>
      </c>
      <c r="V977" s="565" t="s">
        <v>700</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2"/>
        <v>4</v>
      </c>
      <c r="D978" s="401"/>
      <c r="E978" s="562">
        <f>E977</f>
        <v>22</v>
      </c>
      <c r="F978" s="452" t="b">
        <f t="shared" si="300"/>
        <v>1</v>
      </c>
      <c r="G978" s="401"/>
      <c r="H978" s="1197"/>
      <c r="I978" s="1198"/>
      <c r="J978" s="548" t="s">
        <v>701</v>
      </c>
      <c r="K978" s="566" t="str">
        <f t="shared" si="301"/>
        <v>-</v>
      </c>
      <c r="L978" s="563" t="s">
        <v>696</v>
      </c>
      <c r="M978" s="563" t="s">
        <v>696</v>
      </c>
      <c r="N978" s="563" t="s">
        <v>696</v>
      </c>
      <c r="O978" s="563" t="s">
        <v>696</v>
      </c>
      <c r="P978" s="563" t="s">
        <v>696</v>
      </c>
      <c r="Q978" s="563" t="s">
        <v>696</v>
      </c>
      <c r="R978" s="563" t="s">
        <v>696</v>
      </c>
      <c r="S978" s="563" t="s">
        <v>696</v>
      </c>
      <c r="T978" s="563" t="s">
        <v>696</v>
      </c>
      <c r="U978" s="563" t="s">
        <v>696</v>
      </c>
      <c r="V978" s="567" t="s">
        <v>696</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2"/>
        <v>4</v>
      </c>
      <c r="D979" s="401"/>
      <c r="E979" s="458">
        <v>23</v>
      </c>
      <c r="F979" s="452" t="b">
        <f t="shared" si="300"/>
        <v>1</v>
      </c>
      <c r="G979" s="401"/>
      <c r="H979" s="559" t="s">
        <v>736</v>
      </c>
      <c r="I979" s="559"/>
      <c r="J979" s="540" t="s">
        <v>695</v>
      </c>
      <c r="K979" s="560" t="str">
        <f t="shared" si="301"/>
        <v>-</v>
      </c>
      <c r="L979" s="561" t="s">
        <v>696</v>
      </c>
      <c r="M979" s="561" t="s">
        <v>696</v>
      </c>
      <c r="N979" s="561" t="s">
        <v>696</v>
      </c>
      <c r="O979" s="561" t="s">
        <v>696</v>
      </c>
      <c r="P979" s="561" t="s">
        <v>696</v>
      </c>
      <c r="Q979" s="561" t="s">
        <v>696</v>
      </c>
      <c r="R979" s="561" t="s">
        <v>696</v>
      </c>
      <c r="S979" s="561" t="s">
        <v>696</v>
      </c>
      <c r="T979" s="561" t="s">
        <v>696</v>
      </c>
      <c r="U979" s="561" t="s">
        <v>696</v>
      </c>
      <c r="V979" s="561" t="s">
        <v>696</v>
      </c>
      <c r="W979" s="561" t="s">
        <v>696</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2"/>
        <v>4</v>
      </c>
      <c r="D980" s="401"/>
      <c r="E980" s="562">
        <f>E979</f>
        <v>23</v>
      </c>
      <c r="F980" s="452" t="b">
        <f t="shared" si="300"/>
        <v>1</v>
      </c>
      <c r="G980" s="401"/>
      <c r="H980" s="1193" t="s">
        <v>737</v>
      </c>
      <c r="I980" s="1194"/>
      <c r="J980" s="563" t="s">
        <v>698</v>
      </c>
      <c r="K980" s="564" t="str">
        <f t="shared" si="301"/>
        <v>-</v>
      </c>
      <c r="L980" s="565" t="s">
        <v>696</v>
      </c>
      <c r="M980" s="565" t="s">
        <v>696</v>
      </c>
      <c r="N980" s="448">
        <v>0</v>
      </c>
      <c r="O980" s="565" t="s">
        <v>696</v>
      </c>
      <c r="P980" s="565" t="s">
        <v>696</v>
      </c>
      <c r="Q980" s="565" t="s">
        <v>696</v>
      </c>
      <c r="R980" s="565" t="s">
        <v>696</v>
      </c>
      <c r="S980" s="565" t="s">
        <v>696</v>
      </c>
      <c r="T980" s="565" t="s">
        <v>696</v>
      </c>
      <c r="U980" s="565" t="s">
        <v>696</v>
      </c>
      <c r="V980" s="565" t="s">
        <v>696</v>
      </c>
      <c r="W980" s="565" t="s">
        <v>696</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2"/>
        <v>4</v>
      </c>
      <c r="D981" s="401"/>
      <c r="E981" s="562">
        <f>E980</f>
        <v>23</v>
      </c>
      <c r="F981" s="452" t="b">
        <f t="shared" si="300"/>
        <v>1</v>
      </c>
      <c r="G981" s="401"/>
      <c r="H981" s="1195"/>
      <c r="I981" s="1196"/>
      <c r="J981" s="563" t="s">
        <v>699</v>
      </c>
      <c r="K981" s="564" t="str">
        <f t="shared" si="301"/>
        <v>-</v>
      </c>
      <c r="L981" s="565" t="s">
        <v>700</v>
      </c>
      <c r="M981" s="565" t="s">
        <v>700</v>
      </c>
      <c r="N981" s="565" t="s">
        <v>700</v>
      </c>
      <c r="O981" s="565" t="s">
        <v>700</v>
      </c>
      <c r="P981" s="565" t="s">
        <v>700</v>
      </c>
      <c r="Q981" s="565" t="s">
        <v>700</v>
      </c>
      <c r="R981" s="565" t="s">
        <v>700</v>
      </c>
      <c r="S981" s="565" t="s">
        <v>700</v>
      </c>
      <c r="T981" s="565" t="s">
        <v>700</v>
      </c>
      <c r="U981" s="565" t="s">
        <v>700</v>
      </c>
      <c r="V981" s="565" t="s">
        <v>700</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2"/>
        <v>4</v>
      </c>
      <c r="D982" s="401"/>
      <c r="E982" s="562">
        <f>E981</f>
        <v>23</v>
      </c>
      <c r="F982" s="452" t="b">
        <f t="shared" si="300"/>
        <v>1</v>
      </c>
      <c r="G982" s="401"/>
      <c r="H982" s="1197"/>
      <c r="I982" s="1198"/>
      <c r="J982" s="548" t="s">
        <v>701</v>
      </c>
      <c r="K982" s="566" t="str">
        <f t="shared" si="301"/>
        <v>-</v>
      </c>
      <c r="L982" s="563" t="s">
        <v>696</v>
      </c>
      <c r="M982" s="563" t="s">
        <v>696</v>
      </c>
      <c r="N982" s="563" t="s">
        <v>696</v>
      </c>
      <c r="O982" s="563" t="s">
        <v>696</v>
      </c>
      <c r="P982" s="563" t="s">
        <v>696</v>
      </c>
      <c r="Q982" s="563" t="s">
        <v>696</v>
      </c>
      <c r="R982" s="563" t="s">
        <v>696</v>
      </c>
      <c r="S982" s="563" t="s">
        <v>696</v>
      </c>
      <c r="T982" s="563" t="s">
        <v>696</v>
      </c>
      <c r="U982" s="563" t="s">
        <v>696</v>
      </c>
      <c r="V982" s="567" t="s">
        <v>696</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2"/>
        <v>4</v>
      </c>
      <c r="D983" s="401"/>
      <c r="E983" s="458">
        <v>24</v>
      </c>
      <c r="F983" s="452" t="b">
        <f t="shared" ref="F983:F994" si="303">COUNTIFS($L983:$W983,"-")&lt;&gt;COUNTA($L983:$W983)</f>
        <v>1</v>
      </c>
      <c r="G983" s="401"/>
      <c r="H983" s="559" t="s">
        <v>738</v>
      </c>
      <c r="I983" s="559"/>
      <c r="J983" s="540" t="s">
        <v>695</v>
      </c>
      <c r="K983" s="560" t="str">
        <f t="shared" si="301"/>
        <v>-</v>
      </c>
      <c r="L983" s="561" t="s">
        <v>696</v>
      </c>
      <c r="M983" s="561" t="s">
        <v>696</v>
      </c>
      <c r="N983" s="561" t="s">
        <v>696</v>
      </c>
      <c r="O983" s="561" t="s">
        <v>696</v>
      </c>
      <c r="P983" s="561" t="s">
        <v>696</v>
      </c>
      <c r="Q983" s="561" t="s">
        <v>696</v>
      </c>
      <c r="R983" s="561" t="s">
        <v>696</v>
      </c>
      <c r="S983" s="561" t="s">
        <v>696</v>
      </c>
      <c r="T983" s="561" t="s">
        <v>696</v>
      </c>
      <c r="U983" s="561" t="s">
        <v>696</v>
      </c>
      <c r="V983" s="561" t="s">
        <v>696</v>
      </c>
      <c r="W983" s="561" t="s">
        <v>696</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2"/>
        <v>4</v>
      </c>
      <c r="D984" s="401"/>
      <c r="E984" s="562">
        <f>E983</f>
        <v>24</v>
      </c>
      <c r="F984" s="452" t="b">
        <f t="shared" si="303"/>
        <v>1</v>
      </c>
      <c r="G984" s="401"/>
      <c r="H984" s="1193" t="s">
        <v>739</v>
      </c>
      <c r="I984" s="1194"/>
      <c r="J984" s="563" t="s">
        <v>698</v>
      </c>
      <c r="K984" s="564" t="str">
        <f t="shared" si="301"/>
        <v>-</v>
      </c>
      <c r="L984" s="565" t="s">
        <v>696</v>
      </c>
      <c r="M984" s="565" t="s">
        <v>696</v>
      </c>
      <c r="N984" s="565" t="s">
        <v>696</v>
      </c>
      <c r="O984" s="565" t="s">
        <v>696</v>
      </c>
      <c r="P984" s="565" t="s">
        <v>696</v>
      </c>
      <c r="Q984" s="565" t="s">
        <v>696</v>
      </c>
      <c r="R984" s="565" t="s">
        <v>696</v>
      </c>
      <c r="S984" s="565" t="s">
        <v>696</v>
      </c>
      <c r="T984" s="565" t="s">
        <v>696</v>
      </c>
      <c r="U984" s="565" t="s">
        <v>696</v>
      </c>
      <c r="V984" s="565" t="s">
        <v>696</v>
      </c>
      <c r="W984" s="565" t="s">
        <v>696</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2"/>
        <v>4</v>
      </c>
      <c r="D985" s="401"/>
      <c r="E985" s="562">
        <f>E984</f>
        <v>24</v>
      </c>
      <c r="F985" s="452" t="b">
        <f t="shared" si="303"/>
        <v>1</v>
      </c>
      <c r="G985" s="401"/>
      <c r="H985" s="1195"/>
      <c r="I985" s="1196"/>
      <c r="J985" s="563" t="s">
        <v>699</v>
      </c>
      <c r="K985" s="564" t="str">
        <f t="shared" si="301"/>
        <v>-</v>
      </c>
      <c r="L985" s="565" t="s">
        <v>700</v>
      </c>
      <c r="M985" s="565" t="s">
        <v>700</v>
      </c>
      <c r="N985" s="565" t="s">
        <v>700</v>
      </c>
      <c r="O985" s="565" t="s">
        <v>700</v>
      </c>
      <c r="P985" s="565" t="s">
        <v>700</v>
      </c>
      <c r="Q985" s="565" t="s">
        <v>700</v>
      </c>
      <c r="R985" s="565" t="s">
        <v>700</v>
      </c>
      <c r="S985" s="565" t="s">
        <v>700</v>
      </c>
      <c r="T985" s="565" t="s">
        <v>700</v>
      </c>
      <c r="U985" s="565" t="s">
        <v>700</v>
      </c>
      <c r="V985" s="565" t="s">
        <v>700</v>
      </c>
      <c r="W985" s="565" t="s">
        <v>700</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2"/>
        <v>4</v>
      </c>
      <c r="D986" s="401"/>
      <c r="E986" s="562">
        <f>E985</f>
        <v>24</v>
      </c>
      <c r="F986" s="452" t="b">
        <f t="shared" si="303"/>
        <v>1</v>
      </c>
      <c r="G986" s="401"/>
      <c r="H986" s="1197"/>
      <c r="I986" s="1198"/>
      <c r="J986" s="548" t="s">
        <v>701</v>
      </c>
      <c r="K986" s="566" t="str">
        <f t="shared" si="301"/>
        <v>-</v>
      </c>
      <c r="L986" s="563" t="s">
        <v>696</v>
      </c>
      <c r="M986" s="563" t="s">
        <v>696</v>
      </c>
      <c r="N986" s="563" t="s">
        <v>696</v>
      </c>
      <c r="O986" s="563" t="s">
        <v>696</v>
      </c>
      <c r="P986" s="563" t="s">
        <v>696</v>
      </c>
      <c r="Q986" s="563" t="s">
        <v>696</v>
      </c>
      <c r="R986" s="563" t="s">
        <v>696</v>
      </c>
      <c r="S986" s="563" t="s">
        <v>696</v>
      </c>
      <c r="T986" s="563" t="s">
        <v>696</v>
      </c>
      <c r="U986" s="563" t="s">
        <v>696</v>
      </c>
      <c r="V986" s="567" t="s">
        <v>696</v>
      </c>
      <c r="W986" s="567" t="s">
        <v>696</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4">INT($C$875)+3</f>
        <v>4</v>
      </c>
      <c r="D987" s="401"/>
      <c r="E987" s="458">
        <v>25</v>
      </c>
      <c r="F987" s="452" t="b">
        <f t="shared" si="303"/>
        <v>1</v>
      </c>
      <c r="G987" s="401"/>
      <c r="H987" s="559" t="s">
        <v>1095</v>
      </c>
      <c r="I987" s="559"/>
      <c r="J987" s="540" t="s">
        <v>695</v>
      </c>
      <c r="K987" s="560" t="str">
        <f t="shared" si="301"/>
        <v>-</v>
      </c>
      <c r="L987" s="561" t="s">
        <v>696</v>
      </c>
      <c r="M987" s="561" t="s">
        <v>696</v>
      </c>
      <c r="N987" s="561" t="s">
        <v>696</v>
      </c>
      <c r="O987" s="561" t="s">
        <v>696</v>
      </c>
      <c r="P987" s="561" t="s">
        <v>696</v>
      </c>
      <c r="Q987" s="568">
        <v>21</v>
      </c>
      <c r="R987" s="561" t="s">
        <v>696</v>
      </c>
      <c r="S987" s="561" t="s">
        <v>696</v>
      </c>
      <c r="T987" s="561" t="s">
        <v>696</v>
      </c>
      <c r="U987" s="561" t="s">
        <v>696</v>
      </c>
      <c r="V987" s="561" t="s">
        <v>696</v>
      </c>
      <c r="W987" s="561" t="s">
        <v>696</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4"/>
        <v>4</v>
      </c>
      <c r="D988" s="401"/>
      <c r="E988" s="562">
        <f>E987</f>
        <v>25</v>
      </c>
      <c r="F988" s="452" t="b">
        <f t="shared" si="303"/>
        <v>1</v>
      </c>
      <c r="G988" s="401"/>
      <c r="H988" s="1193" t="s">
        <v>1096</v>
      </c>
      <c r="I988" s="1194"/>
      <c r="J988" s="563" t="s">
        <v>698</v>
      </c>
      <c r="K988" s="564" t="str">
        <f t="shared" si="301"/>
        <v>-</v>
      </c>
      <c r="L988" s="565" t="s">
        <v>696</v>
      </c>
      <c r="M988" s="565" t="s">
        <v>696</v>
      </c>
      <c r="N988" s="565" t="s">
        <v>696</v>
      </c>
      <c r="O988" s="565" t="s">
        <v>696</v>
      </c>
      <c r="P988" s="565" t="s">
        <v>696</v>
      </c>
      <c r="Q988" s="565" t="s">
        <v>696</v>
      </c>
      <c r="R988" s="565" t="s">
        <v>696</v>
      </c>
      <c r="S988" s="448" t="b">
        <v>1</v>
      </c>
      <c r="T988" s="565" t="s">
        <v>696</v>
      </c>
      <c r="U988" s="565" t="s">
        <v>696</v>
      </c>
      <c r="V988" s="565" t="s">
        <v>696</v>
      </c>
      <c r="W988" s="565" t="s">
        <v>696</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4"/>
        <v>4</v>
      </c>
      <c r="D989" s="401"/>
      <c r="E989" s="562">
        <f>E988</f>
        <v>25</v>
      </c>
      <c r="F989" s="452" t="b">
        <f t="shared" si="303"/>
        <v>1</v>
      </c>
      <c r="G989" s="401"/>
      <c r="H989" s="1195"/>
      <c r="I989" s="1196"/>
      <c r="J989" s="563" t="s">
        <v>699</v>
      </c>
      <c r="K989" s="564" t="str">
        <f t="shared" si="301"/>
        <v>-</v>
      </c>
      <c r="L989" s="565" t="s">
        <v>700</v>
      </c>
      <c r="M989" s="565" t="s">
        <v>700</v>
      </c>
      <c r="N989" s="565" t="s">
        <v>700</v>
      </c>
      <c r="O989" s="565" t="s">
        <v>700</v>
      </c>
      <c r="P989" s="448">
        <v>21</v>
      </c>
      <c r="Q989" s="565" t="s">
        <v>700</v>
      </c>
      <c r="R989" s="565" t="s">
        <v>700</v>
      </c>
      <c r="S989" s="565" t="s">
        <v>700</v>
      </c>
      <c r="T989" s="565" t="s">
        <v>700</v>
      </c>
      <c r="U989" s="565" t="s">
        <v>700</v>
      </c>
      <c r="V989" s="565" t="s">
        <v>700</v>
      </c>
      <c r="W989" s="565" t="s">
        <v>700</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4"/>
        <v>4</v>
      </c>
      <c r="D990" s="401"/>
      <c r="E990" s="562">
        <f>E989</f>
        <v>25</v>
      </c>
      <c r="F990" s="452" t="b">
        <f t="shared" si="303"/>
        <v>1</v>
      </c>
      <c r="G990" s="401"/>
      <c r="H990" s="1197"/>
      <c r="I990" s="1198"/>
      <c r="J990" s="548" t="s">
        <v>701</v>
      </c>
      <c r="K990" s="566" t="str">
        <f t="shared" si="301"/>
        <v>-</v>
      </c>
      <c r="L990" s="563" t="s">
        <v>696</v>
      </c>
      <c r="M990" s="563" t="s">
        <v>696</v>
      </c>
      <c r="N990" s="563" t="s">
        <v>696</v>
      </c>
      <c r="O990" s="563" t="s">
        <v>696</v>
      </c>
      <c r="P990" s="563" t="s">
        <v>696</v>
      </c>
      <c r="Q990" s="563" t="s">
        <v>696</v>
      </c>
      <c r="R990" s="563" t="s">
        <v>696</v>
      </c>
      <c r="S990" s="563" t="s">
        <v>696</v>
      </c>
      <c r="T990" s="563" t="s">
        <v>696</v>
      </c>
      <c r="U990" s="563" t="s">
        <v>696</v>
      </c>
      <c r="V990" s="567" t="s">
        <v>696</v>
      </c>
      <c r="W990" s="567" t="s">
        <v>696</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4"/>
        <v>4</v>
      </c>
      <c r="D991" s="401"/>
      <c r="E991" s="458">
        <v>26</v>
      </c>
      <c r="F991" s="452" t="b">
        <f t="shared" si="303"/>
        <v>1</v>
      </c>
      <c r="G991" s="401"/>
      <c r="H991" s="559" t="s">
        <v>740</v>
      </c>
      <c r="I991" s="559"/>
      <c r="J991" s="540" t="s">
        <v>695</v>
      </c>
      <c r="K991" s="560" t="str">
        <f t="shared" si="301"/>
        <v>-</v>
      </c>
      <c r="L991" s="569">
        <v>-1</v>
      </c>
      <c r="M991" s="561" t="s">
        <v>696</v>
      </c>
      <c r="N991" s="561" t="s">
        <v>696</v>
      </c>
      <c r="O991" s="561" t="s">
        <v>696</v>
      </c>
      <c r="P991" s="561" t="s">
        <v>696</v>
      </c>
      <c r="Q991" s="561" t="s">
        <v>696</v>
      </c>
      <c r="R991" s="561" t="s">
        <v>696</v>
      </c>
      <c r="S991" s="561" t="s">
        <v>696</v>
      </c>
      <c r="T991" s="561" t="s">
        <v>696</v>
      </c>
      <c r="U991" s="561" t="s">
        <v>696</v>
      </c>
      <c r="V991" s="568">
        <v>0.05</v>
      </c>
      <c r="W991" s="561" t="s">
        <v>696</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4"/>
        <v>4</v>
      </c>
      <c r="D992" s="401"/>
      <c r="E992" s="562">
        <f>E991</f>
        <v>26</v>
      </c>
      <c r="F992" s="452" t="b">
        <f t="shared" si="303"/>
        <v>1</v>
      </c>
      <c r="G992" s="401"/>
      <c r="H992" s="1193" t="s">
        <v>741</v>
      </c>
      <c r="I992" s="1194"/>
      <c r="J992" s="563" t="s">
        <v>698</v>
      </c>
      <c r="K992" s="564" t="str">
        <f t="shared" si="301"/>
        <v>-</v>
      </c>
      <c r="L992" s="565" t="s">
        <v>696</v>
      </c>
      <c r="M992" s="565" t="s">
        <v>696</v>
      </c>
      <c r="N992" s="565" t="s">
        <v>696</v>
      </c>
      <c r="O992" s="565" t="s">
        <v>696</v>
      </c>
      <c r="P992" s="565" t="s">
        <v>696</v>
      </c>
      <c r="Q992" s="565" t="s">
        <v>696</v>
      </c>
      <c r="R992" s="565" t="s">
        <v>696</v>
      </c>
      <c r="S992" s="565" t="s">
        <v>696</v>
      </c>
      <c r="T992" s="565" t="s">
        <v>696</v>
      </c>
      <c r="U992" s="565" t="s">
        <v>696</v>
      </c>
      <c r="V992" s="565" t="s">
        <v>696</v>
      </c>
      <c r="W992" s="565" t="s">
        <v>696</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4"/>
        <v>4</v>
      </c>
      <c r="D993" s="401"/>
      <c r="E993" s="562">
        <f>E992</f>
        <v>26</v>
      </c>
      <c r="F993" s="452" t="b">
        <f t="shared" si="303"/>
        <v>1</v>
      </c>
      <c r="G993" s="401"/>
      <c r="H993" s="1195"/>
      <c r="I993" s="1196"/>
      <c r="J993" s="563" t="s">
        <v>699</v>
      </c>
      <c r="K993" s="564" t="str">
        <f t="shared" si="301"/>
        <v>-</v>
      </c>
      <c r="L993" s="565" t="s">
        <v>700</v>
      </c>
      <c r="M993" s="565" t="s">
        <v>700</v>
      </c>
      <c r="N993" s="565" t="s">
        <v>700</v>
      </c>
      <c r="O993" s="565" t="s">
        <v>700</v>
      </c>
      <c r="P993" s="565" t="s">
        <v>700</v>
      </c>
      <c r="Q993" s="565" t="s">
        <v>700</v>
      </c>
      <c r="R993" s="565" t="s">
        <v>700</v>
      </c>
      <c r="S993" s="565" t="s">
        <v>700</v>
      </c>
      <c r="T993" s="565" t="s">
        <v>700</v>
      </c>
      <c r="U993" s="565" t="s">
        <v>700</v>
      </c>
      <c r="V993" s="565" t="s">
        <v>700</v>
      </c>
      <c r="W993" s="565" t="s">
        <v>700</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4"/>
        <v>4</v>
      </c>
      <c r="D994" s="401"/>
      <c r="E994" s="562">
        <f>E993</f>
        <v>26</v>
      </c>
      <c r="F994" s="452" t="b">
        <f t="shared" si="303"/>
        <v>1</v>
      </c>
      <c r="G994" s="401"/>
      <c r="H994" s="1197"/>
      <c r="I994" s="1198"/>
      <c r="J994" s="548" t="s">
        <v>701</v>
      </c>
      <c r="K994" s="566" t="str">
        <f t="shared" si="301"/>
        <v>-</v>
      </c>
      <c r="L994" s="572" t="s">
        <v>696</v>
      </c>
      <c r="M994" s="572" t="s">
        <v>696</v>
      </c>
      <c r="N994" s="572" t="s">
        <v>696</v>
      </c>
      <c r="O994" s="572" t="s">
        <v>696</v>
      </c>
      <c r="P994" s="572" t="s">
        <v>696</v>
      </c>
      <c r="Q994" s="572" t="s">
        <v>696</v>
      </c>
      <c r="R994" s="572" t="s">
        <v>696</v>
      </c>
      <c r="S994" s="572" t="s">
        <v>696</v>
      </c>
      <c r="T994" s="572" t="s">
        <v>696</v>
      </c>
      <c r="U994" s="572" t="s">
        <v>696</v>
      </c>
      <c r="V994" s="571">
        <v>-0.05</v>
      </c>
      <c r="W994" s="567" t="s">
        <v>696</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437</v>
      </c>
      <c r="AR995" s="387"/>
      <c r="AS995" s="375"/>
      <c r="AT995" s="375"/>
      <c r="AU995" s="375"/>
    </row>
    <row r="996" spans="1:47" ht="5.0999999999999996" customHeight="1" outlineLevel="2" x14ac:dyDescent="0.25">
      <c r="A996" s="375"/>
      <c r="B996" s="384"/>
      <c r="C996" s="377">
        <f>INT($C$875)+2.005</f>
        <v>3.0049999999999999</v>
      </c>
      <c r="D996" s="401" t="s">
        <v>433</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742</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743</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744</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745</v>
      </c>
      <c r="I1000" s="406"/>
      <c r="J1000" s="448">
        <v>0</v>
      </c>
      <c r="K1000" s="448">
        <v>0.5</v>
      </c>
      <c r="L1000" s="448">
        <v>1.25</v>
      </c>
      <c r="M1000" s="422">
        <f>FORECAST(M999,CHOOSE({1,2},L1000,N1000),CHOOSE({1,2},L999,N999))</f>
        <v>13.624999999999998</v>
      </c>
      <c r="N1000" s="448">
        <v>3.5</v>
      </c>
      <c r="O1000" s="406" t="s">
        <v>746</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437</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129</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747</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424</v>
      </c>
      <c r="F6" s="452">
        <v>2</v>
      </c>
      <c r="G6" s="389"/>
      <c r="H6" s="856" t="s">
        <v>748</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426</v>
      </c>
      <c r="F7" s="455">
        <v>1</v>
      </c>
      <c r="G7" s="393"/>
      <c r="H7" s="585" t="s">
        <v>427</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428</v>
      </c>
      <c r="K12" s="577" t="s">
        <v>429</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430</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431</v>
      </c>
      <c r="C15" s="574">
        <f>INT(MAX($C$16:$C$31))+1</f>
        <v>5</v>
      </c>
      <c r="D15" s="401" t="s">
        <v>432</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433</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434</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435</v>
      </c>
      <c r="I18" s="406"/>
      <c r="J18" s="673">
        <v>44526.325755208301</v>
      </c>
      <c r="K18" s="1236" t="s">
        <v>1006</v>
      </c>
      <c r="L18" s="1237"/>
      <c r="M18" s="1237"/>
      <c r="N18" s="1237"/>
      <c r="O18" s="1237"/>
      <c r="P18" s="1237"/>
      <c r="Q18" s="1237"/>
      <c r="R18" s="1237"/>
      <c r="S18" s="1237"/>
      <c r="T18" s="1237"/>
      <c r="U18" s="1237"/>
      <c r="V18" s="1237"/>
      <c r="W18" s="1237"/>
      <c r="X18" s="1237"/>
      <c r="Y18" s="1237"/>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436</v>
      </c>
      <c r="I21" s="406"/>
      <c r="J21" s="672">
        <v>44650.450700925903</v>
      </c>
      <c r="K21" s="1238" t="s">
        <v>1104</v>
      </c>
      <c r="L21" s="1239"/>
      <c r="M21" s="1239"/>
      <c r="N21" s="1239"/>
      <c r="O21" s="1239"/>
      <c r="P21" s="1239"/>
      <c r="Q21" s="1239"/>
      <c r="R21" s="1239"/>
      <c r="S21" s="1239"/>
      <c r="T21" s="1239"/>
      <c r="U21" s="1239"/>
      <c r="V21" s="1239"/>
      <c r="W21" s="1239"/>
      <c r="X21" s="1239"/>
      <c r="Y21" s="1240"/>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437</v>
      </c>
      <c r="SK24" s="387"/>
      <c r="SL24" s="375"/>
      <c r="SM24" s="375"/>
      <c r="SN24" s="375"/>
    </row>
    <row r="25" spans="1:508" ht="5.0999999999999996" hidden="1" customHeight="1" outlineLevel="3" x14ac:dyDescent="0.25">
      <c r="A25" s="375"/>
      <c r="B25" s="384"/>
      <c r="C25" s="574">
        <f>INT($C$6)+3.005</f>
        <v>4.0049999999999999</v>
      </c>
      <c r="D25" s="401" t="s">
        <v>433</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438</v>
      </c>
      <c r="I26" s="580"/>
      <c r="J26" s="408" t="s">
        <v>439</v>
      </c>
      <c r="K26" s="409">
        <v>15</v>
      </c>
      <c r="L26" s="408" t="s">
        <v>440</v>
      </c>
      <c r="M26" s="409">
        <v>8.43</v>
      </c>
      <c r="N26" s="406" t="s">
        <v>441</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442</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443</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444</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445</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437</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129</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424</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426</v>
      </c>
      <c r="F41" s="455">
        <v>1</v>
      </c>
      <c r="G41" s="393"/>
      <c r="H41" s="585" t="s">
        <v>998</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1001</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166</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749</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750</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751</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749</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750</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749</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750</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430</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752</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431</v>
      </c>
      <c r="C56" s="574">
        <f>INT(MAX($C$59:$C$123))+1</f>
        <v>5</v>
      </c>
      <c r="D56" s="401" t="s">
        <v>432</v>
      </c>
      <c r="E56" s="458"/>
      <c r="F56" s="458"/>
      <c r="G56" s="401"/>
      <c r="H56" s="458" t="s">
        <v>753</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755</v>
      </c>
      <c r="I57" s="419" t="s">
        <v>1005</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429</v>
      </c>
      <c r="I58" s="588" t="s">
        <v>190</v>
      </c>
      <c r="J58" s="390" t="s">
        <v>839</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433</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892</v>
      </c>
      <c r="I60" s="422" t="s">
        <v>754</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211</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212</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895</v>
      </c>
      <c r="I63" s="590" t="s">
        <v>754</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211</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212</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896</v>
      </c>
      <c r="I66" s="422" t="s">
        <v>754</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211</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212</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897</v>
      </c>
      <c r="I69" s="422" t="s">
        <v>754</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211</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212</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894</v>
      </c>
      <c r="I72" s="422" t="s">
        <v>754</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211</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212</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898</v>
      </c>
      <c r="I75" s="422" t="s">
        <v>754</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211</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212</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893</v>
      </c>
      <c r="I78" s="422" t="s">
        <v>754</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211</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212</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899</v>
      </c>
      <c r="I81" s="590" t="s">
        <v>754</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211</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212</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900</v>
      </c>
      <c r="I84" s="422" t="s">
        <v>754</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211</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212</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901</v>
      </c>
      <c r="I87" s="422" t="s">
        <v>754</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211</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212</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902</v>
      </c>
      <c r="I90" s="422" t="s">
        <v>754</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211</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212</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903</v>
      </c>
      <c r="I93" s="422" t="s">
        <v>754</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211</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212</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904</v>
      </c>
      <c r="I96" s="422" t="s">
        <v>754</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211</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212</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905</v>
      </c>
      <c r="I99" s="590" t="s">
        <v>754</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211</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212</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906</v>
      </c>
      <c r="I102" s="422" t="s">
        <v>754</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211</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212</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907</v>
      </c>
      <c r="I105" s="422" t="s">
        <v>754</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211</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212</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908</v>
      </c>
      <c r="I108" s="422" t="s">
        <v>754</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211</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212</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909</v>
      </c>
      <c r="I111" s="422" t="s">
        <v>754</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211</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212</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910</v>
      </c>
      <c r="I114" s="422" t="s">
        <v>754</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211</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212</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911</v>
      </c>
      <c r="I117" s="422" t="s">
        <v>754</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211</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212</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912</v>
      </c>
      <c r="I120" s="422" t="s">
        <v>754</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211</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212</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437</v>
      </c>
      <c r="SK123" s="387"/>
      <c r="SL123" s="375"/>
      <c r="SM123" s="375"/>
      <c r="SN123" s="375"/>
    </row>
    <row r="124" spans="1:508" s="686" customFormat="1" outlineLevel="1" x14ac:dyDescent="0.25">
      <c r="A124" s="375"/>
      <c r="B124" s="384"/>
      <c r="C124" s="574">
        <f>INT($C$40)+1</f>
        <v>2</v>
      </c>
      <c r="D124" s="401"/>
      <c r="E124" s="458"/>
      <c r="F124" s="458"/>
      <c r="G124" s="401"/>
      <c r="H124" s="461" t="s">
        <v>1000</v>
      </c>
      <c r="I124" s="859" t="s">
        <v>1002</v>
      </c>
      <c r="J124" s="858" t="s">
        <v>780</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429</v>
      </c>
      <c r="I125" s="588" t="s">
        <v>190</v>
      </c>
      <c r="J125" s="858" t="s">
        <v>839</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433</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892</v>
      </c>
      <c r="I127" s="422" t="s">
        <v>754</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895</v>
      </c>
      <c r="I128" s="590" t="s">
        <v>754</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896</v>
      </c>
      <c r="I129" s="422" t="s">
        <v>754</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897</v>
      </c>
      <c r="I130" s="422" t="s">
        <v>754</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894</v>
      </c>
      <c r="I131" s="422" t="s">
        <v>754</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898</v>
      </c>
      <c r="I132" s="422" t="s">
        <v>754</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893</v>
      </c>
      <c r="I133" s="422" t="s">
        <v>754</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899</v>
      </c>
      <c r="I134" s="590" t="s">
        <v>754</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900</v>
      </c>
      <c r="I135" s="422" t="s">
        <v>754</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901</v>
      </c>
      <c r="I136" s="422" t="s">
        <v>754</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902</v>
      </c>
      <c r="I137" s="422" t="s">
        <v>754</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903</v>
      </c>
      <c r="I138" s="422" t="s">
        <v>754</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904</v>
      </c>
      <c r="I139" s="422" t="s">
        <v>754</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905</v>
      </c>
      <c r="I140" s="590" t="s">
        <v>754</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906</v>
      </c>
      <c r="I141" s="422" t="s">
        <v>754</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907</v>
      </c>
      <c r="I142" s="422" t="s">
        <v>754</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908</v>
      </c>
      <c r="I143" s="422" t="s">
        <v>754</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909</v>
      </c>
      <c r="I144" s="422" t="s">
        <v>754</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910</v>
      </c>
      <c r="I145" s="422" t="s">
        <v>754</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911</v>
      </c>
      <c r="I146" s="422" t="s">
        <v>754</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912</v>
      </c>
      <c r="I147" s="422" t="s">
        <v>754</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437</v>
      </c>
      <c r="SK148" s="387"/>
      <c r="SL148" s="375"/>
      <c r="SM148" s="375"/>
      <c r="SN148" s="375"/>
    </row>
    <row r="149" spans="1:508" outlineLevel="1" x14ac:dyDescent="0.25">
      <c r="A149" s="375"/>
      <c r="B149" s="384"/>
      <c r="C149" s="574">
        <f>INT($C$40)+1</f>
        <v>2</v>
      </c>
      <c r="D149" s="401"/>
      <c r="E149" s="458"/>
      <c r="F149" s="458"/>
      <c r="G149" s="401"/>
      <c r="H149" s="461" t="s">
        <v>756</v>
      </c>
      <c r="I149" s="419"/>
      <c r="J149" s="419" t="s">
        <v>765</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615</v>
      </c>
      <c r="I150" s="588" t="s">
        <v>757</v>
      </c>
      <c r="J150" s="390" t="s">
        <v>839</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433</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939</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930</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931</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933</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932</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934</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937</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938</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934</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935</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936</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942</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934</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935</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936</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625</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626</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627</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758</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759</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760</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761</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762</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763</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764</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930</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931</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933</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932</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934</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937</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938</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934</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935</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936</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942</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934</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935</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936</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625</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626</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627</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758</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759</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760</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761</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762</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763</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764</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930</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931</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933</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932</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934</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937</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938</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934</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935</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936</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942</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934</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935</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936</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625</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626</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627</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758</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759</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760</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761</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762</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763</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764</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930</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931</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933</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932</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934</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937</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938</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934</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935</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936</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942</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934</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935</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936</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625</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626</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627</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758</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759</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760</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761</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762</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763</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764</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930</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931</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933</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932</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934</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937</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938</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934</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935</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936</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942</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934</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935</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936</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625</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626</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627</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758</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759</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760</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761</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762</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763</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764</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930</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931</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933</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932</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934</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937</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938</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934</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935</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936</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942</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934</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935</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936</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625</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626</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627</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758</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759</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760</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761</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762</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763</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764</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930</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931</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933</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932</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934</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937</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938</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934</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935</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936</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942</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934</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935</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936</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625</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626</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627</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758</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759</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760</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761</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762</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763</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764</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930</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931</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933</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932</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934</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937</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938</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934</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935</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936</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942</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934</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935</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936</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625</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626</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627</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758</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759</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760</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761</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762</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763</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764</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930</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931</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933</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932</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934</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937</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938</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934</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935</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936</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942</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934</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935</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936</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625</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626</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627</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758</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759</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760</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761</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762</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763</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764</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437</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129</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419</v>
      </c>
      <c r="B5" s="321">
        <v>1</v>
      </c>
    </row>
    <row r="6" spans="1:2" ht="7.35" customHeight="1" x14ac:dyDescent="0.25"/>
    <row r="7" spans="1:2" x14ac:dyDescent="0.25">
      <c r="A7" s="73" t="s">
        <v>420</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404</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913</v>
      </c>
      <c r="B25" s="321">
        <v>1</v>
      </c>
    </row>
    <row r="26" spans="1:2" x14ac:dyDescent="0.25">
      <c r="A26" s="73" t="s">
        <v>914</v>
      </c>
      <c r="B26" s="321">
        <v>1</v>
      </c>
    </row>
    <row r="27" spans="1:2" x14ac:dyDescent="0.25">
      <c r="A27" s="73" t="s">
        <v>915</v>
      </c>
      <c r="B27" s="321">
        <v>1</v>
      </c>
    </row>
    <row r="28" spans="1:2" x14ac:dyDescent="0.25">
      <c r="A28" s="73" t="s">
        <v>1208</v>
      </c>
      <c r="B28" s="321">
        <v>1</v>
      </c>
    </row>
    <row r="30" spans="1:2" x14ac:dyDescent="0.25">
      <c r="A30" s="72" t="s">
        <v>93</v>
      </c>
      <c r="B30" s="72"/>
    </row>
    <row r="31" spans="1:2" x14ac:dyDescent="0.25">
      <c r="A31" s="73" t="s">
        <v>404</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913</v>
      </c>
      <c r="B36" s="321">
        <v>1</v>
      </c>
    </row>
    <row r="37" spans="1:2" x14ac:dyDescent="0.25">
      <c r="A37" s="73" t="s">
        <v>914</v>
      </c>
      <c r="B37" s="321">
        <v>1</v>
      </c>
    </row>
    <row r="38" spans="1:2" x14ac:dyDescent="0.25">
      <c r="A38" s="73" t="s">
        <v>915</v>
      </c>
      <c r="B38" s="321">
        <v>1</v>
      </c>
    </row>
    <row r="39" spans="1:2" x14ac:dyDescent="0.25">
      <c r="A39" s="73" t="s">
        <v>1208</v>
      </c>
      <c r="B39" s="321">
        <v>1</v>
      </c>
    </row>
    <row r="41" spans="1:2" x14ac:dyDescent="0.25">
      <c r="A41" s="72" t="s">
        <v>100</v>
      </c>
      <c r="B41" s="72"/>
    </row>
    <row r="42" spans="1:2" x14ac:dyDescent="0.25">
      <c r="A42" s="73" t="s">
        <v>404</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913</v>
      </c>
      <c r="B47" s="321">
        <v>1</v>
      </c>
    </row>
    <row r="48" spans="1:2" x14ac:dyDescent="0.25">
      <c r="A48" s="73" t="s">
        <v>914</v>
      </c>
      <c r="B48" s="321">
        <v>1</v>
      </c>
    </row>
    <row r="49" spans="1:3" x14ac:dyDescent="0.25">
      <c r="A49" s="73" t="s">
        <v>915</v>
      </c>
      <c r="B49" s="321">
        <v>1</v>
      </c>
    </row>
    <row r="50" spans="1:3" x14ac:dyDescent="0.25">
      <c r="A50" s="73" t="s">
        <v>1208</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972</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1019</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970</v>
      </c>
      <c r="J18" s="700"/>
      <c r="K18" s="110" t="s">
        <v>969</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976</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1118</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1119</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1120</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851</v>
      </c>
      <c r="K35" s="724" t="s">
        <v>418</v>
      </c>
      <c r="L35" s="724" t="s">
        <v>819</v>
      </c>
      <c r="M35" s="724" t="s">
        <v>820</v>
      </c>
      <c r="N35" s="724" t="s">
        <v>821</v>
      </c>
      <c r="O35" s="724" t="s">
        <v>822</v>
      </c>
      <c r="P35" s="724" t="s">
        <v>823</v>
      </c>
      <c r="Q35" s="724" t="s">
        <v>824</v>
      </c>
      <c r="R35" s="724" t="s">
        <v>825</v>
      </c>
      <c r="S35" s="724" t="s">
        <v>826</v>
      </c>
      <c r="T35" s="724"/>
      <c r="U35" s="724"/>
      <c r="V35" s="724"/>
      <c r="W35" s="694"/>
      <c r="X35" s="689"/>
      <c r="Y35" s="689"/>
      <c r="Z35" s="689"/>
    </row>
    <row r="36" spans="1:26" s="686" customFormat="1" ht="5.0999999999999996" customHeight="1" outlineLevel="1" x14ac:dyDescent="0.25">
      <c r="A36" s="690"/>
      <c r="B36" s="126"/>
      <c r="C36" s="708" t="s">
        <v>123</v>
      </c>
      <c r="D36" s="699"/>
      <c r="E36" s="699"/>
      <c r="F36" s="699"/>
      <c r="G36" s="724"/>
      <c r="H36" s="724"/>
      <c r="I36" s="724"/>
      <c r="J36" s="989" t="s">
        <v>124</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1121</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127</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129</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388</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1071</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1076</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109</v>
      </c>
      <c r="I93" s="935" t="s">
        <v>1072</v>
      </c>
      <c r="J93" s="935" t="s">
        <v>1073</v>
      </c>
      <c r="K93" s="935" t="s">
        <v>1074</v>
      </c>
      <c r="L93" s="935" t="s">
        <v>1075</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1018</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332</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1083</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1085</v>
      </c>
      <c r="I130" s="952" t="s">
        <v>1086</v>
      </c>
      <c r="J130" s="953" t="s">
        <v>1087</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1080</v>
      </c>
      <c r="I131" s="686" t="s">
        <v>1081</v>
      </c>
      <c r="J131" s="686" t="s">
        <v>1082</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1088</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1080</v>
      </c>
      <c r="I152" s="686" t="s">
        <v>1081</v>
      </c>
      <c r="J152" s="686" t="s">
        <v>1082</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1084</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1080</v>
      </c>
      <c r="I172" s="686" t="s">
        <v>1081</v>
      </c>
      <c r="J172" s="686" t="s">
        <v>1082</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1122</v>
      </c>
      <c r="I192" s="249" t="s">
        <v>389</v>
      </c>
      <c r="J192" s="249" t="s">
        <v>390</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1020</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982</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341</v>
      </c>
      <c r="K216" s="637" t="s">
        <v>342</v>
      </c>
      <c r="L216" s="894" t="s">
        <v>1051</v>
      </c>
      <c r="M216" s="895" t="s">
        <v>69</v>
      </c>
      <c r="N216" s="895" t="s">
        <v>1052</v>
      </c>
      <c r="O216" s="895" t="s">
        <v>73</v>
      </c>
      <c r="P216" s="896" t="s">
        <v>77</v>
      </c>
      <c r="Q216" s="897" t="s">
        <v>360</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1022</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1038</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1021</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1123</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1032</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1039</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1034</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1040</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1043</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1042</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1054</v>
      </c>
      <c r="I253" s="190"/>
      <c r="J253" s="898">
        <v>0.15</v>
      </c>
      <c r="K253" s="1241" t="s">
        <v>1057</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1055</v>
      </c>
      <c r="I254" s="190"/>
      <c r="J254" s="898">
        <v>0.02</v>
      </c>
      <c r="K254" s="1241"/>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1056</v>
      </c>
      <c r="I255" s="190"/>
      <c r="J255" s="899">
        <f>1-SUM(J253:J254)</f>
        <v>0.83000000000000007</v>
      </c>
      <c r="K255" s="1241"/>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1041</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1045</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1046</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1047</v>
      </c>
      <c r="K261" s="893" t="s">
        <v>1050</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1048</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1049</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1053</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1058</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1040</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1043</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1042</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1054</v>
      </c>
      <c r="I273" s="190"/>
      <c r="J273" s="898">
        <v>0.125</v>
      </c>
      <c r="K273" s="1241" t="s">
        <v>1057</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1055</v>
      </c>
      <c r="I274" s="190"/>
      <c r="J274" s="898">
        <v>0.02</v>
      </c>
      <c r="K274" s="1241"/>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1056</v>
      </c>
      <c r="I275" s="190"/>
      <c r="J275" s="899">
        <f>1-SUM(J273:J274)</f>
        <v>0.85499999999999998</v>
      </c>
      <c r="K275" s="1241"/>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691</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544</v>
      </c>
      <c r="I279" s="202"/>
      <c r="J279" s="447" t="s">
        <v>14</v>
      </c>
      <c r="K279" s="447" t="s">
        <v>536</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1044</v>
      </c>
      <c r="I282" s="202"/>
      <c r="J282" s="447" t="s">
        <v>537</v>
      </c>
      <c r="K282" s="447" t="s">
        <v>538</v>
      </c>
      <c r="L282" s="447" t="s">
        <v>539</v>
      </c>
      <c r="M282" s="447" t="s">
        <v>540</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1023</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1024</v>
      </c>
      <c r="I288" s="202"/>
      <c r="J288" s="1040">
        <f>MIN(364,INT((K288 - DATE(YEAR(K288),1,1))))+364*(YEAR(K288)-Sheep!i_startyear)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1033</v>
      </c>
      <c r="I289" s="202"/>
      <c r="J289" s="1040">
        <f>MIN(364,INT((K289 - DATE(YEAR(K289),1,1))))+364*(YEAR(K289)-Sheep!i_startyear)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1025</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1037</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1026</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1027</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1028</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1029</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1035</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475</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1036</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1030</v>
      </c>
      <c r="H306" s="201"/>
      <c r="I306" s="1246" t="s">
        <v>1031</v>
      </c>
      <c r="J306" s="1247"/>
      <c r="K306" s="1247"/>
      <c r="L306" s="1247"/>
      <c r="M306" s="1247"/>
      <c r="N306" s="1247"/>
      <c r="O306" s="1247"/>
      <c r="P306" s="1247"/>
      <c r="Q306" s="1248"/>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49" t="s">
        <v>74</v>
      </c>
      <c r="J307" s="1250"/>
      <c r="K307" s="1251"/>
      <c r="L307" s="1252" t="s">
        <v>71</v>
      </c>
      <c r="M307" s="1253"/>
      <c r="N307" s="1254"/>
      <c r="O307" s="1255" t="s">
        <v>341</v>
      </c>
      <c r="P307" s="1256"/>
      <c r="Q307" s="1257"/>
      <c r="R307" s="58"/>
      <c r="S307" s="1242" t="s">
        <v>1060</v>
      </c>
      <c r="T307" s="1244" t="s">
        <v>1059</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3"/>
      <c r="T308" s="1245"/>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416</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876</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877</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977</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868</v>
      </c>
      <c r="J11" s="724"/>
      <c r="K11" s="725"/>
      <c r="L11" s="725"/>
      <c r="M11" s="724"/>
      <c r="N11" s="724"/>
      <c r="O11" s="724" t="s">
        <v>872</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875</v>
      </c>
      <c r="J12" s="724"/>
      <c r="K12" s="724" t="s">
        <v>209</v>
      </c>
      <c r="L12" s="724" t="s">
        <v>874</v>
      </c>
      <c r="M12" s="724" t="s">
        <v>873</v>
      </c>
      <c r="N12" s="724" t="s">
        <v>872</v>
      </c>
      <c r="O12" s="724" t="str">
        <f>"per "&amp;$I$26&amp;" MJ"</f>
        <v>per 100 MJ</v>
      </c>
      <c r="P12" s="724"/>
      <c r="Q12" s="724" t="s">
        <v>947</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882</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883</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884</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885</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886</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887</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888</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889</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890</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891</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871</v>
      </c>
      <c r="I26" s="737">
        <v>100</v>
      </c>
      <c r="J26" s="716" t="s">
        <v>870</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869</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129</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2022-09-28T05:04:35Z</dcterms:modified>
</cp:coreProperties>
</file>