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5228EAA7-4539-4785-B88F-D41CEB20EFFA}" xr6:coauthVersionLast="47" xr6:coauthVersionMax="47" xr10:uidLastSave="{00000000-0000-0000-0000-000000000000}"/>
  <bookViews>
    <workbookView xWindow="0" yWindow="390" windowWidth="27705" windowHeight="15630" activeTab="6" xr2:uid="{26DC18AC-FA22-4741-8965-316F71A72BB8}"/>
  </bookViews>
  <sheets>
    <sheet name="General" sheetId="15"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s>
  <externalReferences>
    <externalReference r:id="rId11"/>
  </externalReferences>
  <definedNames>
    <definedName name="_xlnm._FilterDatabase" localSheetId="4" hidden="1">ErrorChecks!$E$13:$Y$31</definedName>
    <definedName name="_xlnm._FilterDatabase" localSheetId="6" hidden="1">Parameters!$E$47:$AH$1188</definedName>
    <definedName name="_xlnm._FilterDatabase" localSheetId="7" hidden="1">PastParameters!$E$13:$Y$31</definedName>
    <definedName name="_xlnm._FilterDatabase" localSheetId="5" hidden="1">Sheep!$E$13:$AC$31</definedName>
    <definedName name="approx_hay_yield" localSheetId="8">'Mach General'!$B$3</definedName>
    <definedName name="cart_hay" localSheetId="1">Price!$B$33</definedName>
    <definedName name="casual_cost">Price!$B$91</definedName>
    <definedName name="casual_super">Price!$B$93</definedName>
    <definedName name="casual_workers_comp">Price!$B$95</definedName>
    <definedName name="clearing_value" localSheetId="9">'Mach 1'!$A$8:$E$23</definedName>
    <definedName name="contract_bail" localSheetId="1">Price!$B$31</definedName>
    <definedName name="contract_harv_cost" localSheetId="1">Price!$A$7:$B$24</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Price!$B$29</definedName>
    <definedName name="contract_seed_cost" localSheetId="1">Price!$B$26</definedName>
    <definedName name="crp_insurance_date">Price!$B$43</definedName>
    <definedName name="debit_interest" localSheetId="2">Finance!#REF!</definedName>
    <definedName name="dep_area" localSheetId="9">'Mach 1'!$B$3</definedName>
    <definedName name="diesel" localSheetId="1">Price!$B$3</definedName>
    <definedName name="diesel_rebate" localSheetId="1">Price!$B$5</definedName>
    <definedName name="draft_seeding" localSheetId="9">'Mach 1'!$B$37</definedName>
    <definedName name="equip_insurance">Finance!$B$16</definedName>
    <definedName name="fert_cartage_cost" localSheetId="1">Price!$B$68</definedName>
    <definedName name="fert_cost" localSheetId="1">Price!$A$70:$B$77</definedName>
    <definedName name="fixed_dep" localSheetId="2">Finance!$B$13</definedName>
    <definedName name="flagfall" localSheetId="1">Price!$B$41</definedName>
    <definedName name="fuel_adj_tractor" localSheetId="9">'Mach 1'!$B$39</definedName>
    <definedName name="grain_density">'Sup Feed'!$I$26:$Z$28</definedName>
    <definedName name="grain_income_date" localSheetId="1">Price!#REF!</definedName>
    <definedName name="grain_income_length" localSheetId="1">Price!#REF!</definedName>
    <definedName name="grain_price" localSheetId="1">Price!$I$47:$R$65</definedName>
    <definedName name="grain_price_info" localSheetId="1">Price!$A$48:$G$65</definedName>
    <definedName name="grain_price_percentile" localSheetId="1">Price!$B$45</definedName>
    <definedName name="harv_eff" localSheetId="9">'Mach 1'!$B$86</definedName>
    <definedName name="harv_fuel_consumption" localSheetId="9">'Mach 1'!$B$82</definedName>
    <definedName name="harvest_maint" localSheetId="9">'Mach 1'!$A$107:$B$124</definedName>
    <definedName name="harvest_speed" localSheetId="9">'Mach 1'!$A$88:$B$105</definedName>
    <definedName name="harvest_yield" localSheetId="8">'Mach General'!$A$6:$B$23</definedName>
    <definedName name="harvester_width" localSheetId="9">'Mach 1'!$B$80</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a_c2">Parameters!$U$215:$AC$224</definedName>
    <definedName name="i_ca_len">Parameters!$U$214</definedName>
    <definedName name="i_ca_pos">Parameters!$W$214</definedName>
    <definedName name="i_ca_y">Parameters!$AF$215:$AG$224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9">[1]Sheep!$I$69:$N$77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9">[1]Sheep!$L$362:$N$364</definedName>
    <definedName name="i_feedbud_labourreq_l2h3">Sheep!$L$362:$N$364</definedName>
    <definedName name="i_feedbud_requisites_prob_h6h3" localSheetId="9">[1]Sheep!$T$362:$AG$364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9">[1]Sheep!$J$359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9">[1]Sheep!$L$360:$N$360</definedName>
    <definedName name="i_husb_muster_labourreq_l2h4">Sheep!$L$360:$N$360</definedName>
    <definedName name="i_husb_muster_requisites_prob_h6h4" localSheetId="9">[1]Sheep!$T$360:$AG$360</definedName>
    <definedName name="i_husb_muster_requisites_prob_h6h4">Sheep!$T$360:$AG$360</definedName>
    <definedName name="i_husb_operations_contract_cost_h2" localSheetId="9">[1]Sheep!$K$331:$K$357</definedName>
    <definedName name="i_husb_operations_contract_cost_h2">Sheep!$K$331:$K$357</definedName>
    <definedName name="i_husb_operations_infrastructurereq_h1h2">Sheep!$Q$331:$R$357</definedName>
    <definedName name="i_husb_operations_labourreq_l2h2" localSheetId="9">[1]Sheep!$L$331:$N$357</definedName>
    <definedName name="i_husb_operations_labourreq_l2h2">Sheep!$L$331:$N$357</definedName>
    <definedName name="i_husb_operations_muster_propn_h2" localSheetId="9">[1]Sheep!$P$331:$P$357</definedName>
    <definedName name="i_husb_operations_muster_propn_h2">Sheep!$P$331:$P$357</definedName>
    <definedName name="i_husb_operations_requisites_prob_h6h2" localSheetId="9">[1]Sheep!$T$331:$AG$357</definedName>
    <definedName name="i_husb_operations_requisites_prob_h6h2">Sheep!$T$331:$AG$357</definedName>
    <definedName name="i_husb_requisite_cost_h6" localSheetId="9">[1]Sheep!$T$322:$AG$322</definedName>
    <definedName name="i_husb_requisite_cost_h6">Sheep!$T$322:$AG$322</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2">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9">[1]Sheep!$K$184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9">[1]Sheep!$R$169:$T$169</definedName>
    <definedName name="i_salep_percentile_range_s4">Sheep!$R$169:$T$169</definedName>
    <definedName name="i_salep_percentile_scalar_s7s4">Sheep!$R$170:$T$177</definedName>
    <definedName name="i_salep_price_max_s7">Sheep!$X$170:$X$177</definedName>
    <definedName name="i_salep_price_type_s7" localSheetId="9">[1]Sheep!$M$170:$M$177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9">[1]Sheep!$Q$185:$V$248</definedName>
    <definedName name="i_salep_weight_scalar_s7s5s6">Sheep!$Q$185:$V$248</definedName>
    <definedName name="i_scan_coeff_cycles">Sheep!$J$60</definedName>
    <definedName name="i_scan_coeff_l0s" localSheetId="9">[1]Sheep!$J$55:$N$58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3">'Sup Feed'!$I$44:$L$61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9">[1]Sheep!$H$102:$H$114</definedName>
    <definedName name="i_woolp_fd_range_w4">Sheep!$H$102:$H$114</definedName>
    <definedName name="i_woolp_fd_std" localSheetId="9">[1]Sheep!$I$116</definedName>
    <definedName name="i_woolp_fd_std">Sheep!$I$116</definedName>
    <definedName name="i_woolp_fdprem_percentile" localSheetId="9">[1]Sheep!$I$119</definedName>
    <definedName name="i_woolp_fdprem_percentile">Sheep!$I$119</definedName>
    <definedName name="i_woolp_fdprem_range_w5" localSheetId="9">[1]Sheep!$AD$101:$AF$101</definedName>
    <definedName name="i_woolp_fdprem_range_w5">Sheep!$AD$101:$AF$101</definedName>
    <definedName name="i_woolp_fdprem_w4w5" localSheetId="9">[1]Sheep!$AD$102:$AF$114</definedName>
    <definedName name="i_woolp_fdprem_w4w5">Sheep!$AD$102:$AF$114</definedName>
    <definedName name="i_woolp_mpg_percentile">Sheep!$I$118</definedName>
    <definedName name="i_woolp_mpg_range_w5" localSheetId="9">[1]Sheep!$I$101:$K$101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9">[1]Sheep!$I$331:$I$357</definedName>
    <definedName name="ia_h8_h2">Sheep!$I$331:$I$357</definedName>
    <definedName name="ia_h8_h3">Sheep!$I$362:$I$364</definedName>
    <definedName name="ia_h8_h4" localSheetId="9">[1]Sheep!$I$360</definedName>
    <definedName name="ia_h8_h4">Sheep!$I$360</definedName>
    <definedName name="ia_h8_h6" localSheetId="9">[1]Sheep!$T$319:$AG$319</definedName>
    <definedName name="ia_h8_h6">Sheep!$T$319:$AG$319</definedName>
    <definedName name="ia_s8_s7" localSheetId="9">[1]Sheep!$L$170:$L$177</definedName>
    <definedName name="ia_s8_s7">Sheep!$L$170:$L$177</definedName>
    <definedName name="insurance_date">'Mach General'!$B$49</definedName>
    <definedName name="manager_cost">Price!$B$81</definedName>
    <definedName name="minroe">Finance!$B$9</definedName>
    <definedName name="minroe_dsp">Finance!$B$10</definedName>
    <definedName name="oil_grease_factor_harv" localSheetId="9">'Mach 1'!$B$84</definedName>
    <definedName name="oil_grease_factor_tractor" localSheetId="9">'Mach 1'!$B$26</definedName>
    <definedName name="opportunity_cost_capital">Finance!$B$6</definedName>
    <definedName name="permanent_cost">Price!$B$83</definedName>
    <definedName name="permanent_ls_leave">Price!$B$89</definedName>
    <definedName name="permanent_super">Price!$B$85</definedName>
    <definedName name="permanent_workers_comp">Price!$B$87</definedName>
    <definedName name="_xlnm.Print_Area" localSheetId="6">Parameters!$E$80:$P$795</definedName>
    <definedName name="repair_maint_factor_tractor" localSheetId="9">'Mach 1'!$B$28</definedName>
    <definedName name="seeder_speed_base" localSheetId="9">'Mach 1'!$B$35</definedName>
    <definedName name="seeder_speed_crop_adj" localSheetId="9">'Mach 1'!$A$43:$B$77</definedName>
    <definedName name="seeder_width" localSheetId="9">'Mach 1'!$B$31</definedName>
    <definedName name="seeding_eff" localSheetId="9">'Mach 1'!$B$33</definedName>
    <definedName name="sprayer_eff" localSheetId="9">'Mach 1'!$B$131</definedName>
    <definedName name="sprayer_fuel_consumption" localSheetId="9">'Mach 1'!$B$133</definedName>
    <definedName name="sprayer_maint" localSheetId="9">'Mach 1'!$B$135</definedName>
    <definedName name="sprayer_speed" localSheetId="9">'Mach 1'!$B$129</definedName>
    <definedName name="sprayer_width" localSheetId="9">'Mach 1'!$B$127</definedName>
    <definedName name="spreader_cap" localSheetId="9">'Mach 1'!$B$149</definedName>
    <definedName name="spreader_eff" localSheetId="9">'Mach 1'!$B$155</definedName>
    <definedName name="spreader_fuel" localSheetId="9">'Mach 1'!$B$138</definedName>
    <definedName name="spreader_maint" localSheetId="9">'Mach 1'!$B$157</definedName>
    <definedName name="spreader_speed" localSheetId="9">'Mach 1'!$B$153</definedName>
    <definedName name="spreader_width" localSheetId="9">'Mach 1'!$A$140:$B$147</definedName>
    <definedName name="stubble_fuel_consumption" localSheetId="9">'Mach 1'!$B$160</definedName>
    <definedName name="stubble_maint" localSheetId="9">'Mach 1'!$B$162</definedName>
    <definedName name="sup_cartage">Price!$B$36</definedName>
    <definedName name="sup_feed" localSheetId="9">'Mach 1'!$A$165:$C$182</definedName>
    <definedName name="sup_feed">#REF!</definedName>
    <definedName name="sup_md_vol">'Sup Feed'!$I$10:$Z$14</definedName>
    <definedName name="sup_transaction">Price!$B$38</definedName>
    <definedName name="tillage_maint" localSheetId="9">'Mach 1'!$B$41</definedName>
    <definedName name="time_fill_spreader" localSheetId="9">'Mach 1'!$B$151</definedName>
    <definedName name="variable_dep" localSheetId="9">'Mach 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49" i="1" l="1"/>
  <c r="L50" i="1" s="1"/>
  <c r="J49" i="1"/>
  <c r="J50" i="1" s="1"/>
  <c r="K49" i="1"/>
  <c r="R65" i="1"/>
  <c r="Q65" i="1"/>
  <c r="P65" i="1"/>
  <c r="O65" i="1"/>
  <c r="N65" i="1"/>
  <c r="M65" i="1"/>
  <c r="L65" i="1"/>
  <c r="K65" i="1"/>
  <c r="J65" i="1"/>
  <c r="R64" i="1"/>
  <c r="Q64" i="1"/>
  <c r="P64" i="1"/>
  <c r="O64" i="1"/>
  <c r="N64" i="1"/>
  <c r="M64" i="1"/>
  <c r="L64" i="1"/>
  <c r="K64" i="1"/>
  <c r="J64" i="1"/>
  <c r="R60" i="1"/>
  <c r="Q60" i="1"/>
  <c r="P60" i="1"/>
  <c r="O60" i="1"/>
  <c r="N60" i="1"/>
  <c r="M60" i="1"/>
  <c r="L60" i="1"/>
  <c r="K60" i="1"/>
  <c r="J60" i="1"/>
  <c r="AP170" i="13"/>
  <c r="AY113" i="13"/>
  <c r="AY112" i="13"/>
  <c r="AY111" i="13"/>
  <c r="AY110" i="13"/>
  <c r="AY109" i="13"/>
  <c r="AY107" i="13"/>
  <c r="AY106" i="13"/>
  <c r="AY105" i="13"/>
  <c r="AY104" i="13"/>
  <c r="AY103" i="13"/>
  <c r="AY114" i="13"/>
  <c r="K109" i="13"/>
  <c r="J109" i="13"/>
  <c r="I109" i="13"/>
  <c r="T176" i="13"/>
  <c r="R176" i="13"/>
  <c r="T172" i="13"/>
  <c r="R172" i="13"/>
  <c r="T171" i="13"/>
  <c r="R171" i="13"/>
  <c r="T170" i="13"/>
  <c r="R170" i="13"/>
  <c r="C58" i="1" l="1"/>
  <c r="D58" i="1"/>
  <c r="E58" i="1"/>
  <c r="F58" i="1"/>
  <c r="G58" i="1"/>
  <c r="B58" i="1"/>
  <c r="C50" i="1"/>
  <c r="D50" i="1"/>
  <c r="E50" i="1"/>
  <c r="F50" i="1"/>
  <c r="G50" i="1"/>
  <c r="G57" i="1"/>
  <c r="F57" i="1"/>
  <c r="E57" i="1"/>
  <c r="D57" i="1"/>
  <c r="C57" i="1"/>
  <c r="B57" i="1"/>
  <c r="G63" i="1"/>
  <c r="F63" i="1"/>
  <c r="E63" i="1"/>
  <c r="D63" i="1"/>
  <c r="C63" i="1"/>
  <c r="B63" i="1"/>
  <c r="B50" i="1"/>
  <c r="M50" i="1"/>
  <c r="N50" i="1"/>
  <c r="O50" i="1"/>
  <c r="P50" i="1"/>
  <c r="Q50" i="1"/>
  <c r="R50" i="1"/>
  <c r="K57" i="1"/>
  <c r="L57" i="1"/>
  <c r="M57" i="1"/>
  <c r="N57" i="1"/>
  <c r="O57" i="1"/>
  <c r="P57" i="1"/>
  <c r="Q57" i="1"/>
  <c r="R57" i="1"/>
  <c r="J57" i="1"/>
  <c r="L58" i="1"/>
  <c r="M58" i="1"/>
  <c r="N58" i="1"/>
  <c r="O58" i="1"/>
  <c r="P58" i="1"/>
  <c r="Q58" i="1"/>
  <c r="R58" i="1"/>
  <c r="J58" i="1"/>
  <c r="M63" i="1"/>
  <c r="N63" i="1"/>
  <c r="O63" i="1"/>
  <c r="P63" i="1"/>
  <c r="Q63" i="1"/>
  <c r="R63" i="1"/>
  <c r="K63" i="1"/>
  <c r="K50" i="1"/>
  <c r="K58"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49" i="1" l="1"/>
  <c r="R62" i="1"/>
  <c r="P62" i="1"/>
  <c r="R61" i="1"/>
  <c r="P61" i="1"/>
  <c r="R59" i="1"/>
  <c r="P59" i="1"/>
  <c r="R56" i="1"/>
  <c r="P56" i="1"/>
  <c r="R55" i="1"/>
  <c r="P55" i="1"/>
  <c r="R54" i="1"/>
  <c r="P54" i="1"/>
  <c r="R53" i="1"/>
  <c r="P53" i="1"/>
  <c r="R52" i="1"/>
  <c r="P52" i="1"/>
  <c r="R51" i="1"/>
  <c r="P51" i="1"/>
  <c r="R49" i="1" l="1"/>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167" i="16" l="1"/>
  <c r="A168" i="16"/>
  <c r="A169" i="16"/>
  <c r="A170" i="16"/>
  <c r="A171" i="16"/>
  <c r="A172" i="16"/>
  <c r="A173" i="16"/>
  <c r="A174" i="16"/>
  <c r="A175" i="16"/>
  <c r="A176" i="16"/>
  <c r="A177" i="16"/>
  <c r="A178" i="16"/>
  <c r="A179" i="16"/>
  <c r="A180" i="16"/>
  <c r="A181" i="16"/>
  <c r="A182" i="16"/>
  <c r="A166" i="16"/>
  <c r="A109" i="16"/>
  <c r="A110" i="16"/>
  <c r="A111" i="16"/>
  <c r="A112" i="16"/>
  <c r="A113" i="16"/>
  <c r="A114" i="16"/>
  <c r="A115" i="16"/>
  <c r="A116" i="16"/>
  <c r="A117" i="16"/>
  <c r="A118" i="16"/>
  <c r="A119" i="16"/>
  <c r="A120" i="16"/>
  <c r="A121" i="16"/>
  <c r="A122" i="16"/>
  <c r="A123" i="16"/>
  <c r="A124" i="16"/>
  <c r="A108" i="16"/>
  <c r="A44" i="16"/>
  <c r="E23" i="16"/>
  <c r="E22" i="16"/>
  <c r="E21" i="16"/>
  <c r="E20" i="16"/>
  <c r="E19" i="16"/>
  <c r="E18" i="16"/>
  <c r="E17" i="16"/>
  <c r="E16" i="16"/>
  <c r="E15" i="16"/>
  <c r="E14" i="16"/>
  <c r="E13" i="16"/>
  <c r="E12" i="16"/>
  <c r="E11" i="16"/>
  <c r="E10" i="16"/>
  <c r="E9"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0" i="1"/>
  <c r="A51" i="1"/>
  <c r="A52" i="1"/>
  <c r="A53" i="1"/>
  <c r="A54" i="1"/>
  <c r="A55" i="1"/>
  <c r="A56" i="1"/>
  <c r="A57" i="1"/>
  <c r="A58" i="1"/>
  <c r="A59" i="1"/>
  <c r="A60" i="1"/>
  <c r="A61" i="1"/>
  <c r="A62" i="1"/>
  <c r="A63" i="1"/>
  <c r="A64" i="1"/>
  <c r="A65" i="1"/>
  <c r="A49" i="1"/>
  <c r="A9" i="1"/>
  <c r="A10" i="1"/>
  <c r="A11" i="1"/>
  <c r="A12" i="1"/>
  <c r="A13" i="1"/>
  <c r="A14" i="1"/>
  <c r="A15" i="1"/>
  <c r="A16" i="1"/>
  <c r="A17" i="1"/>
  <c r="A18" i="1"/>
  <c r="A19" i="1"/>
  <c r="A20" i="1"/>
  <c r="A21" i="1"/>
  <c r="A22" i="1"/>
  <c r="A23" i="1"/>
  <c r="A24" i="1"/>
  <c r="A8" i="1"/>
  <c r="I50" i="1" l="1"/>
  <c r="I51" i="1"/>
  <c r="I52" i="1"/>
  <c r="I53" i="1"/>
  <c r="I54" i="1"/>
  <c r="I55" i="1"/>
  <c r="I56" i="1"/>
  <c r="I57" i="1"/>
  <c r="I58" i="1"/>
  <c r="I59" i="1"/>
  <c r="I60" i="1"/>
  <c r="I61" i="1"/>
  <c r="I62" i="1"/>
  <c r="I63" i="1"/>
  <c r="I64" i="1"/>
  <c r="I65" i="1"/>
  <c r="I49" i="1"/>
  <c r="G64" i="1" l="1"/>
  <c r="D64" i="1"/>
  <c r="G60" i="1"/>
  <c r="D60"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48" i="9" s="1"/>
  <c r="K137" i="9"/>
  <c r="K147" i="9" s="1"/>
  <c r="C148" i="9"/>
  <c r="C147" i="9"/>
  <c r="C138" i="9"/>
  <c r="C137" i="9"/>
  <c r="C128" i="9"/>
  <c r="C127" i="9"/>
  <c r="C118" i="9"/>
  <c r="C117" i="9"/>
  <c r="C108" i="9"/>
  <c r="C107" i="9"/>
  <c r="C98" i="9"/>
  <c r="C97" i="9"/>
  <c r="C86" i="9"/>
  <c r="C85" i="9"/>
  <c r="C76" i="9"/>
  <c r="C75" i="9"/>
  <c r="C66" i="9"/>
  <c r="C65" i="9"/>
  <c r="C74" i="14"/>
  <c r="C73" i="14"/>
  <c r="C72" i="14"/>
  <c r="L51" i="1"/>
  <c r="L52" i="1"/>
  <c r="L53" i="1"/>
  <c r="L54" i="1"/>
  <c r="L55" i="1"/>
  <c r="L56" i="1"/>
  <c r="L61" i="1"/>
  <c r="L63" i="1"/>
  <c r="J51" i="1"/>
  <c r="J52" i="1"/>
  <c r="J53" i="1"/>
  <c r="J54" i="1"/>
  <c r="J55" i="1"/>
  <c r="J56" i="1"/>
  <c r="J61" i="1"/>
  <c r="J63" i="1"/>
  <c r="AN177" i="13" l="1"/>
  <c r="AN176" i="13"/>
  <c r="AN175" i="13"/>
  <c r="AN174" i="13"/>
  <c r="AN173" i="13"/>
  <c r="AN172" i="13"/>
  <c r="AN171" i="13"/>
  <c r="AN170" i="13"/>
  <c r="BA101" i="13"/>
  <c r="AY108" i="13" s="1"/>
  <c r="AX114" i="13"/>
  <c r="AX113" i="13"/>
  <c r="AX112" i="13"/>
  <c r="AX111" i="13"/>
  <c r="AX110" i="13"/>
  <c r="AX109" i="13"/>
  <c r="AX108" i="13"/>
  <c r="AX107" i="13"/>
  <c r="AX106" i="13"/>
  <c r="AX105" i="13"/>
  <c r="AX104" i="13"/>
  <c r="AX103" i="13"/>
  <c r="L348" i="14"/>
  <c r="K348" i="14"/>
  <c r="N222" i="13"/>
  <c r="N221" i="13"/>
  <c r="N220" i="13"/>
  <c r="N219" i="13"/>
  <c r="N218" i="13"/>
  <c r="M221" i="13"/>
  <c r="M220" i="13"/>
  <c r="M219" i="13"/>
  <c r="M218" i="13"/>
  <c r="M222" i="13"/>
  <c r="O125" i="13"/>
  <c r="P126" i="13" s="1"/>
  <c r="K126" i="13" l="1"/>
  <c r="J126" i="13"/>
  <c r="AQ177" i="13"/>
  <c r="AQ175" i="13"/>
  <c r="AQ174" i="13"/>
  <c r="N126" i="13"/>
  <c r="O126" i="13"/>
  <c r="M126" i="13"/>
  <c r="L126" i="13"/>
  <c r="K139" i="9"/>
  <c r="K149" i="9" s="1"/>
  <c r="K136" i="9"/>
  <c r="K146" i="9" s="1"/>
  <c r="C139" i="9"/>
  <c r="C136" i="9"/>
  <c r="C129" i="9"/>
  <c r="C126" i="9"/>
  <c r="C119" i="9"/>
  <c r="C116" i="9"/>
  <c r="C109" i="9"/>
  <c r="C106" i="9"/>
  <c r="C145" i="9"/>
  <c r="C144" i="9"/>
  <c r="C99" i="9"/>
  <c r="C96" i="9"/>
  <c r="C84" i="9"/>
  <c r="C83" i="9"/>
  <c r="C78" i="9"/>
  <c r="C77" i="9"/>
  <c r="C68" i="9"/>
  <c r="C67" i="9"/>
  <c r="W750" i="14" l="1"/>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1"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C131" i="9"/>
  <c r="K130" i="9"/>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K52"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2" i="1" l="1"/>
  <c r="G54" i="1"/>
  <c r="G61" i="1"/>
  <c r="G65" i="1"/>
  <c r="G53" i="1"/>
  <c r="G51" i="1"/>
  <c r="G55" i="1"/>
  <c r="G59" i="1"/>
  <c r="G56" i="1"/>
  <c r="G49" i="1"/>
  <c r="G62" i="1"/>
  <c r="D62" i="1" l="1"/>
  <c r="D49" i="1"/>
  <c r="D56" i="1"/>
  <c r="D52" i="1"/>
  <c r="D65" i="1"/>
  <c r="D59" i="1"/>
  <c r="D55" i="1"/>
  <c r="D51" i="1"/>
  <c r="D53" i="1"/>
  <c r="D54" i="1"/>
  <c r="D61"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7"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29"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6"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8"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1" authorId="0" shapeId="0" xr:uid="{FB43B3C4-3E5F-4538-B4DD-6D67661C2593}">
      <text>
        <r>
          <rPr>
            <b/>
            <sz val="9"/>
            <color indexed="81"/>
            <rFont val="Tahoma"/>
            <family val="2"/>
          </rPr>
          <t>Michael Young:</t>
        </r>
        <r>
          <rPr>
            <sz val="9"/>
            <color indexed="81"/>
            <rFont val="Tahoma"/>
            <family val="2"/>
          </rPr>
          <t xml:space="preserve">
$/t</t>
        </r>
      </text>
    </comment>
    <comment ref="A43"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6" authorId="1" shapeId="0" xr:uid="{AF4B2E59-8641-463A-AB41-90875D80F96C}">
      <text>
        <r>
          <rPr>
            <b/>
            <sz val="9"/>
            <color indexed="81"/>
            <rFont val="Tahoma"/>
            <charset val="1"/>
          </rPr>
          <t>Michael Young (21512438):</t>
        </r>
        <r>
          <rPr>
            <sz val="9"/>
            <color indexed="81"/>
            <rFont val="Tahoma"/>
            <charset val="1"/>
          </rPr>
          <t xml:space="preserve">
If crop is grazed as fodder then the biomass recieves no income</t>
        </r>
      </text>
    </comment>
    <comment ref="B48" authorId="0" shapeId="0" xr:uid="{9D6EEDD7-6AB3-4544-8B80-9F0128913CFF}">
      <text>
        <r>
          <rPr>
            <b/>
            <sz val="9"/>
            <color indexed="81"/>
            <rFont val="Tahoma"/>
            <family val="2"/>
          </rPr>
          <t>Michael Young:</t>
        </r>
        <r>
          <rPr>
            <sz val="9"/>
            <color indexed="81"/>
            <rFont val="Tahoma"/>
            <family val="2"/>
          </rPr>
          <t xml:space="preserve">
discount for seconds.
</t>
        </r>
      </text>
    </comment>
    <comment ref="E48"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8"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8" authorId="0" shapeId="0" xr:uid="{4FB247CF-E152-434A-876A-FF5F0ADAA4D0}">
      <text>
        <r>
          <rPr>
            <b/>
            <sz val="9"/>
            <color indexed="81"/>
            <rFont val="Tahoma"/>
            <family val="2"/>
          </rPr>
          <t>Michael Young:</t>
        </r>
        <r>
          <rPr>
            <sz val="9"/>
            <color indexed="81"/>
            <rFont val="Tahoma"/>
            <family val="2"/>
          </rPr>
          <t xml:space="preserve">
%
includes 5% stamp duty</t>
        </r>
      </text>
    </comment>
    <comment ref="K49"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59"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2"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8" authorId="0" shapeId="0" xr:uid="{A067DE07-A282-4047-AC13-801EB51C2DD0}">
      <text>
        <r>
          <rPr>
            <b/>
            <sz val="9"/>
            <color indexed="81"/>
            <rFont val="Tahoma"/>
            <family val="2"/>
          </rPr>
          <t>Michael Young:</t>
        </r>
        <r>
          <rPr>
            <sz val="9"/>
            <color indexed="81"/>
            <rFont val="Tahoma"/>
            <family val="2"/>
          </rPr>
          <t xml:space="preserve">
$/t</t>
        </r>
      </text>
    </comment>
    <comment ref="B70" authorId="0" shapeId="0" xr:uid="{AC27F3B8-73DE-4D0D-B21B-28C220A98ADC}">
      <text>
        <r>
          <rPr>
            <b/>
            <sz val="9"/>
            <color indexed="81"/>
            <rFont val="Tahoma"/>
            <family val="2"/>
          </rPr>
          <t>Michael Young:</t>
        </r>
        <r>
          <rPr>
            <sz val="9"/>
            <color indexed="81"/>
            <rFont val="Tahoma"/>
            <family val="2"/>
          </rPr>
          <t xml:space="preserve">
$/t</t>
        </r>
      </text>
    </comment>
    <comment ref="A81" authorId="0" shapeId="0" xr:uid="{387FDAF3-8781-41B0-A9D1-44EF18159679}">
      <text>
        <r>
          <rPr>
            <b/>
            <sz val="9"/>
            <color indexed="81"/>
            <rFont val="Tahoma"/>
            <family val="2"/>
          </rPr>
          <t>Michael Young:</t>
        </r>
        <r>
          <rPr>
            <sz val="9"/>
            <color indexed="81"/>
            <rFont val="Tahoma"/>
            <family val="2"/>
          </rPr>
          <t xml:space="preserve">
$/yr</t>
        </r>
      </text>
    </comment>
    <comment ref="A83" authorId="0" shapeId="0" xr:uid="{2FAFB650-F4A0-43AA-A1A4-FD1CE25983D6}">
      <text>
        <r>
          <rPr>
            <b/>
            <sz val="9"/>
            <color indexed="81"/>
            <rFont val="Tahoma"/>
            <family val="2"/>
          </rPr>
          <t>Michael Young:</t>
        </r>
        <r>
          <rPr>
            <sz val="9"/>
            <color indexed="81"/>
            <rFont val="Tahoma"/>
            <family val="2"/>
          </rPr>
          <t xml:space="preserve">
$/yr
before super</t>
        </r>
      </text>
    </comment>
    <comment ref="A89"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5"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8"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8"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8"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9" authorId="0" shapeId="0" xr:uid="{1C3191BB-05BC-4AB2-B43C-7AAF0E4A07DE}">
      <text>
        <r>
          <rPr>
            <b/>
            <sz val="9"/>
            <color indexed="81"/>
            <rFont val="Tahoma"/>
            <family val="2"/>
          </rPr>
          <t>Michael Young:</t>
        </r>
        <r>
          <rPr>
            <sz val="9"/>
            <color indexed="81"/>
            <rFont val="Tahoma"/>
            <family val="2"/>
          </rPr>
          <t xml:space="preserve">
big seeding tractor</t>
        </r>
      </text>
    </comment>
    <comment ref="A13"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14"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15"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0"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2"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23"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6"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8"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1" authorId="0" shapeId="0" xr:uid="{2B617C90-8193-468C-89EC-96A6738FC6BE}">
      <text>
        <r>
          <rPr>
            <b/>
            <sz val="9"/>
            <color indexed="81"/>
            <rFont val="Tahoma"/>
            <family val="2"/>
          </rPr>
          <t>Michael Young:</t>
        </r>
        <r>
          <rPr>
            <sz val="9"/>
            <color indexed="81"/>
            <rFont val="Tahoma"/>
            <family val="2"/>
          </rPr>
          <t xml:space="preserve">
seeder width (m)</t>
        </r>
      </text>
    </comment>
    <comment ref="A33"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35"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7"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9"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1"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3"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E45803D7-A199-4C84-A284-1798EFDCBA0C}">
      <text>
        <r>
          <rPr>
            <b/>
            <sz val="9"/>
            <color indexed="81"/>
            <rFont val="Tahoma"/>
            <family val="2"/>
          </rPr>
          <t>Michael Young:</t>
        </r>
        <r>
          <rPr>
            <sz val="9"/>
            <color indexed="81"/>
            <rFont val="Tahoma"/>
            <family val="2"/>
          </rPr>
          <t xml:space="preserve">
harvester width (m)</t>
        </r>
      </text>
    </comment>
    <comment ref="A82"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2"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4"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88"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2" authorId="1" shapeId="0" xr:uid="{B0B4EB0C-F780-495A-AF25-6F8F45E4C249}">
      <text>
        <r>
          <rPr>
            <b/>
            <sz val="9"/>
            <color indexed="81"/>
            <rFont val="Tahoma"/>
            <charset val="1"/>
          </rPr>
          <t>Michael Young (21512438):</t>
        </r>
        <r>
          <rPr>
            <sz val="9"/>
            <color indexed="81"/>
            <rFont val="Tahoma"/>
            <charset val="1"/>
          </rPr>
          <t xml:space="preserve">
can be tactically harvested</t>
        </r>
      </text>
    </comment>
    <comment ref="B98" authorId="1" shapeId="0" xr:uid="{6C18AC7A-3B4F-43E7-8411-49547BF9F5EA}">
      <text>
        <r>
          <rPr>
            <b/>
            <sz val="9"/>
            <color indexed="81"/>
            <rFont val="Tahoma"/>
            <charset val="1"/>
          </rPr>
          <t xml:space="preserve">Michael Young (21512438):
</t>
        </r>
        <r>
          <rPr>
            <sz val="9"/>
            <color indexed="81"/>
            <rFont val="Tahoma"/>
            <family val="2"/>
          </rPr>
          <t>can be tactically harvested</t>
        </r>
      </text>
    </comment>
    <comment ref="A107"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27" authorId="0" shapeId="0" xr:uid="{667A98DE-C41D-4513-8710-088CF8735A5C}">
      <text>
        <r>
          <rPr>
            <b/>
            <sz val="9"/>
            <color indexed="81"/>
            <rFont val="Tahoma"/>
            <family val="2"/>
          </rPr>
          <t>Michael Young:</t>
        </r>
        <r>
          <rPr>
            <sz val="9"/>
            <color indexed="81"/>
            <rFont val="Tahoma"/>
            <family val="2"/>
          </rPr>
          <t xml:space="preserve">
width of boom (m) </t>
        </r>
      </text>
    </comment>
    <comment ref="A129" authorId="0" shapeId="0" xr:uid="{346DA0F9-8E9D-47FA-82BB-5D5570193A2C}">
      <text>
        <r>
          <rPr>
            <b/>
            <sz val="9"/>
            <color indexed="81"/>
            <rFont val="Tahoma"/>
            <family val="2"/>
          </rPr>
          <t>Michael Young:</t>
        </r>
        <r>
          <rPr>
            <sz val="9"/>
            <color indexed="81"/>
            <rFont val="Tahoma"/>
            <family val="2"/>
          </rPr>
          <t xml:space="preserve">
speed of spraying (km/hr)</t>
        </r>
      </text>
    </comment>
    <comment ref="A131"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33"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35"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38" authorId="0" shapeId="0" xr:uid="{68CF1D99-D562-4707-8E3D-B1880793A9FB}">
      <text>
        <r>
          <rPr>
            <b/>
            <sz val="9"/>
            <color indexed="81"/>
            <rFont val="Tahoma"/>
            <family val="2"/>
          </rPr>
          <t>Michael Young:</t>
        </r>
        <r>
          <rPr>
            <sz val="9"/>
            <color indexed="81"/>
            <rFont val="Tahoma"/>
            <family val="2"/>
          </rPr>
          <t xml:space="preserve">
fuel use per hr (L/hr)</t>
        </r>
      </text>
    </comment>
    <comment ref="A140"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49" authorId="0" shapeId="0" xr:uid="{1956460A-F1C6-4EF8-AB39-0FBCEE750684}">
      <text>
        <r>
          <rPr>
            <b/>
            <sz val="9"/>
            <color indexed="81"/>
            <rFont val="Tahoma"/>
            <family val="2"/>
          </rPr>
          <t>Michael Young:</t>
        </r>
        <r>
          <rPr>
            <sz val="9"/>
            <color indexed="81"/>
            <rFont val="Tahoma"/>
            <family val="2"/>
          </rPr>
          <t xml:space="preserve">
spreading capacity (m3)</t>
        </r>
      </text>
    </comment>
    <comment ref="A151" authorId="0" shapeId="0" xr:uid="{FB3460B2-EEC8-4877-B8B1-D9C11C671136}">
      <text>
        <r>
          <rPr>
            <b/>
            <sz val="9"/>
            <color indexed="81"/>
            <rFont val="Tahoma"/>
            <family val="2"/>
          </rPr>
          <t>Michael Young:</t>
        </r>
        <r>
          <rPr>
            <sz val="9"/>
            <color indexed="81"/>
            <rFont val="Tahoma"/>
            <family val="2"/>
          </rPr>
          <t xml:space="preserve">
time taken to fill (hr)</t>
        </r>
      </text>
    </comment>
    <comment ref="A153" authorId="0" shapeId="0" xr:uid="{90B38C8F-F860-49FC-A904-C7295321764B}">
      <text>
        <r>
          <rPr>
            <b/>
            <sz val="9"/>
            <color indexed="81"/>
            <rFont val="Tahoma"/>
            <family val="2"/>
          </rPr>
          <t>Michael Young:</t>
        </r>
        <r>
          <rPr>
            <sz val="9"/>
            <color indexed="81"/>
            <rFont val="Tahoma"/>
            <family val="2"/>
          </rPr>
          <t xml:space="preserve">
spreading speed km/hr</t>
        </r>
      </text>
    </comment>
    <comment ref="A15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0" authorId="0" shapeId="0" xr:uid="{767EE9FF-3904-4C78-9EA4-E3A0E3F97E61}">
      <text>
        <r>
          <rPr>
            <b/>
            <sz val="9"/>
            <color indexed="81"/>
            <rFont val="Tahoma"/>
            <family val="2"/>
          </rPr>
          <t>Michael Young:</t>
        </r>
        <r>
          <rPr>
            <sz val="9"/>
            <color indexed="81"/>
            <rFont val="Tahoma"/>
            <family val="2"/>
          </rPr>
          <t xml:space="preserve">
litres per ha (tractor)</t>
        </r>
      </text>
    </comment>
    <comment ref="A16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5" authorId="0" shapeId="0" xr:uid="{874AF153-C10B-4691-B9B2-EFB648EC2C37}">
      <text>
        <r>
          <rPr>
            <b/>
            <sz val="9"/>
            <color indexed="81"/>
            <rFont val="Tahoma"/>
            <family val="2"/>
          </rPr>
          <t>Michael Young:</t>
        </r>
        <r>
          <rPr>
            <sz val="9"/>
            <color indexed="81"/>
            <rFont val="Tahoma"/>
            <family val="2"/>
          </rPr>
          <t xml:space="preserve">
r&amp;m</t>
        </r>
      </text>
    </comment>
    <comment ref="C16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<sst xmlns="http://schemas.openxmlformats.org/spreadsheetml/2006/main" count="4312" uniqueCount="2553">
  <si>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</si>
  <si>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</si>
  <si>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</si>
  <si>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</si>
  <si>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</si>
  <si>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</si>
  <si>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</si>
  <si>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</si>
  <si>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</si>
  <si>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</si>
  <si>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</si>
  <si>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</si>
  <si>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</si>
  <si>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</si>
  <si>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</si>
  <si>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</si>
  <si>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</si>
  <si>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</si>
  <si>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</si>
  <si>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</si>
  <si>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</si>
  <si>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</si>
  <si>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</si>
  <si>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</si>
  <si>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</si>
  <si>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</si>
  <si>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</si>
  <si>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</si>
  <si>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</si>
  <si>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</si>
  <si>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</si>
  <si>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</si>
  <si>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</si>
  <si>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</si>
  <si>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</si>
  <si>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</si>
  <si>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</si>
  <si>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</si>
  <si>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</si>
  <si>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</si>
  <si>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</si>
  <si>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</si>
  <si>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</si>
  <si>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</si>
  <si>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</si>
  <si>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</si>
  <si>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</si>
  <si>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</si>
  <si>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</si>
  <si>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</si>
  <si>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</si>
  <si>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</si>
  <si>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</si>
  <si>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</si>
  <si>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</si>
  <si>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</si>
  <si>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</si>
  <si>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</si>
  <si>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</si>
  <si>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</si>
  <si>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</si>
  <si>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</si>
  <si>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</si>
  <si>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</si>
  <si>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</si>
  <si>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</si>
  <si>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</si>
  <si>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</si>
  <si>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</si>
  <si>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</si>
  <si>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</si>
  <si>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</si>
  <si>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</si>
  <si>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</si>
  <si>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</si>
  <si>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</si>
  <si>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</si>
  <si>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</si>
  <si>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</si>
  <si>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</si>
  <si>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</si>
  <si>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</si>
  <si>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</si>
  <si>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</si>
  <si>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</si>
  <si>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</si>
  <si>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</si>
  <si>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</si>
  <si>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</si>
  <si>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</si>
  <si>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</si>
  <si>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</si>
  <si>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</si>
  <si>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</si>
  <si>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</si>
  <si>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</si>
  <si>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</si>
  <si>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</si>
  <si>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</si>
  <si>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</si>
  <si>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</si>
  <si>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</si>
  <si>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</si>
  <si>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</si>
  <si>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</si>
  <si>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</si>
  <si>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</si>
  <si>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</si>
  <si>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</si>
  <si>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</si>
  <si>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</si>
  <si>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</si>
  <si>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</si>
  <si>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</si>
  <si>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</si>
  <si>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</si>
  <si>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</si>
  <si>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</si>
  <si>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</si>
  <si>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</si>
  <si>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</si>
  <si>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</si>
  <si>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</si>
  <si>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</si>
  <si>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</si>
  <si>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</si>
  <si>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</si>
  <si>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</si>
  <si>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</si>
  <si>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</si>
  <si>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</si>
  <si>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</si>
  <si>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</si>
  <si>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</si>
  <si>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</si>
  <si>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</si>
  <si>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</si>
  <si>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</si>
  <si>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</si>
  <si>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</si>
  <si>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</si>
  <si>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</si>
  <si>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</si>
  <si>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</si>
  <si>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</si>
  <si>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</si>
  <si>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</si>
  <si>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</si>
  <si>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</si>
  <si>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</si>
  <si>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</si>
  <si>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</si>
  <si>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</si>
  <si>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</si>
  <si>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</si>
  <si>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</si>
  <si>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</si>
  <si>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</si>
  <si>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</si>
  <si>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</si>
  <si>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</si>
  <si>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</si>
  <si>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</si>
  <si>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</si>
  <si>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</si>
  <si>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</si>
  <si>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</si>
  <si>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</si>
  <si>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</si>
  <si>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</si>
  <si>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</si>
  <si>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</si>
  <si>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</si>
  <si>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</si>
  <si>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</si>
  <si>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</si>
  <si>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</si>
  <si>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</si>
  <si>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</si>
  <si>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</si>
  <si>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</si>
  <si>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</si>
  <si>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</si>
  <si>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</si>
  <si>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</si>
  <si>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</si>
  <si>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</si>
  <si>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</si>
  <si>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</si>
  <si>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</si>
  <si>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</si>
  <si>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</si>
  <si>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</si>
  <si>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</si>
  <si>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</si>
  <si>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</si>
  <si>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</si>
  <si>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</si>
  <si>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</si>
  <si>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</si>
  <si>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</si>
  <si>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</si>
  <si>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</si>
  <si>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</si>
  <si>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</si>
  <si>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</si>
  <si>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</si>
  <si>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</si>
  <si>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</si>
  <si>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</si>
  <si>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</si>
  <si>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</si>
  <si>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</si>
  <si>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</si>
  <si>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</si>
  <si>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</si>
  <si>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</si>
  <si>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</si>
  <si>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</si>
  <si>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</si>
  <si>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</si>
  <si>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</si>
  <si>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</si>
  <si>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</si>
  <si>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</si>
  <si>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</si>
  <si>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</si>
  <si>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</si>
  <si>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</si>
  <si>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</si>
  <si>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</si>
  <si>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</si>
  <si>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</si>
  <si>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</si>
  <si>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</si>
  <si>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</si>
  <si>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</si>
  <si>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</si>
  <si>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</si>
  <si>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</si>
  <si>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</si>
  <si>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</si>
  <si>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</si>
  <si>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</si>
  <si>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</si>
  <si>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</si>
  <si>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</si>
  <si>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</si>
  <si>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</si>
  <si>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</si>
  <si>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</si>
  <si>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</si>
  <si>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</si>
  <si>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</si>
  <si>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</si>
  <si>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</si>
  <si>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</si>
  <si>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</si>
  <si>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</si>
  <si>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</si>
  <si>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</si>
  <si>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</si>
  <si>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</si>
  <si>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</si>
  <si>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</si>
  <si>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</si>
  <si>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</si>
  <si>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</si>
  <si>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</si>
  <si>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</si>
  <si>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</si>
  <si>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</si>
  <si>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</si>
  <si>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</si>
  <si>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</si>
  <si>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</si>
  <si>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</si>
  <si>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</si>
  <si>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</si>
  <si>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</si>
  <si>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</si>
  <si>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</si>
  <si>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</si>
  <si>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</si>
  <si>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</si>
  <si>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</si>
  <si>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</si>
  <si>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</si>
  <si>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</si>
  <si>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</si>
  <si>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</si>
  <si>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</si>
  <si>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</si>
  <si>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</si>
  <si>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</si>
  <si>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</si>
  <si>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</si>
  <si>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</si>
  <si>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</si>
  <si>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</si>
  <si>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</si>
  <si>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</si>
  <si>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</si>
  <si>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</si>
  <si>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</si>
  <si>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</si>
  <si>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</si>
  <si>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</si>
  <si>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</si>
  <si>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</si>
  <si>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</si>
  <si>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</si>
  <si>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</si>
  <si>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</si>
  <si>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</si>
  <si>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</si>
  <si>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</si>
  <si>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</si>
  <si>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</si>
  <si>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</si>
  <si>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</si>
  <si>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</si>
  <si>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</si>
  <si>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</si>
  <si>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</si>
  <si>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</si>
  <si>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</si>
  <si>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</si>
  <si>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</si>
  <si>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</si>
  <si>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</si>
  <si>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</si>
  <si>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</si>
  <si>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</si>
  <si>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</si>
  <si>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</si>
  <si>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</si>
  <si>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</si>
  <si>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</si>
  <si>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</si>
  <si>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</si>
  <si>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</si>
  <si>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</si>
  <si>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</si>
  <si>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</si>
  <si>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</si>
  <si>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</si>
  <si>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</si>
  <si>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</si>
  <si>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</si>
  <si>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</si>
  <si>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</si>
  <si>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</si>
  <si>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</si>
  <si>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</si>
  <si>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</si>
  <si>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</si>
  <si>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</si>
  <si>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</si>
  <si>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</si>
  <si>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</si>
  <si>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</si>
  <si>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</si>
  <si>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</si>
  <si>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</si>
  <si>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</si>
  <si>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</si>
  <si>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</si>
  <si>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</si>
  <si>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</si>
  <si>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</si>
  <si>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</si>
  <si>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</si>
  <si>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</si>
  <si>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</si>
  <si>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</si>
  <si>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</si>
  <si>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</si>
  <si>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</si>
  <si>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</si>
  <si>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</si>
  <si>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</si>
  <si>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</si>
  <si>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</si>
  <si>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</si>
  <si>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</si>
  <si>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</si>
  <si>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</si>
  <si>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</si>
  <si>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</si>
  <si>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</si>
  <si>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</si>
  <si>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</si>
  <si>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</si>
  <si>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</si>
  <si>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</si>
  <si>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</si>
  <si>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</si>
  <si>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</si>
  <si>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</si>
  <si>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</si>
  <si>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</si>
  <si>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</si>
  <si>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</si>
  <si>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</si>
  <si>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</si>
  <si>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</si>
  <si>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</si>
  <si>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</si>
  <si>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</si>
  <si>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</si>
  <si>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</si>
  <si>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</si>
  <si>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</si>
  <si>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</si>
  <si>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</si>
  <si>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</si>
  <si>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</si>
  <si>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</si>
  <si>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</si>
  <si>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</si>
  <si>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</si>
  <si>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</si>
  <si>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</si>
  <si>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</si>
  <si>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</si>
  <si>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</si>
  <si>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</si>
  <si>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</si>
  <si>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</si>
  <si>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</si>
  <si>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</si>
  <si>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</si>
  <si>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</si>
  <si>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</si>
  <si>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</si>
  <si>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</si>
  <si>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</si>
  <si>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</si>
  <si>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</si>
  <si>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</si>
  <si>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</si>
  <si>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</si>
  <si>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</si>
  <si>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</si>
  <si>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</si>
  <si>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</si>
  <si>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</si>
  <si>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</si>
  <si>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</si>
  <si>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</si>
  <si>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</si>
  <si>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</si>
  <si>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</si>
  <si>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</si>
  <si>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</si>
  <si>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</si>
  <si>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</si>
  <si>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</si>
  <si>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</si>
  <si>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</si>
  <si>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</si>
  <si>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</si>
  <si>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</si>
  <si>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</si>
  <si>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</si>
  <si>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</si>
  <si>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</si>
  <si>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</si>
  <si>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 xml:space="preserve">                    Daily</t>
  </si>
  <si>
    <t xml:space="preserve">                    Extra, if low EBG</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</si>
  <si>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</si>
  <si>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</si>
  <si>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</si>
  <si>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</si>
  <si>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</si>
  <si>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</si>
  <si>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</si>
  <si>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</si>
  <si>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</si>
  <si>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</si>
  <si>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</si>
  <si>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</si>
  <si>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</si>
  <si>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</si>
  <si>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</si>
  <si>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</si>
  <si>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</si>
  <si>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</si>
  <si>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</si>
  <si>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</si>
  <si>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</si>
  <si>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</si>
  <si>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</si>
  <si>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</si>
  <si>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</si>
  <si>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</si>
  <si>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</si>
  <si>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</si>
  <si>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</si>
  <si>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</si>
  <si>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</si>
  <si>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</si>
  <si>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</si>
  <si>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</si>
  <si>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</si>
  <si>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</si>
  <si>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</si>
  <si>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</si>
  <si>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</si>
  <si>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</si>
  <si>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</si>
  <si>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</si>
  <si>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</si>
  <si>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</si>
  <si>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</si>
  <si>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</si>
  <si>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</si>
  <si>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</si>
  <si>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</si>
  <si>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</si>
  <si>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</si>
  <si>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</si>
  <si>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</si>
  <si>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</si>
  <si>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</si>
  <si>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</si>
  <si>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</si>
  <si>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</si>
  <si>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</si>
  <si>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</si>
  <si>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</si>
  <si>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</si>
  <si>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</si>
  <si>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</si>
  <si>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</si>
  <si>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</si>
  <si>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</si>
  <si>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</si>
  <si>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</si>
  <si>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</si>
  <si>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</si>
  <si>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</si>
  <si>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</si>
  <si>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</si>
  <si>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</si>
  <si>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</si>
  <si>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</si>
  <si>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</si>
  <si>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</si>
  <si>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</si>
  <si>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</si>
  <si>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</si>
  <si>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</si>
  <si>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</si>
  <si>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</si>
  <si>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</si>
  <si>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</si>
  <si>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</si>
  <si>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</si>
  <si>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</si>
  <si>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</si>
  <si>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</si>
  <si>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</si>
  <si>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</si>
  <si>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</si>
  <si>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</si>
  <si>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</si>
  <si>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</si>
  <si>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</si>
  <si>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</si>
  <si>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</si>
  <si>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</si>
  <si>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</si>
  <si>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</si>
  <si>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</si>
  <si>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</si>
  <si>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</si>
  <si>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</si>
  <si>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</si>
  <si>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</si>
  <si>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</si>
  <si>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</si>
  <si>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</si>
  <si>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</si>
  <si>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</si>
  <si>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</si>
  <si>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</si>
  <si>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</si>
  <si>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</si>
  <si>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</si>
  <si>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</si>
  <si>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</si>
  <si>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</si>
  <si>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</si>
  <si>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</si>
  <si>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</si>
  <si>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</si>
  <si>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</si>
  <si>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</si>
  <si>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</si>
  <si>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</si>
  <si>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</si>
  <si>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</si>
  <si>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</si>
  <si>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</si>
  <si>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</si>
  <si>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</si>
  <si>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</si>
  <si>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</si>
  <si>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</si>
  <si>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</si>
  <si>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</si>
  <si>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</si>
  <si>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</si>
  <si>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</si>
  <si>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</si>
  <si>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</si>
  <si>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</si>
  <si>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</si>
  <si>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</si>
  <si>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</si>
  <si>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</si>
  <si>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</si>
  <si>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</si>
  <si>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</si>
  <si>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</si>
  <si>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</si>
  <si>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</si>
  <si>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</si>
  <si>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</si>
  <si>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</si>
  <si>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</si>
  <si>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</si>
  <si>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</si>
  <si>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</si>
  <si>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</si>
  <si>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</si>
  <si>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</si>
  <si>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</si>
  <si>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</si>
  <si>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</si>
  <si>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</si>
  <si>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</si>
  <si>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</si>
  <si>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</si>
  <si>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</si>
  <si>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</si>
  <si>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</si>
  <si>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</si>
  <si>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</si>
  <si>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</si>
  <si>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</si>
  <si>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</si>
  <si>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</si>
  <si>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</si>
  <si>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</si>
  <si>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</si>
  <si>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</si>
  <si>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</si>
  <si>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</si>
  <si>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</si>
  <si>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</si>
  <si>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</si>
  <si>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</si>
  <si>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</si>
  <si>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</si>
  <si>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</si>
  <si>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</si>
  <si>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</si>
  <si>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</si>
  <si>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</si>
  <si>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</si>
  <si>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</si>
  <si>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</si>
  <si>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</si>
  <si>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</si>
  <si>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</si>
  <si>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</si>
  <si>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</si>
  <si>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</si>
  <si>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</si>
  <si>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</si>
  <si>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</si>
  <si>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</si>
  <si>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</si>
  <si>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</si>
  <si>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</si>
  <si>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</si>
  <si>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</si>
  <si>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</si>
  <si>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</si>
  <si>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</si>
  <si>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</si>
  <si>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</si>
  <si>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</si>
  <si>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</si>
  <si>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</si>
  <si>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</si>
  <si>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</si>
  <si>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</si>
  <si>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</si>
  <si>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</si>
  <si>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</si>
  <si>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</si>
  <si>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</si>
  <si>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</si>
  <si>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</si>
  <si>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</si>
  <si>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</si>
  <si>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</si>
  <si>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</si>
  <si>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</si>
  <si>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</si>
  <si>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</si>
  <si>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</si>
  <si>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</si>
  <si>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</si>
  <si>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</si>
  <si>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</si>
  <si>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</si>
  <si>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</si>
  <si>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</si>
  <si>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</si>
  <si>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</si>
  <si>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</si>
  <si>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</si>
  <si>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</si>
  <si>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</si>
  <si>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</si>
  <si>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</si>
  <si>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</si>
  <si>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</si>
  <si>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</si>
  <si>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</si>
  <si>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</si>
  <si>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</si>
  <si>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</si>
  <si>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</si>
  <si>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</si>
  <si>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</si>
  <si>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</si>
  <si>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</si>
  <si>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</si>
  <si>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</si>
  <si>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</si>
  <si>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</si>
  <si>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</si>
  <si>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</si>
  <si>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</si>
  <si>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</si>
  <si>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</si>
  <si>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</si>
  <si>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</si>
  <si>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</si>
  <si>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</si>
  <si>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</si>
  <si>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</si>
  <si>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</si>
  <si>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</si>
  <si>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</si>
  <si>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</si>
  <si>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</si>
  <si>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</si>
  <si>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</si>
  <si>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</si>
  <si>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</si>
  <si>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</si>
  <si>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</si>
  <si>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</si>
  <si>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</si>
  <si>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</si>
  <si>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</si>
  <si>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</si>
  <si>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</si>
  <si>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</si>
  <si>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</si>
  <si>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</si>
  <si>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</si>
  <si>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</si>
  <si>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</si>
  <si>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</si>
  <si>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</si>
  <si>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</si>
  <si>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</si>
  <si>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</si>
  <si>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</si>
  <si>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</si>
  <si>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</si>
  <si>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</si>
  <si>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</si>
  <si>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</si>
  <si>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</si>
  <si>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</si>
  <si>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</si>
  <si>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</si>
  <si>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</si>
  <si>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</si>
  <si>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</si>
  <si>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</si>
  <si>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</si>
  <si>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</si>
  <si>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</si>
  <si>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</si>
  <si>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</si>
  <si>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</si>
  <si>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</si>
  <si>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</si>
  <si>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</si>
  <si>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</si>
  <si>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</si>
  <si>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</si>
  <si>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</si>
  <si>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</si>
  <si>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</si>
  <si>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</si>
  <si>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</si>
  <si>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</si>
  <si>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</si>
  <si>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</si>
  <si>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</si>
  <si>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</si>
  <si>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</si>
  <si>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</si>
  <si>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</si>
  <si>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</si>
  <si>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</si>
  <si>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</si>
  <si>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</si>
  <si>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</si>
  <si>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</si>
  <si>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</si>
  <si>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</si>
  <si>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</si>
  <si>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</si>
  <si>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</si>
  <si>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</si>
  <si>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</si>
  <si>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</si>
  <si>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</si>
  <si>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</si>
  <si>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</si>
  <si>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</si>
  <si>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</si>
  <si>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</si>
  <si>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</si>
  <si>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</si>
  <si>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</si>
  <si>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</si>
  <si>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</si>
  <si>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</si>
  <si>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</si>
  <si>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</si>
  <si>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</si>
  <si>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</si>
  <si>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</si>
  <si>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</si>
  <si>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</si>
  <si>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</si>
  <si>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</si>
  <si>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</si>
  <si>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</si>
  <si>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</si>
  <si>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</si>
  <si>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</si>
  <si>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</si>
  <si>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</si>
  <si>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</si>
  <si>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</si>
  <si>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</si>
  <si>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</si>
  <si>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</si>
  <si>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</si>
  <si>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</si>
  <si>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</si>
  <si>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</si>
  <si>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</si>
  <si>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</si>
  <si>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</si>
  <si>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</si>
  <si>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</si>
  <si>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</si>
  <si>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</si>
  <si>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</si>
  <si>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</si>
  <si>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</si>
  <si>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</si>
  <si>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</si>
  <si>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</si>
  <si>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</si>
  <si>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</si>
  <si>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</si>
  <si>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</si>
  <si>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</si>
  <si>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</si>
  <si>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</si>
  <si>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</si>
  <si>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</si>
  <si>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</si>
  <si>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</si>
  <si>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</si>
  <si>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</si>
  <si>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</si>
  <si>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</si>
  <si>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</si>
  <si>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</si>
  <si>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</si>
  <si>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</si>
  <si>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</si>
  <si>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</si>
  <si>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</si>
  <si>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</si>
  <si>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</si>
  <si>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</si>
  <si>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</si>
  <si>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</si>
  <si>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</si>
  <si>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</si>
  <si>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</si>
  <si>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</si>
  <si>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</si>
  <si>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</si>
  <si>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</si>
  <si>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</si>
  <si>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</si>
  <si>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</si>
  <si>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</si>
  <si>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</si>
  <si>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</si>
  <si>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</si>
  <si>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</si>
  <si>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</si>
  <si>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</si>
  <si>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</si>
  <si>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</si>
  <si>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</si>
  <si>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</si>
  <si>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</si>
  <si>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</si>
  <si>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</si>
  <si>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</si>
  <si>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</si>
  <si>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</si>
  <si>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</si>
  <si>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</si>
  <si>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</si>
  <si>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</si>
  <si>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</si>
  <si>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</si>
  <si>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</si>
  <si>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</si>
  <si>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</si>
  <si>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</si>
  <si>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</si>
  <si>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</si>
  <si>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</si>
  <si>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</si>
  <si>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</si>
  <si>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</si>
  <si>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</si>
  <si>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</si>
  <si>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</si>
  <si>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</si>
  <si>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</si>
  <si>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</si>
  <si>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</si>
  <si>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</si>
  <si>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</si>
  <si>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</si>
  <si>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</si>
  <si>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</si>
  <si>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</si>
  <si>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</si>
  <si>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</si>
  <si>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</si>
  <si>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</si>
  <si>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</si>
  <si>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</si>
  <si>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</si>
  <si>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</si>
  <si>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</si>
  <si>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</si>
  <si>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</si>
  <si>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</si>
  <si>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</si>
  <si>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</si>
  <si>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</si>
  <si>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</si>
  <si>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</si>
  <si>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</si>
  <si>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</si>
  <si>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</si>
  <si>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</si>
  <si>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</si>
  <si>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</si>
  <si>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</si>
  <si>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</si>
  <si>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</si>
  <si>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</si>
  <si>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</si>
  <si>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</si>
  <si>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</si>
  <si>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</si>
  <si>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</si>
  <si>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</si>
  <si>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</si>
  <si>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</si>
  <si>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</si>
  <si>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</si>
  <si>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</si>
  <si>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</si>
  <si>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</si>
  <si>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</si>
  <si>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</si>
  <si>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</si>
  <si>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</si>
  <si>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</si>
  <si>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</si>
  <si>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</si>
  <si>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</si>
  <si>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</si>
  <si>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</si>
  <si>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</si>
  <si>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</si>
  <si>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</si>
  <si>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</si>
  <si>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</si>
  <si>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</si>
  <si>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</si>
  <si>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</si>
  <si>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</si>
  <si>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</si>
  <si>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</si>
  <si>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</si>
  <si>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</si>
  <si>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</si>
  <si>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</si>
  <si>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</si>
  <si>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</si>
  <si>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</si>
  <si>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</si>
  <si>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</si>
  <si>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</si>
  <si>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</si>
  <si>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</si>
  <si>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</si>
  <si>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</si>
  <si>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</si>
  <si>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</si>
  <si>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</si>
  <si>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</si>
  <si>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</si>
  <si>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</si>
  <si>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</si>
  <si>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</si>
  <si>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</si>
  <si>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</si>
  <si>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</si>
  <si>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</si>
  <si>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</si>
  <si>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</si>
  <si>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</si>
  <si>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</si>
  <si>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</si>
  <si>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</si>
  <si>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</si>
  <si>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</si>
  <si>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</si>
  <si>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</si>
  <si>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</si>
  <si>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</si>
  <si>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</si>
  <si>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</si>
  <si>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</si>
  <si>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</si>
  <si>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</si>
  <si>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</si>
  <si>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</si>
  <si>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</si>
  <si>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</si>
  <si>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</si>
  <si>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</si>
  <si>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</si>
  <si>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</si>
  <si>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</si>
  <si>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</si>
  <si>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</si>
  <si>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</si>
  <si>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</si>
  <si>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</si>
  <si>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</si>
  <si>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</si>
  <si>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</si>
  <si>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</si>
  <si>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</si>
  <si>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</si>
  <si>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</si>
  <si>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</si>
  <si>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</si>
  <si>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</si>
  <si>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</si>
  <si>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</si>
  <si>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</si>
  <si>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</si>
  <si>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</si>
  <si>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</si>
  <si>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</si>
  <si>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</si>
  <si>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</si>
  <si>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</si>
  <si>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</si>
  <si>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</si>
  <si>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</si>
  <si>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</si>
  <si>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</si>
  <si>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</si>
  <si>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</si>
  <si>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</si>
  <si>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</si>
  <si>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</si>
  <si>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</si>
  <si>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</si>
  <si>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</si>
  <si>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</si>
  <si>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</si>
  <si>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</si>
  <si>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</si>
  <si>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</si>
  <si>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</si>
  <si>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</si>
  <si>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</si>
  <si>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</si>
  <si>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</si>
  <si>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</si>
  <si>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</si>
  <si>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</si>
  <si>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</si>
  <si>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</si>
  <si>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</si>
  <si>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</si>
  <si>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</si>
  <si>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</si>
  <si>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</si>
  <si>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</si>
  <si>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</si>
  <si>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</si>
  <si>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</si>
  <si>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</si>
  <si>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</si>
  <si>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</si>
  <si>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</si>
  <si>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</si>
  <si>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</si>
  <si>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</si>
  <si>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</si>
  <si>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</si>
  <si>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</si>
  <si>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</si>
  <si>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</si>
  <si>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</si>
  <si>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</si>
  <si>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</si>
  <si>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</si>
  <si>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</si>
  <si>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</si>
  <si>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</si>
  <si>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</si>
  <si>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</si>
  <si>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</si>
  <si>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</si>
  <si>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</si>
  <si>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</si>
  <si>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</si>
  <si>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</si>
  <si>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</si>
  <si>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</si>
  <si>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</si>
  <si>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</si>
  <si>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</si>
  <si>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</si>
  <si>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</si>
  <si>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</si>
  <si>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</si>
  <si>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</si>
  <si>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</si>
  <si>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</si>
  <si>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</si>
  <si>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</si>
  <si>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</si>
  <si>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</si>
  <si>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</si>
  <si>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</si>
  <si>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</si>
  <si>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</si>
  <si>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</si>
  <si>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</si>
  <si>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</si>
  <si>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</si>
  <si>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</si>
  <si>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</si>
  <si>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</si>
  <si>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</si>
  <si>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</si>
  <si>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</si>
  <si>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</si>
  <si>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</si>
  <si>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</si>
  <si>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</si>
  <si>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</si>
  <si>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</si>
  <si>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</si>
  <si>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</si>
  <si>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</si>
  <si>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</si>
  <si>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</si>
  <si>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</si>
  <si>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</si>
  <si>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</si>
  <si>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</si>
  <si>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</si>
  <si>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</si>
  <si>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</si>
  <si>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</si>
  <si>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</si>
  <si>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</si>
  <si>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</si>
  <si>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</si>
  <si>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</si>
  <si>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</si>
  <si>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</si>
  <si>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</si>
  <si>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</si>
  <si>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</si>
  <si>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</si>
  <si>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</si>
  <si>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</si>
  <si>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</si>
  <si>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</si>
  <si>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</si>
  <si>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</si>
  <si>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</si>
  <si>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</si>
  <si>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</si>
  <si>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</si>
  <si>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</si>
  <si>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</si>
  <si>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</si>
  <si>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</si>
  <si>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</si>
  <si>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</si>
  <si>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</si>
  <si>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</si>
  <si>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</si>
  <si>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</si>
  <si>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</si>
  <si>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</si>
  <si>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</si>
  <si>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</si>
  <si>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</si>
  <si>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</si>
  <si>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</si>
  <si>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</si>
  <si>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</si>
  <si>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</si>
  <si>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</si>
  <si>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</si>
  <si>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</si>
  <si>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</si>
  <si>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</si>
  <si>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</si>
  <si>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</si>
  <si>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</si>
  <si>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</si>
  <si>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</si>
  <si>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</si>
  <si>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</si>
  <si>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</si>
  <si>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</si>
  <si>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</si>
  <si>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</si>
  <si>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</si>
  <si>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</si>
  <si>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</si>
  <si>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</si>
  <si>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</si>
  <si>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</si>
  <si>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</si>
  <si>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</si>
  <si>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</si>
  <si>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</si>
  <si>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</si>
  <si>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</si>
  <si>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</si>
  <si>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</si>
  <si>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</si>
  <si>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</si>
  <si>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</si>
  <si>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</si>
  <si>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</si>
  <si>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</si>
  <si>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</si>
  <si>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</si>
  <si>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</si>
  <si>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</si>
  <si>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</si>
  <si>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</si>
  <si>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</si>
  <si>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</si>
  <si>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</si>
  <si>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</si>
  <si>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</si>
  <si>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</si>
  <si>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</si>
  <si>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</si>
  <si>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</si>
  <si>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</si>
  <si>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</si>
  <si>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</si>
  <si>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</si>
  <si>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</si>
  <si>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</si>
  <si>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</si>
  <si>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</si>
  <si>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</si>
  <si>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</si>
  <si>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</si>
  <si>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</si>
  <si>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</si>
  <si>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</si>
  <si>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</si>
  <si>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</si>
  <si>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</si>
  <si>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</si>
  <si>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</si>
  <si>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</si>
  <si>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</si>
  <si>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</si>
  <si>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</si>
  <si>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</si>
  <si>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</si>
  <si>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</si>
  <si>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</si>
  <si>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</si>
  <si>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</si>
  <si>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</si>
  <si>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</si>
  <si>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</si>
  <si>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</si>
  <si>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</si>
  <si>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</si>
  <si>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</si>
  <si>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</si>
  <si>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</si>
  <si>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</si>
  <si>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</si>
  <si>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</si>
  <si>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</si>
  <si>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</si>
  <si>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</si>
  <si>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</si>
  <si>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</si>
  <si>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</si>
  <si>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</si>
  <si>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</si>
  <si>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</si>
  <si>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</si>
  <si>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</si>
  <si>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</si>
  <si>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</si>
  <si>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</si>
  <si>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</si>
  <si>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</si>
  <si>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</si>
  <si>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</si>
  <si>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</si>
  <si>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</si>
  <si>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</si>
  <si>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</si>
  <si>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</si>
  <si>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</si>
  <si>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</si>
  <si>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</si>
  <si>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</si>
  <si>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</si>
  <si>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</si>
  <si>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</si>
  <si>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</si>
  <si>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</si>
  <si>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</si>
  <si>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</si>
  <si>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</si>
  <si>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</si>
  <si>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</si>
  <si>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</si>
  <si>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</si>
  <si>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</si>
  <si>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</si>
  <si>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</si>
  <si>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</si>
  <si>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</si>
  <si>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</si>
  <si>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</si>
  <si>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</si>
  <si>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</si>
  <si>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</si>
  <si>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</si>
  <si>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</si>
  <si>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</si>
  <si>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</si>
  <si>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</si>
  <si>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</si>
  <si>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</si>
  <si>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</si>
  <si>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</si>
  <si>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</si>
  <si>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</si>
  <si>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</si>
  <si>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</si>
  <si>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</si>
  <si>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</si>
  <si>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</si>
  <si>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</si>
  <si>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</si>
  <si>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</si>
  <si>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</si>
  <si>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</si>
  <si>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</si>
  <si>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</si>
  <si>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</si>
  <si>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</si>
  <si>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</si>
  <si>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</si>
  <si>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</si>
  <si>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</si>
  <si>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Birth weight scalar for males (relative to female SRW)</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</si>
  <si>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</si>
  <si>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</si>
  <si>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</si>
  <si>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</si>
  <si>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</si>
  <si>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</si>
  <si>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</si>
  <si>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</si>
  <si>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</si>
  <si>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</si>
  <si>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</si>
  <si>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</si>
  <si>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</si>
  <si>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</si>
  <si>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</si>
  <si>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</si>
  <si>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</si>
  <si>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</si>
  <si>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</si>
  <si>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</si>
  <si>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</si>
  <si>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</si>
  <si>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</si>
  <si>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</si>
  <si>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</si>
  <si>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</si>
  <si>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</si>
  <si>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</si>
  <si>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</si>
  <si>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</si>
  <si>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</si>
  <si>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</si>
  <si>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</si>
  <si>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</si>
  <si>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</si>
  <si>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</si>
  <si>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</si>
  <si>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</si>
  <si>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</si>
  <si>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</si>
  <si>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</si>
  <si>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</si>
  <si>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</si>
  <si>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</si>
  <si>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</si>
  <si>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</si>
  <si>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</si>
  <si>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</si>
  <si>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</si>
  <si>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</si>
  <si>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</si>
  <si>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</si>
  <si>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</si>
  <si>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</si>
  <si>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</si>
  <si>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</si>
  <si>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</si>
  <si>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</si>
  <si>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</si>
  <si>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</si>
  <si>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</si>
  <si>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</si>
  <si>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</si>
  <si>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</si>
  <si>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</si>
  <si>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</si>
  <si>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</si>
  <si>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</si>
  <si>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</si>
  <si>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</si>
  <si>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</si>
  <si>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</si>
  <si>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</si>
  <si>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</si>
  <si>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</si>
  <si>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</si>
  <si>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</si>
  <si>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</si>
  <si>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</si>
  <si>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</si>
  <si>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</si>
  <si>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</si>
  <si>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</si>
  <si>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</si>
  <si>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</si>
  <si>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</si>
  <si>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</si>
  <si>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</si>
  <si>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</si>
  <si>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</si>
  <si>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</si>
  <si>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</si>
  <si>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</si>
  <si>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</si>
  <si>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</si>
  <si>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</si>
  <si>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</si>
  <si>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</si>
  <si>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</si>
  <si>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</si>
  <si>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</si>
  <si>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</si>
  <si>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</si>
  <si>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</si>
  <si>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</si>
  <si>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</si>
  <si>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</si>
  <si>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</si>
  <si>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</si>
  <si>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</si>
  <si>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</si>
  <si>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</si>
  <si>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</si>
  <si>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</si>
  <si>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</si>
  <si>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</si>
  <si>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</si>
  <si>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</si>
  <si>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</si>
  <si>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</si>
  <si>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</si>
  <si>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</si>
  <si>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</si>
  <si>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</si>
  <si>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</si>
  <si>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</si>
  <si>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</si>
  <si>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</si>
  <si>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</si>
  <si>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</si>
  <si>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</si>
  <si>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</si>
  <si>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</si>
  <si>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</si>
  <si>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</si>
  <si>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</si>
  <si>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</si>
  <si>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</si>
  <si>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</si>
  <si>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</si>
  <si>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</si>
  <si>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</si>
  <si>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</si>
  <si>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</si>
  <si>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</si>
  <si>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</si>
  <si>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</si>
  <si>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</si>
  <si>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</si>
  <si>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</si>
  <si>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</si>
  <si>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</si>
  <si>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</si>
  <si>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</si>
  <si>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</si>
  <si>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</si>
  <si>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</si>
  <si>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</si>
  <si>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</si>
  <si>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</si>
  <si>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</si>
  <si>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</si>
  <si>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</si>
  <si>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</si>
  <si>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</si>
  <si>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</si>
  <si>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</si>
  <si>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</si>
  <si>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</si>
  <si>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</si>
  <si>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</si>
  <si>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</si>
  <si>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</si>
  <si>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</si>
  <si>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</si>
  <si>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</si>
  <si>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</si>
  <si>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</si>
  <si>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</si>
  <si>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</si>
  <si>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</si>
  <si>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</si>
  <si>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</si>
  <si>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</si>
  <si>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</si>
  <si>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</si>
  <si>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</si>
  <si>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</si>
  <si>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</si>
  <si>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</si>
  <si>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</si>
  <si>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</si>
  <si>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</si>
  <si>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</si>
  <si>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</si>
  <si>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</si>
  <si>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</si>
  <si>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</si>
  <si>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</si>
  <si>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</si>
  <si>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</si>
  <si>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</si>
  <si>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</si>
  <si>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</si>
  <si>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</si>
  <si>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</si>
  <si>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</si>
  <si>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</si>
  <si>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</si>
  <si>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</si>
  <si>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</si>
  <si>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</si>
  <si>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</si>
  <si>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</si>
  <si>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</si>
  <si>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</si>
  <si>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</si>
  <si>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</si>
  <si>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</si>
  <si>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</si>
  <si>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</si>
  <si>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</si>
  <si>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</si>
  <si>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</si>
  <si>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</si>
  <si>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</si>
  <si>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</si>
  <si>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</si>
  <si>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</si>
  <si>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</si>
  <si>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</si>
  <si>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</si>
  <si>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</si>
  <si>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</si>
  <si>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</si>
  <si>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</si>
  <si>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</si>
  <si>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</si>
  <si>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</si>
  <si>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</si>
  <si>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</si>
  <si>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</si>
  <si>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</si>
  <si>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</si>
  <si>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</si>
  <si>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</si>
  <si>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</si>
  <si>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</si>
  <si>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</si>
  <si>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</si>
  <si>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</si>
  <si>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</si>
  <si>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</si>
  <si>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</si>
  <si>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</si>
  <si>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</si>
  <si>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</si>
  <si>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</si>
  <si>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</si>
  <si>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</si>
  <si>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</si>
  <si>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</si>
  <si>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</si>
  <si>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</si>
  <si>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</si>
  <si>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</si>
  <si>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</si>
  <si>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</si>
  <si>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</si>
  <si>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</si>
  <si>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</si>
  <si>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</si>
  <si>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</si>
  <si>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</si>
  <si>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</si>
  <si>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</si>
  <si>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</si>
  <si>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</si>
  <si>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</si>
  <si>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</si>
  <si>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</si>
  <si>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</si>
  <si>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</si>
  <si>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</si>
  <si>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</si>
  <si>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</si>
  <si>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</si>
  <si>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</si>
  <si>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</si>
  <si>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</si>
  <si>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</si>
  <si>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</si>
  <si>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</si>
  <si>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</si>
  <si>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</si>
  <si>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</si>
  <si>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</si>
  <si>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</si>
  <si>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</si>
  <si>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</si>
  <si>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</si>
  <si>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</si>
  <si>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</si>
  <si>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</si>
  <si>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</si>
  <si>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</si>
  <si>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</si>
  <si>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</si>
  <si>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</si>
  <si>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</si>
  <si>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</si>
  <si>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</si>
  <si>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</si>
  <si>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</si>
  <si>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</si>
  <si>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</si>
  <si>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</si>
  <si>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</si>
  <si>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</si>
  <si>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</si>
  <si>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</si>
  <si>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</si>
  <si>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</si>
  <si>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</si>
  <si>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</si>
  <si>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</si>
  <si>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</si>
  <si>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</si>
  <si>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</si>
  <si>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</si>
  <si>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</si>
  <si>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</si>
  <si>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</si>
  <si>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</si>
  <si>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</si>
  <si>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</si>
  <si>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</si>
  <si>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</si>
  <si>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</si>
  <si>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</si>
  <si>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</si>
  <si>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</si>
  <si>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</si>
  <si>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</si>
  <si>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</si>
  <si>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</si>
  <si>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</si>
  <si>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</si>
  <si>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</si>
  <si>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</si>
  <si>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</si>
  <si>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</si>
  <si>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</si>
  <si>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</si>
  <si>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</si>
  <si>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</si>
  <si>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</si>
  <si>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</si>
  <si>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</si>
  <si>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</si>
  <si>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</si>
  <si>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</si>
  <si>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</si>
  <si>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</si>
  <si>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</si>
  <si>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</si>
  <si>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</si>
  <si>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</si>
  <si>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</si>
  <si>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</si>
  <si>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</si>
  <si>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</si>
  <si>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</si>
  <si>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</si>
  <si>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</si>
  <si>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</si>
  <si>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</si>
  <si>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</si>
  <si>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</si>
  <si>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</si>
  <si>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</si>
  <si>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</si>
  <si>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</si>
  <si>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</si>
  <si>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</si>
  <si>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</si>
  <si>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</si>
  <si>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</si>
  <si>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</si>
  <si>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</si>
  <si>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</si>
  <si>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</si>
  <si>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</si>
  <si>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</si>
  <si>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</si>
  <si>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</si>
  <si>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</si>
  <si>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</si>
  <si>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</si>
  <si>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</si>
  <si>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</si>
  <si>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</si>
  <si>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</si>
  <si>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</si>
  <si>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</si>
  <si>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</si>
  <si>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</si>
  <si>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</si>
  <si>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</si>
  <si>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</si>
  <si>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</si>
  <si>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</si>
  <si>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</si>
  <si>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</si>
  <si>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</si>
  <si>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</si>
  <si>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</si>
  <si>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</si>
  <si>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</si>
  <si>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</si>
  <si>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</si>
  <si>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</si>
  <si>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</si>
  <si>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</si>
  <si>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</si>
  <si>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</si>
  <si>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</si>
  <si>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</si>
  <si>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</si>
  <si>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</si>
  <si>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</si>
  <si>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</si>
  <si>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</si>
  <si>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</si>
  <si>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</si>
  <si>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</si>
  <si>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</si>
  <si>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</si>
  <si>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</si>
  <si>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</si>
  <si>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</si>
  <si>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</si>
  <si>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</si>
  <si>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</si>
  <si>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</si>
  <si>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</si>
  <si>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</si>
  <si>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</si>
  <si>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</si>
  <si>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</si>
  <si>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</si>
  <si>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</si>
  <si>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</si>
  <si>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</si>
  <si>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</si>
  <si>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</si>
  <si>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</si>
  <si>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</si>
  <si>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</si>
  <si>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</si>
  <si>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</si>
  <si>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</si>
  <si>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</si>
  <si>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</si>
  <si>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</si>
  <si>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</si>
  <si>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</si>
  <si>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</si>
  <si>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</si>
  <si>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</si>
  <si>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</si>
  <si>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</si>
  <si>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</si>
  <si>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</si>
  <si>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</si>
  <si>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</si>
  <si>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</si>
  <si>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</si>
  <si>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</si>
  <si>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</si>
  <si>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</si>
  <si>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</si>
  <si>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</si>
  <si>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</si>
  <si>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</si>
  <si>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</si>
  <si>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</si>
  <si>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</si>
  <si>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</si>
  <si>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</si>
  <si>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</si>
  <si>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</si>
  <si>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</si>
  <si>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</si>
  <si>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</si>
  <si>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</si>
  <si>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</si>
  <si>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</si>
  <si>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</si>
  <si>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</si>
  <si>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</si>
  <si>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</si>
  <si>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</si>
  <si>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</si>
  <si>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</si>
  <si>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</si>
  <si>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</si>
  <si>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</si>
  <si>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</si>
  <si>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</si>
  <si>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</si>
  <si>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</si>
  <si>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</si>
  <si>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</si>
  <si>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</si>
  <si>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</si>
  <si>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</si>
  <si>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</si>
  <si>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</si>
  <si>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</si>
  <si>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</si>
  <si>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</si>
  <si>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</si>
  <si>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</si>
  <si>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</si>
  <si>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</si>
  <si>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</si>
  <si>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</si>
  <si>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</si>
  <si>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</si>
  <si>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</si>
  <si>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</si>
  <si>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</si>
  <si>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</si>
  <si>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</si>
  <si>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</si>
  <si>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</si>
  <si>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</si>
  <si>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</si>
  <si>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</si>
  <si>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</si>
  <si>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</si>
  <si>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</si>
  <si>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</si>
  <si>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</si>
  <si>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</si>
  <si>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</si>
  <si>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</si>
  <si>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</si>
  <si>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</si>
  <si>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</si>
  <si>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</si>
  <si>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</si>
  <si>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</si>
  <si>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</si>
  <si>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</si>
  <si>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</si>
  <si>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</si>
  <si>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</si>
  <si>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</si>
  <si>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</si>
  <si>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</si>
  <si>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</si>
  <si>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</si>
  <si>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</si>
  <si>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</si>
  <si>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</si>
  <si>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</si>
  <si>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</si>
  <si>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</si>
  <si>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</si>
  <si>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</si>
  <si>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</si>
  <si>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</si>
  <si>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</si>
  <si>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</si>
  <si>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</si>
  <si>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</si>
  <si>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</si>
  <si>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</si>
  <si>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</si>
  <si>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</si>
  <si>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</si>
  <si>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</si>
  <si>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</si>
  <si>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</si>
  <si>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</si>
  <si>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</si>
  <si>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</si>
  <si>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</si>
  <si>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</si>
  <si>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</si>
  <si>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</si>
  <si>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</si>
  <si>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</si>
  <si>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</si>
  <si>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</si>
  <si>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</si>
  <si>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</si>
  <si>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</si>
  <si>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</si>
  <si>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</si>
  <si>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</si>
  <si>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</si>
  <si>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</si>
  <si>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</si>
  <si>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</si>
  <si>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</si>
  <si>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</si>
  <si>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</si>
  <si>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</si>
  <si>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</si>
  <si>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</si>
  <si>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</si>
  <si>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</si>
  <si>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</si>
  <si>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</si>
  <si>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</si>
  <si>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</si>
  <si>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</si>
  <si>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</si>
  <si>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</si>
  <si>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</si>
  <si>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</si>
  <si>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</si>
  <si>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</si>
  <si>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</si>
  <si>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</si>
  <si>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</si>
  <si>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</si>
  <si>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</si>
  <si>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</si>
  <si>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</si>
  <si>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</si>
  <si>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</si>
  <si>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</si>
  <si>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</si>
  <si>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</si>
  <si>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</si>
  <si>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</si>
  <si>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</si>
  <si>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</si>
  <si>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</si>
  <si>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</si>
  <si>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</si>
  <si>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</si>
  <si>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</si>
  <si>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</si>
  <si>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</si>
  <si>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</si>
  <si>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</si>
  <si>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</si>
  <si>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</si>
  <si>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</si>
  <si>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</si>
  <si>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</si>
  <si>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</si>
  <si>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</si>
  <si>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</si>
  <si>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</si>
  <si>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</si>
  <si>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</si>
  <si>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</si>
  <si>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</si>
  <si>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</si>
  <si>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</si>
  <si>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</si>
  <si>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</si>
  <si>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</si>
  <si>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</si>
  <si>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</si>
  <si>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</si>
  <si>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</si>
  <si>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</si>
  <si>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</si>
  <si>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</si>
  <si>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</si>
  <si>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</si>
  <si>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</si>
  <si>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</si>
  <si>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</si>
  <si>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</si>
  <si>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</si>
  <si>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</si>
  <si>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</si>
  <si>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</si>
  <si>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</si>
  <si>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</si>
  <si>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</si>
  <si>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</si>
  <si>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</si>
  <si>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</si>
  <si>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</si>
  <si>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</si>
  <si>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</si>
  <si>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</si>
  <si>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</si>
  <si>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</si>
  <si>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</si>
  <si>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</si>
  <si>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</si>
  <si>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</si>
  <si>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</si>
  <si>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</si>
  <si>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</si>
  <si>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</si>
  <si>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</si>
  <si>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</si>
  <si>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</si>
  <si>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</si>
  <si>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</si>
  <si>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</si>
  <si>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</si>
  <si>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</si>
  <si>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</si>
  <si>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</si>
  <si>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</si>
  <si>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</si>
  <si>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</si>
  <si>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</si>
  <si>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</si>
  <si>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</si>
  <si>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</si>
  <si>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</si>
  <si>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</si>
  <si>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</si>
  <si>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</si>
  <si>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</si>
  <si>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</si>
  <si>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</si>
  <si>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</si>
  <si>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</si>
  <si>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</si>
  <si>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</si>
  <si>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</si>
  <si>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</si>
  <si>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</si>
  <si>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</si>
  <si>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</si>
  <si>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</si>
  <si>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</si>
  <si>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</si>
  <si>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</si>
  <si>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</si>
  <si>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</si>
  <si>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</si>
  <si>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</si>
  <si>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</si>
  <si>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</si>
  <si>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</si>
  <si>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</si>
  <si>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</si>
  <si>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</si>
  <si>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</si>
  <si>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</si>
  <si>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</si>
  <si>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</si>
  <si>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</si>
  <si>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</si>
  <si>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</si>
  <si>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</si>
  <si>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</si>
  <si>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</si>
  <si>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</si>
  <si>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</si>
  <si>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</si>
  <si>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</si>
  <si>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</si>
  <si>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</si>
  <si>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</si>
  <si>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</si>
  <si>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</si>
  <si>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</si>
  <si>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</si>
  <si>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</si>
  <si>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</si>
  <si>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</si>
  <si>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</si>
  <si>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</si>
  <si>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</si>
  <si>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</si>
  <si>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</si>
  <si>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</si>
  <si>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</si>
  <si>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</si>
  <si>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</si>
  <si>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</si>
  <si>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</si>
  <si>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</si>
  <si>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</si>
  <si>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</si>
  <si>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</si>
  <si>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</si>
  <si>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</si>
  <si>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</si>
  <si>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</si>
  <si>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</si>
  <si>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</si>
  <si>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</si>
  <si>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</si>
  <si>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</si>
  <si>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</si>
  <si>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</si>
  <si>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</si>
  <si>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</si>
  <si>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</si>
  <si>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</si>
  <si>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</si>
  <si>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</si>
  <si>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</si>
  <si>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</si>
  <si>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</si>
  <si>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</si>
  <si>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</si>
  <si>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</si>
  <si>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</si>
  <si>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</si>
  <si>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</si>
  <si>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</si>
  <si>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</si>
  <si>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</si>
  <si>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</si>
  <si>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</si>
  <si>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</si>
  <si>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</si>
  <si>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</si>
  <si>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</si>
  <si>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</si>
  <si>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</si>
  <si>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</si>
  <si>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</si>
  <si>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</si>
  <si>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</si>
  <si>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</si>
  <si>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</si>
  <si>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</si>
  <si>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FOO (kg/ha): Hand shears Establishing pasture</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</si>
  <si>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</si>
  <si>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</si>
  <si>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</si>
  <si>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</si>
  <si>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</si>
  <si>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</si>
  <si>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</si>
  <si>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</si>
  <si>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</si>
  <si>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</si>
  <si>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</si>
  <si>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</si>
  <si>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</si>
  <si>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</si>
  <si>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</si>
  <si>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</si>
  <si>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</si>
  <si>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</si>
  <si>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</si>
  <si>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</si>
  <si>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</si>
  <si>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</si>
  <si>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FOO (exp): Hand shears Establishing pasture</t>
  </si>
  <si>
    <t>C(U4,0,1)</t>
  </si>
  <si>
    <t>C(U4,0,2)</t>
  </si>
  <si>
    <t>C(U4,0,3)</t>
  </si>
  <si>
    <t>C(U4,0,4)</t>
  </si>
  <si>
    <t>C(U4,0,-1)</t>
  </si>
  <si>
    <t>C(U4,1,0)</t>
  </si>
  <si>
    <t>Legume (exp): Hand shears Establishing pasture</t>
  </si>
  <si>
    <t>C(U4,1,1)</t>
  </si>
  <si>
    <t>C(U4,1,2)</t>
  </si>
  <si>
    <t>C(U4,1,3)</t>
  </si>
  <si>
    <t>C(U4,1,4)</t>
  </si>
  <si>
    <t>C(U4,1,-1)</t>
  </si>
  <si>
    <t>C(U4,2,0)</t>
  </si>
  <si>
    <t>FOO * Legume (exp): Hand shears Establishing pasture</t>
  </si>
  <si>
    <t>C(U4,2,1)</t>
  </si>
  <si>
    <t>C(U4,2,2)</t>
  </si>
  <si>
    <t>C(U4,2,3)</t>
  </si>
  <si>
    <t>C(U4,2,4)</t>
  </si>
  <si>
    <t>C(U4,2,-1)</t>
  </si>
  <si>
    <t>C(U4,3,0)</t>
  </si>
  <si>
    <t>Intercept (exp): Hand shears Establishing pasture</t>
  </si>
  <si>
    <t>C(U4,3,1)</t>
  </si>
  <si>
    <t>C(U4,3,2)</t>
  </si>
  <si>
    <t>C(U4,3,3)</t>
  </si>
  <si>
    <t>C(U4,3,4)</t>
  </si>
  <si>
    <t>C(U4,3,-1)</t>
  </si>
  <si>
    <t>C(U4,4,0)</t>
  </si>
  <si>
    <t>FOO (linear): Hand shears Establishing pasture</t>
  </si>
  <si>
    <t>mm/(kg/ha)</t>
  </si>
  <si>
    <t>C(U4,4,1)</t>
  </si>
  <si>
    <t>C(U4,4,2)</t>
  </si>
  <si>
    <t>C(U4,4,3)</t>
  </si>
  <si>
    <t>C(U4,4,4)</t>
  </si>
  <si>
    <t>C(U4,4,-1)</t>
  </si>
  <si>
    <t>C(U4,5,0)</t>
  </si>
  <si>
    <t>Intercept (linear): Hand shears Establishing pasture</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</si>
  <si>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</si>
  <si>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</si>
  <si>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</si>
  <si>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</si>
  <si>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</si>
  <si>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</si>
  <si>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</si>
  <si>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</si>
  <si>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</si>
  <si>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</si>
  <si>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</si>
  <si>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</si>
  <si>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</si>
  <si>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</si>
  <si>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</si>
  <si>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</si>
  <si>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</si>
  <si>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</si>
  <si>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</si>
  <si>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</si>
  <si>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</si>
  <si>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</si>
  <si>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</si>
  <si>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</si>
  <si>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</si>
  <si>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</si>
  <si>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</si>
  <si>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</si>
  <si>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</si>
  <si>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</si>
  <si>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</si>
  <si>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</si>
  <si>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</si>
  <si>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</si>
  <si>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</si>
  <si>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</si>
  <si>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</si>
  <si>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</si>
  <si>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</si>
  <si>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</si>
  <si>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</si>
  <si>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</si>
  <si>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</si>
  <si>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</si>
  <si>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</si>
  <si>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</si>
  <si>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</si>
  <si>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</si>
  <si>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</si>
  <si>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</si>
  <si>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</si>
  <si>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</si>
  <si>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</si>
  <si>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</si>
  <si>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</si>
  <si>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</si>
  <si>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</si>
  <si>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</si>
  <si>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</si>
  <si>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</si>
  <si>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</si>
  <si>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</si>
  <si>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</si>
  <si>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</si>
  <si>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</si>
  <si>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</si>
  <si>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</si>
  <si>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</si>
  <si>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</si>
  <si>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</si>
  <si>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</si>
  <si>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</si>
  <si>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</si>
  <si>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</si>
  <si>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</si>
  <si>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</si>
  <si>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</si>
  <si>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</si>
  <si>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</si>
  <si>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</si>
  <si>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</si>
  <si>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</si>
  <si>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</si>
  <si>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</si>
  <si>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</si>
  <si>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</si>
  <si>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</si>
  <si>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</si>
  <si>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</si>
  <si>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</si>
  <si>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</si>
  <si>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</si>
  <si>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</si>
  <si>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</si>
  <si>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</si>
  <si>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</si>
  <si>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</si>
  <si>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</si>
  <si>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</si>
  <si>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</si>
  <si>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</si>
  <si>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</si>
  <si>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</si>
  <si>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</si>
  <si>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</si>
  <si>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</si>
  <si>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</si>
  <si>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</si>
  <si>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</si>
  <si>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</si>
  <si>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</si>
  <si>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</si>
  <si>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</si>
  <si>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</si>
  <si>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</si>
  <si>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Legume:        Hand shears Establishing pasture</t>
  </si>
  <si>
    <t>Intercept:       Hand shears Establishing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</si>
  <si>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</si>
  <si>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</si>
  <si>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</si>
  <si>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</si>
  <si>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</si>
  <si>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</si>
  <si>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</si>
  <si>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</si>
  <si>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</si>
  <si>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</si>
  <si>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</si>
  <si>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</si>
  <si>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</si>
  <si>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</si>
  <si>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</si>
  <si>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</si>
  <si>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</si>
  <si>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</si>
  <si>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</si>
  <si>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</si>
  <si>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</si>
  <si>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</si>
  <si>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</si>
  <si>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</si>
  <si>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</si>
  <si>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</si>
  <si>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</si>
  <si>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</si>
  <si>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</si>
  <si>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</si>
  <si>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</si>
  <si>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</si>
  <si>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</si>
  <si>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</si>
  <si>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</si>
  <si>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</si>
  <si>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</si>
  <si>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</si>
  <si>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</si>
  <si>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</si>
  <si>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</si>
  <si>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</si>
  <si>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</si>
  <si>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</si>
  <si>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</si>
  <si>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</si>
  <si>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26May21: Added a second custom value for cu3 &amp; cu4 for use with SWVic (100kg/ha to the ground)
27Apr21: Added custom pasture type for FOO conversion
2: 9Sep20-Moved the LTW pasture parameters into the sheet
1: 1Apr19-Created the version control table</t>
  </si>
  <si>
    <t>1Jun21: Fix an error in the Custom parameters1 for pasture height
29Apr21: Fix error in the Custom height parameters
27Apr21:Set custom pasture parameters to old MIDAS
1: 1Apr19-Blank worksheet</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</si>
  <si>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</si>
  <si>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</si>
  <si>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</si>
  <si>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</si>
  <si>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</si>
  <si>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</si>
  <si>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</si>
  <si>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</si>
  <si>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</si>
  <si>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</si>
  <si>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</si>
  <si>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</si>
  <si>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</si>
  <si>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</si>
  <si>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</si>
  <si>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</si>
  <si>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</si>
  <si>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</si>
  <si>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</si>
  <si>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</si>
  <si>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</si>
  <si>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</si>
  <si>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</si>
  <si>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</si>
  <si>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</si>
  <si>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</si>
  <si>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</si>
  <si>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</si>
  <si>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</si>
  <si>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</si>
  <si>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</si>
  <si>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</si>
  <si>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</si>
  <si>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</si>
  <si>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</si>
  <si>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</si>
  <si>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</si>
  <si>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</si>
  <si>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</si>
  <si>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</si>
  <si>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</si>
  <si>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</si>
  <si>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</si>
  <si>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</si>
  <si>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</si>
  <si>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</si>
  <si>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</si>
  <si>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</si>
  <si>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</si>
  <si>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</si>
  <si>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</si>
  <si>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</si>
  <si>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</si>
  <si>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</si>
  <si>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Age factor exponent (for maturation of secondary follicles)</t>
  </si>
  <si>
    <t>Lyne (1961) Fig4</t>
  </si>
  <si>
    <t>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</si>
</sst>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2"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
      <sz val="10"/>
      <color rgb="FF0000CC"/>
      <name val="Times New Roman"/>
      <family val="1"/>
    </font>
  </fonts>
  <fills count="32">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s>
  <borders count="83">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s>
  <cellStyleXfs count="32">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41" fillId="31" borderId="8" applyNumberFormat="0" applyBorder="0" applyAlignment="0">
      <protection locked="0"/>
    </xf>
  </cellStyleXfs>
  <cellXfs count="46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41"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cellXfs>
  <cellStyles count="32">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53340</xdr:rowOff>
    </xdr:from>
    <xdr:to>
      <xdr:col>8</xdr:col>
      <xdr:colOff>289560</xdr:colOff>
      <xdr:row>2</xdr:row>
      <xdr:rowOff>121920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3528060" y="53340"/>
          <a:ext cx="26136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0</xdr:row>
      <xdr:rowOff>60960</xdr:rowOff>
    </xdr:from>
    <xdr:to>
      <xdr:col>10</xdr:col>
      <xdr:colOff>207010</xdr:colOff>
      <xdr:row>7</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2526</v>
      </c>
      <c r="C3" t="s">
        <v>2527</v>
      </c>
    </row>
    <row r="4" spans="1:3" x14ac:dyDescent="0.25">
      <c r="A4" s="430" t="s">
        <v>4</v>
      </c>
      <c r="C4" s="430" t="s">
        <v>2528</v>
      </c>
    </row>
    <row r="5" spans="1:3" x14ac:dyDescent="0.25">
      <c r="A5" s="431" t="s">
        <v>2520</v>
      </c>
      <c r="C5" s="431" t="s">
        <v>145</v>
      </c>
    </row>
    <row r="6" spans="1:3" x14ac:dyDescent="0.25">
      <c r="A6" s="431" t="s">
        <v>10</v>
      </c>
      <c r="C6" s="431" t="s">
        <v>4</v>
      </c>
    </row>
    <row r="7" spans="1:3" x14ac:dyDescent="0.25">
      <c r="A7" s="434" t="s">
        <v>88</v>
      </c>
      <c r="B7" s="438"/>
      <c r="C7" s="431" t="s">
        <v>2520</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2529</v>
      </c>
    </row>
    <row r="12" spans="1:3" x14ac:dyDescent="0.25">
      <c r="A12" s="431" t="s">
        <v>2524</v>
      </c>
      <c r="C12" s="431" t="s">
        <v>150</v>
      </c>
    </row>
    <row r="13" spans="1:3" x14ac:dyDescent="0.25">
      <c r="A13" s="431" t="s">
        <v>104</v>
      </c>
      <c r="C13" s="431" t="s">
        <v>148</v>
      </c>
    </row>
    <row r="14" spans="1:3" x14ac:dyDescent="0.25">
      <c r="A14" s="431" t="s">
        <v>9</v>
      </c>
      <c r="C14" s="431" t="s">
        <v>90</v>
      </c>
    </row>
    <row r="15" spans="1:3" x14ac:dyDescent="0.25">
      <c r="A15" s="431" t="s">
        <v>2523</v>
      </c>
      <c r="C15" s="431" t="s">
        <v>7</v>
      </c>
    </row>
    <row r="16" spans="1:3" x14ac:dyDescent="0.25">
      <c r="A16" s="431" t="s">
        <v>91</v>
      </c>
      <c r="C16" s="431" t="s">
        <v>159</v>
      </c>
    </row>
    <row r="17" spans="1:3" x14ac:dyDescent="0.25">
      <c r="A17" s="431" t="s">
        <v>5</v>
      </c>
      <c r="C17" s="431" t="s">
        <v>6</v>
      </c>
    </row>
    <row r="18" spans="1:3" x14ac:dyDescent="0.25">
      <c r="A18" s="431" t="s">
        <v>2522</v>
      </c>
      <c r="C18" s="431" t="s">
        <v>2524</v>
      </c>
    </row>
    <row r="19" spans="1:3" x14ac:dyDescent="0.25">
      <c r="A19" s="431" t="s">
        <v>8</v>
      </c>
      <c r="C19" s="431" t="s">
        <v>104</v>
      </c>
    </row>
    <row r="20" spans="1:3" x14ac:dyDescent="0.25">
      <c r="A20" s="432" t="s">
        <v>2521</v>
      </c>
      <c r="C20" s="431" t="s">
        <v>9</v>
      </c>
    </row>
    <row r="21" spans="1:3" x14ac:dyDescent="0.25">
      <c r="C21" s="431" t="s">
        <v>2523</v>
      </c>
    </row>
    <row r="22" spans="1:3" x14ac:dyDescent="0.25">
      <c r="C22" s="431" t="s">
        <v>2530</v>
      </c>
    </row>
    <row r="23" spans="1:3" x14ac:dyDescent="0.25">
      <c r="C23" s="431" t="s">
        <v>146</v>
      </c>
    </row>
    <row r="24" spans="1:3" x14ac:dyDescent="0.25">
      <c r="C24" s="431" t="s">
        <v>2531</v>
      </c>
    </row>
    <row r="25" spans="1:3" x14ac:dyDescent="0.25">
      <c r="C25" s="431" t="s">
        <v>149</v>
      </c>
    </row>
    <row r="26" spans="1:3" x14ac:dyDescent="0.25">
      <c r="C26" s="431" t="s">
        <v>147</v>
      </c>
    </row>
    <row r="27" spans="1:3" x14ac:dyDescent="0.25">
      <c r="C27" s="431" t="s">
        <v>2532</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2522</v>
      </c>
    </row>
    <row r="33" spans="3:3" x14ac:dyDescent="0.25">
      <c r="C33" s="431" t="s">
        <v>2533</v>
      </c>
    </row>
    <row r="34" spans="3:3" x14ac:dyDescent="0.25">
      <c r="C34" s="431" t="s">
        <v>154</v>
      </c>
    </row>
    <row r="35" spans="3:3" x14ac:dyDescent="0.25">
      <c r="C35" s="435" t="s">
        <v>152</v>
      </c>
    </row>
    <row r="36" spans="3:3" x14ac:dyDescent="0.25">
      <c r="C36" s="435" t="s">
        <v>8</v>
      </c>
    </row>
    <row r="37" spans="3:3" x14ac:dyDescent="0.25">
      <c r="C37" s="439" t="s">
        <v>2521</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5"/>
  <sheetViews>
    <sheetView topLeftCell="A31" workbookViewId="0">
      <selection activeCell="K64" sqref="K6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3" t="s">
        <v>0</v>
      </c>
    </row>
    <row r="3" spans="1:3" x14ac:dyDescent="0.25">
      <c r="A3" s="4" t="s">
        <v>1</v>
      </c>
      <c r="B3" s="4">
        <v>1.4</v>
      </c>
      <c r="C3" s="4" t="s">
        <v>2</v>
      </c>
    </row>
    <row r="4" spans="1:3" ht="6" customHeight="1" x14ac:dyDescent="0.25"/>
    <row r="5" spans="1:3" x14ac:dyDescent="0.25">
      <c r="A5" s="4" t="s">
        <v>3</v>
      </c>
      <c r="B5" s="4">
        <v>0.38</v>
      </c>
      <c r="C5" s="4" t="s">
        <v>2</v>
      </c>
    </row>
    <row r="7" spans="1:3" x14ac:dyDescent="0.25">
      <c r="A7" s="4" t="s">
        <v>11</v>
      </c>
      <c r="B7" s="4"/>
    </row>
    <row r="8" spans="1:3" x14ac:dyDescent="0.25">
      <c r="A8" s="433" t="str">
        <f>General!A4</f>
        <v>b</v>
      </c>
      <c r="B8" s="4">
        <v>300</v>
      </c>
      <c r="C8" s="1" t="s">
        <v>13</v>
      </c>
    </row>
    <row r="9" spans="1:3" x14ac:dyDescent="0.25">
      <c r="A9" s="433" t="str">
        <f>General!A5</f>
        <v>bd</v>
      </c>
      <c r="B9" s="4">
        <v>300</v>
      </c>
      <c r="C9" s="1" t="s">
        <v>13</v>
      </c>
    </row>
    <row r="10" spans="1:3" x14ac:dyDescent="0.25">
      <c r="A10" s="433" t="str">
        <f>General!A6</f>
        <v>f</v>
      </c>
      <c r="B10" s="4">
        <v>300</v>
      </c>
      <c r="C10" s="1" t="s">
        <v>13</v>
      </c>
    </row>
    <row r="11" spans="1:3" x14ac:dyDescent="0.25">
      <c r="A11" s="433" t="str">
        <f>General!A7</f>
        <v>h</v>
      </c>
      <c r="B11" s="4">
        <v>300</v>
      </c>
      <c r="C11" s="1" t="s">
        <v>13</v>
      </c>
    </row>
    <row r="12" spans="1:3" x14ac:dyDescent="0.25">
      <c r="A12" s="433" t="str">
        <f>General!A8</f>
        <v>i</v>
      </c>
      <c r="B12" s="4">
        <v>300</v>
      </c>
      <c r="C12" s="1" t="s">
        <v>13</v>
      </c>
    </row>
    <row r="13" spans="1:3" x14ac:dyDescent="0.25">
      <c r="A13" s="433" t="str">
        <f>General!A9</f>
        <v>k</v>
      </c>
      <c r="B13" s="4">
        <v>300</v>
      </c>
      <c r="C13" s="1" t="s">
        <v>13</v>
      </c>
    </row>
    <row r="14" spans="1:3" x14ac:dyDescent="0.25">
      <c r="A14" s="433" t="str">
        <f>General!A10</f>
        <v>l</v>
      </c>
      <c r="B14" s="4">
        <v>300</v>
      </c>
      <c r="C14" s="1" t="s">
        <v>13</v>
      </c>
    </row>
    <row r="15" spans="1:3" x14ac:dyDescent="0.25">
      <c r="A15" s="433" t="str">
        <f>General!A11</f>
        <v>o</v>
      </c>
      <c r="B15" s="4">
        <v>300</v>
      </c>
      <c r="C15" s="1" t="s">
        <v>13</v>
      </c>
    </row>
    <row r="16" spans="1:3" x14ac:dyDescent="0.25">
      <c r="A16" s="433" t="str">
        <f>General!A12</f>
        <v>od</v>
      </c>
      <c r="B16" s="4">
        <v>300</v>
      </c>
      <c r="C16" s="1" t="s">
        <v>13</v>
      </c>
    </row>
    <row r="17" spans="1:3" x14ac:dyDescent="0.25">
      <c r="A17" s="433" t="str">
        <f>General!A13</f>
        <v>of</v>
      </c>
      <c r="B17" s="4">
        <v>300</v>
      </c>
      <c r="C17" s="1" t="s">
        <v>13</v>
      </c>
    </row>
    <row r="18" spans="1:3" x14ac:dyDescent="0.25">
      <c r="A18" s="433" t="str">
        <f>General!A14</f>
        <v>r</v>
      </c>
      <c r="B18" s="4">
        <v>300</v>
      </c>
      <c r="C18" s="1" t="s">
        <v>13</v>
      </c>
    </row>
    <row r="19" spans="1:3" x14ac:dyDescent="0.25">
      <c r="A19" s="433" t="str">
        <f>General!A15</f>
        <v>rd</v>
      </c>
      <c r="B19" s="4">
        <v>300</v>
      </c>
      <c r="C19" s="1" t="s">
        <v>13</v>
      </c>
    </row>
    <row r="20" spans="1:3" x14ac:dyDescent="0.25">
      <c r="A20" s="433" t="str">
        <f>General!A16</f>
        <v>v</v>
      </c>
      <c r="B20" s="4">
        <v>300</v>
      </c>
      <c r="C20" s="1" t="s">
        <v>13</v>
      </c>
    </row>
    <row r="21" spans="1:3" x14ac:dyDescent="0.25">
      <c r="A21" s="433" t="str">
        <f>General!A17</f>
        <v>w</v>
      </c>
      <c r="B21" s="4">
        <v>300</v>
      </c>
      <c r="C21" s="1" t="s">
        <v>13</v>
      </c>
    </row>
    <row r="22" spans="1:3" x14ac:dyDescent="0.25">
      <c r="A22" s="433" t="str">
        <f>General!A18</f>
        <v>wd</v>
      </c>
      <c r="B22" s="4">
        <v>300</v>
      </c>
      <c r="C22" s="1" t="s">
        <v>13</v>
      </c>
    </row>
    <row r="23" spans="1:3" x14ac:dyDescent="0.25">
      <c r="A23" s="433" t="str">
        <f>General!A19</f>
        <v>z</v>
      </c>
      <c r="B23" s="4">
        <v>300</v>
      </c>
      <c r="C23" s="1" t="s">
        <v>13</v>
      </c>
    </row>
    <row r="24" spans="1:3" x14ac:dyDescent="0.25">
      <c r="A24" s="433" t="str">
        <f>General!A20</f>
        <v>zd</v>
      </c>
      <c r="B24" s="4">
        <v>300</v>
      </c>
      <c r="C24" s="1" t="s">
        <v>13</v>
      </c>
    </row>
    <row r="26" spans="1:3" x14ac:dyDescent="0.25">
      <c r="A26" s="4" t="s">
        <v>12</v>
      </c>
      <c r="B26" s="4">
        <v>100</v>
      </c>
      <c r="C26" s="4" t="s">
        <v>13</v>
      </c>
    </row>
    <row r="27" spans="1:3" ht="4.9000000000000004" customHeight="1" x14ac:dyDescent="0.25"/>
    <row r="28" spans="1:3" x14ac:dyDescent="0.25">
      <c r="A28" s="1" t="s">
        <v>18</v>
      </c>
    </row>
    <row r="29" spans="1:3" x14ac:dyDescent="0.25">
      <c r="A29" s="4" t="s">
        <v>14</v>
      </c>
      <c r="B29" s="4">
        <v>60</v>
      </c>
      <c r="C29" s="1" t="s">
        <v>13</v>
      </c>
    </row>
    <row r="30" spans="1:3" ht="6" customHeight="1" x14ac:dyDescent="0.25"/>
    <row r="31" spans="1:3" x14ac:dyDescent="0.25">
      <c r="A31" s="4" t="s">
        <v>15</v>
      </c>
      <c r="B31" s="4">
        <v>35</v>
      </c>
      <c r="C31" s="1" t="s">
        <v>17</v>
      </c>
    </row>
    <row r="32" spans="1:3" ht="6" customHeight="1" x14ac:dyDescent="0.25"/>
    <row r="33" spans="1:18" x14ac:dyDescent="0.25">
      <c r="A33" s="4" t="s">
        <v>16</v>
      </c>
      <c r="B33" s="4">
        <v>15</v>
      </c>
      <c r="C33" s="1" t="s">
        <v>17</v>
      </c>
    </row>
    <row r="35" spans="1:18" x14ac:dyDescent="0.25">
      <c r="A35" s="3" t="s">
        <v>116</v>
      </c>
    </row>
    <row r="36" spans="1:18" x14ac:dyDescent="0.25">
      <c r="A36" s="9" t="s">
        <v>115</v>
      </c>
      <c r="B36" s="8">
        <v>15</v>
      </c>
      <c r="C36" s="1" t="s">
        <v>17</v>
      </c>
    </row>
    <row r="37" spans="1:18" ht="6.6" customHeight="1" x14ac:dyDescent="0.25">
      <c r="A37" s="3"/>
    </row>
    <row r="38" spans="1:18" x14ac:dyDescent="0.25">
      <c r="A38" s="9" t="s">
        <v>114</v>
      </c>
      <c r="B38" s="8">
        <v>20</v>
      </c>
      <c r="C38" s="1" t="s">
        <v>17</v>
      </c>
    </row>
    <row r="39" spans="1:18" ht="9" customHeight="1" x14ac:dyDescent="0.25"/>
    <row r="40" spans="1:18" ht="15" customHeight="1" x14ac:dyDescent="0.25">
      <c r="A40" s="3" t="s">
        <v>86</v>
      </c>
    </row>
    <row r="41" spans="1:18" x14ac:dyDescent="0.25">
      <c r="A41" s="5" t="s">
        <v>96</v>
      </c>
      <c r="B41" s="4">
        <v>2</v>
      </c>
    </row>
    <row r="43" spans="1:18" x14ac:dyDescent="0.25">
      <c r="A43" s="4" t="s">
        <v>112</v>
      </c>
      <c r="B43" s="6">
        <v>43692</v>
      </c>
    </row>
    <row r="45" spans="1:18" x14ac:dyDescent="0.25">
      <c r="A45" s="1" t="s">
        <v>2477</v>
      </c>
      <c r="B45" s="4">
        <v>50</v>
      </c>
      <c r="J45" s="1" t="s">
        <v>2478</v>
      </c>
    </row>
    <row r="46" spans="1:18" x14ac:dyDescent="0.25">
      <c r="A46" s="3"/>
      <c r="J46" s="453" t="s">
        <v>2534</v>
      </c>
      <c r="K46" s="453"/>
      <c r="L46" s="453"/>
      <c r="M46" s="453" t="s">
        <v>2538</v>
      </c>
      <c r="N46" s="453"/>
      <c r="O46" s="453"/>
      <c r="P46" s="453" t="s">
        <v>2539</v>
      </c>
      <c r="Q46" s="453"/>
      <c r="R46" s="453"/>
    </row>
    <row r="47" spans="1:18" x14ac:dyDescent="0.25">
      <c r="A47" s="3"/>
      <c r="I47" s="1" t="s">
        <v>2540</v>
      </c>
      <c r="J47" s="4" t="s">
        <v>2535</v>
      </c>
      <c r="K47" s="4" t="s">
        <v>2535</v>
      </c>
      <c r="L47" s="4" t="s">
        <v>2535</v>
      </c>
      <c r="M47" s="4" t="s">
        <v>2537</v>
      </c>
      <c r="N47" s="4" t="s">
        <v>2537</v>
      </c>
      <c r="O47" s="4" t="s">
        <v>2537</v>
      </c>
      <c r="P47" s="4" t="s">
        <v>2536</v>
      </c>
      <c r="Q47" s="4" t="s">
        <v>2536</v>
      </c>
      <c r="R47" s="4" t="s">
        <v>2536</v>
      </c>
    </row>
    <row r="48" spans="1:18" x14ac:dyDescent="0.25">
      <c r="A48" s="4" t="s">
        <v>87</v>
      </c>
      <c r="B48" s="4" t="s">
        <v>2479</v>
      </c>
      <c r="C48" s="4" t="s">
        <v>92</v>
      </c>
      <c r="D48" s="4" t="s">
        <v>93</v>
      </c>
      <c r="E48" s="4" t="s">
        <v>94</v>
      </c>
      <c r="F48" s="4" t="s">
        <v>95</v>
      </c>
      <c r="G48" s="4" t="s">
        <v>105</v>
      </c>
      <c r="I48" s="1" t="s">
        <v>2476</v>
      </c>
      <c r="J48" s="4">
        <v>20</v>
      </c>
      <c r="K48" s="4">
        <v>50</v>
      </c>
      <c r="L48" s="4">
        <v>80</v>
      </c>
      <c r="M48" s="4">
        <v>20</v>
      </c>
      <c r="N48" s="4">
        <v>50</v>
      </c>
      <c r="O48" s="4">
        <v>80</v>
      </c>
      <c r="P48" s="4">
        <v>20</v>
      </c>
      <c r="Q48" s="4">
        <v>50</v>
      </c>
      <c r="R48" s="4">
        <v>80</v>
      </c>
    </row>
    <row r="49" spans="1:18" x14ac:dyDescent="0.25">
      <c r="A49" s="433" t="str">
        <f>General!A4</f>
        <v>b</v>
      </c>
      <c r="B49" s="47">
        <v>0.1</v>
      </c>
      <c r="C49" s="47">
        <v>0.7</v>
      </c>
      <c r="D49" s="48">
        <f t="shared" ref="D49:D61" si="0">1-C49</f>
        <v>0.30000000000000004</v>
      </c>
      <c r="E49" s="4">
        <v>0.15</v>
      </c>
      <c r="F49" s="4">
        <v>13.45</v>
      </c>
      <c r="G49" s="4">
        <f>0.86*1.05</f>
        <v>0.90300000000000002</v>
      </c>
      <c r="I49" s="4" t="str">
        <f>A49</f>
        <v>b</v>
      </c>
      <c r="J49" s="451">
        <f>225/(1-$B49)</f>
        <v>250</v>
      </c>
      <c r="K49" s="451">
        <f>255/(1-$B49)</f>
        <v>283.33333333333331</v>
      </c>
      <c r="L49" s="451">
        <f>286/(1-$B49)</f>
        <v>317.77777777777777</v>
      </c>
      <c r="M49" s="440">
        <v>0</v>
      </c>
      <c r="N49" s="440">
        <v>0</v>
      </c>
      <c r="O49" s="440">
        <v>0</v>
      </c>
      <c r="P49" s="440">
        <f>Q49*0.75</f>
        <v>112.5</v>
      </c>
      <c r="Q49" s="440">
        <v>150</v>
      </c>
      <c r="R49" s="440">
        <f>Q49*1.25</f>
        <v>187.5</v>
      </c>
    </row>
    <row r="50" spans="1:18" x14ac:dyDescent="0.25">
      <c r="A50" s="433" t="str">
        <f>General!A5</f>
        <v>bd</v>
      </c>
      <c r="B50" s="449">
        <f>B49</f>
        <v>0.1</v>
      </c>
      <c r="C50" s="449">
        <f t="shared" ref="C50:G50" si="1">C49</f>
        <v>0.7</v>
      </c>
      <c r="D50" s="449">
        <f t="shared" si="1"/>
        <v>0.30000000000000004</v>
      </c>
      <c r="E50" s="445">
        <f t="shared" si="1"/>
        <v>0.15</v>
      </c>
      <c r="F50" s="445">
        <f t="shared" si="1"/>
        <v>13.45</v>
      </c>
      <c r="G50" s="445">
        <f t="shared" si="1"/>
        <v>0.90300000000000002</v>
      </c>
      <c r="I50" s="4" t="str">
        <f t="shared" ref="I50:I65" si="2">A50</f>
        <v>bd</v>
      </c>
      <c r="J50" s="452">
        <f t="shared" ref="J50" si="3">J49</f>
        <v>250</v>
      </c>
      <c r="K50" s="452">
        <f>K49</f>
        <v>283.33333333333331</v>
      </c>
      <c r="L50" s="452">
        <f t="shared" ref="L50" si="4">L49</f>
        <v>317.77777777777777</v>
      </c>
      <c r="M50" s="445">
        <f t="shared" ref="M50:R50" si="5">M49</f>
        <v>0</v>
      </c>
      <c r="N50" s="445">
        <f t="shared" si="5"/>
        <v>0</v>
      </c>
      <c r="O50" s="445">
        <f t="shared" si="5"/>
        <v>0</v>
      </c>
      <c r="P50" s="445">
        <f t="shared" si="5"/>
        <v>112.5</v>
      </c>
      <c r="Q50" s="445">
        <f t="shared" si="5"/>
        <v>150</v>
      </c>
      <c r="R50" s="445">
        <f t="shared" si="5"/>
        <v>187.5</v>
      </c>
    </row>
    <row r="51" spans="1:18" x14ac:dyDescent="0.25">
      <c r="A51" s="433" t="str">
        <f>General!A6</f>
        <v>f</v>
      </c>
      <c r="B51" s="47">
        <v>0</v>
      </c>
      <c r="C51" s="47">
        <v>1</v>
      </c>
      <c r="D51" s="48">
        <f t="shared" si="0"/>
        <v>0</v>
      </c>
      <c r="E51" s="4">
        <v>0.15</v>
      </c>
      <c r="F51" s="4">
        <v>15.85</v>
      </c>
      <c r="G51" s="4">
        <f>1.04*1.05</f>
        <v>1.0920000000000001</v>
      </c>
      <c r="I51" s="4" t="str">
        <f t="shared" si="2"/>
        <v>f</v>
      </c>
      <c r="J51" s="440">
        <f t="shared" ref="J51:J61" si="6">K51*0.75</f>
        <v>262.5</v>
      </c>
      <c r="K51" s="440">
        <v>350</v>
      </c>
      <c r="L51" s="440">
        <f t="shared" ref="L51:L61" si="7">K51*1.25</f>
        <v>437.5</v>
      </c>
      <c r="M51" s="440">
        <v>0</v>
      </c>
      <c r="N51" s="440">
        <v>0</v>
      </c>
      <c r="O51" s="440">
        <v>0</v>
      </c>
      <c r="P51" s="440">
        <f t="shared" ref="P51:P62" si="8">Q51*0.75</f>
        <v>112.5</v>
      </c>
      <c r="Q51" s="440">
        <v>150</v>
      </c>
      <c r="R51" s="440">
        <f t="shared" ref="R51:R62" si="9">Q51*1.25</f>
        <v>187.5</v>
      </c>
    </row>
    <row r="52" spans="1:18" x14ac:dyDescent="0.25">
      <c r="A52" s="433" t="str">
        <f>General!A7</f>
        <v>h</v>
      </c>
      <c r="B52" s="47">
        <v>0</v>
      </c>
      <c r="C52" s="47">
        <v>1</v>
      </c>
      <c r="D52" s="48">
        <f t="shared" si="0"/>
        <v>0</v>
      </c>
      <c r="E52" s="4">
        <v>0.5</v>
      </c>
      <c r="F52" s="4">
        <v>1.5</v>
      </c>
      <c r="G52" s="4">
        <f>0.86*1.05</f>
        <v>0.90300000000000002</v>
      </c>
      <c r="I52" s="4" t="str">
        <f t="shared" si="2"/>
        <v>h</v>
      </c>
      <c r="J52" s="440">
        <f t="shared" si="6"/>
        <v>176.25</v>
      </c>
      <c r="K52" s="440">
        <v>235</v>
      </c>
      <c r="L52" s="440">
        <f t="shared" si="7"/>
        <v>293.75</v>
      </c>
      <c r="M52" s="440">
        <v>0</v>
      </c>
      <c r="N52" s="440">
        <v>0</v>
      </c>
      <c r="O52" s="440">
        <v>0</v>
      </c>
      <c r="P52" s="440">
        <f t="shared" si="8"/>
        <v>112.5</v>
      </c>
      <c r="Q52" s="440">
        <v>150</v>
      </c>
      <c r="R52" s="440">
        <f t="shared" si="9"/>
        <v>187.5</v>
      </c>
    </row>
    <row r="53" spans="1:18" x14ac:dyDescent="0.25">
      <c r="A53" s="433" t="str">
        <f>General!A8</f>
        <v>i</v>
      </c>
      <c r="B53" s="47">
        <v>0</v>
      </c>
      <c r="C53" s="47">
        <v>1</v>
      </c>
      <c r="D53" s="48">
        <f t="shared" si="0"/>
        <v>0</v>
      </c>
      <c r="E53" s="4">
        <v>0.15</v>
      </c>
      <c r="F53" s="4">
        <v>15.85</v>
      </c>
      <c r="G53" s="4">
        <f>1.04*1.05</f>
        <v>1.0920000000000001</v>
      </c>
      <c r="I53" s="4" t="str">
        <f t="shared" si="2"/>
        <v>i</v>
      </c>
      <c r="J53" s="440">
        <f t="shared" si="6"/>
        <v>262.5</v>
      </c>
      <c r="K53" s="440">
        <v>350</v>
      </c>
      <c r="L53" s="440">
        <f t="shared" si="7"/>
        <v>437.5</v>
      </c>
      <c r="M53" s="440">
        <v>0</v>
      </c>
      <c r="N53" s="440">
        <v>0</v>
      </c>
      <c r="O53" s="440">
        <v>0</v>
      </c>
      <c r="P53" s="440">
        <f t="shared" si="8"/>
        <v>112.5</v>
      </c>
      <c r="Q53" s="440">
        <v>150</v>
      </c>
      <c r="R53" s="440">
        <f t="shared" si="9"/>
        <v>187.5</v>
      </c>
    </row>
    <row r="54" spans="1:18" x14ac:dyDescent="0.25">
      <c r="A54" s="433" t="str">
        <f>General!A9</f>
        <v>k</v>
      </c>
      <c r="B54" s="47">
        <v>0</v>
      </c>
      <c r="C54" s="47">
        <v>1</v>
      </c>
      <c r="D54" s="48">
        <f t="shared" si="0"/>
        <v>0</v>
      </c>
      <c r="E54" s="4">
        <v>0.15</v>
      </c>
      <c r="F54" s="4">
        <v>15.85</v>
      </c>
      <c r="G54" s="4">
        <f>1.04*1.05</f>
        <v>1.0920000000000001</v>
      </c>
      <c r="I54" s="4" t="str">
        <f t="shared" si="2"/>
        <v>k</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General!A10</f>
        <v>l</v>
      </c>
      <c r="B55" s="47">
        <v>0</v>
      </c>
      <c r="C55" s="47">
        <v>1</v>
      </c>
      <c r="D55" s="48">
        <f t="shared" si="0"/>
        <v>0</v>
      </c>
      <c r="E55" s="4">
        <v>0.15</v>
      </c>
      <c r="F55" s="4">
        <v>12.05</v>
      </c>
      <c r="G55" s="4">
        <f>1.04*1.05</f>
        <v>1.0920000000000001</v>
      </c>
      <c r="I55" s="4" t="str">
        <f t="shared" si="2"/>
        <v>l</v>
      </c>
      <c r="J55" s="440">
        <f t="shared" si="6"/>
        <v>228.75</v>
      </c>
      <c r="K55" s="440">
        <v>305</v>
      </c>
      <c r="L55" s="440">
        <f t="shared" si="7"/>
        <v>381.25</v>
      </c>
      <c r="M55" s="440">
        <v>0</v>
      </c>
      <c r="N55" s="440">
        <v>0</v>
      </c>
      <c r="O55" s="440">
        <v>0</v>
      </c>
      <c r="P55" s="440">
        <f t="shared" si="8"/>
        <v>112.5</v>
      </c>
      <c r="Q55" s="440">
        <v>150</v>
      </c>
      <c r="R55" s="440">
        <f t="shared" si="9"/>
        <v>187.5</v>
      </c>
    </row>
    <row r="56" spans="1:18" x14ac:dyDescent="0.25">
      <c r="A56" s="433" t="str">
        <f>General!A11</f>
        <v>o</v>
      </c>
      <c r="B56" s="47">
        <v>0</v>
      </c>
      <c r="C56" s="47">
        <v>1</v>
      </c>
      <c r="D56" s="48">
        <f t="shared" si="0"/>
        <v>0</v>
      </c>
      <c r="E56" s="4">
        <v>0.15</v>
      </c>
      <c r="F56" s="4">
        <v>12.85</v>
      </c>
      <c r="G56" s="4">
        <f>0.86*1.05</f>
        <v>0.90300000000000002</v>
      </c>
      <c r="I56" s="4" t="str">
        <f t="shared" si="2"/>
        <v>o</v>
      </c>
      <c r="J56" s="440">
        <f t="shared" si="6"/>
        <v>176.25</v>
      </c>
      <c r="K56" s="440">
        <v>235</v>
      </c>
      <c r="L56" s="440">
        <f t="shared" si="7"/>
        <v>293.75</v>
      </c>
      <c r="M56" s="440">
        <v>0</v>
      </c>
      <c r="N56" s="440">
        <v>0</v>
      </c>
      <c r="O56" s="440">
        <v>0</v>
      </c>
      <c r="P56" s="440">
        <f t="shared" si="8"/>
        <v>112.5</v>
      </c>
      <c r="Q56" s="440">
        <v>150</v>
      </c>
      <c r="R56" s="440">
        <f t="shared" si="9"/>
        <v>187.5</v>
      </c>
    </row>
    <row r="57" spans="1:18" x14ac:dyDescent="0.25">
      <c r="A57" s="433" t="str">
        <f>General!A12</f>
        <v>od</v>
      </c>
      <c r="B57" s="446">
        <f t="shared" ref="B57" si="10">B56</f>
        <v>0</v>
      </c>
      <c r="C57" s="446">
        <f t="shared" ref="C57" si="11">C56</f>
        <v>1</v>
      </c>
      <c r="D57" s="446">
        <f t="shared" ref="D57" si="12">D56</f>
        <v>0</v>
      </c>
      <c r="E57" s="447">
        <f t="shared" ref="E57" si="13">E56</f>
        <v>0.15</v>
      </c>
      <c r="F57" s="447">
        <f t="shared" ref="F57" si="14">F56</f>
        <v>12.85</v>
      </c>
      <c r="G57" s="447">
        <f t="shared" ref="G57" si="15">G56</f>
        <v>0.90300000000000002</v>
      </c>
      <c r="I57" s="4" t="str">
        <f t="shared" si="2"/>
        <v>od</v>
      </c>
      <c r="J57" s="445">
        <f>J56</f>
        <v>176.25</v>
      </c>
      <c r="K57" s="445">
        <f t="shared" ref="K57:R57" si="16">K56</f>
        <v>235</v>
      </c>
      <c r="L57" s="445">
        <f t="shared" si="16"/>
        <v>293.75</v>
      </c>
      <c r="M57" s="445">
        <f t="shared" si="16"/>
        <v>0</v>
      </c>
      <c r="N57" s="445">
        <f t="shared" si="16"/>
        <v>0</v>
      </c>
      <c r="O57" s="445">
        <f t="shared" si="16"/>
        <v>0</v>
      </c>
      <c r="P57" s="445">
        <f t="shared" si="16"/>
        <v>112.5</v>
      </c>
      <c r="Q57" s="445">
        <f t="shared" si="16"/>
        <v>150</v>
      </c>
      <c r="R57" s="445">
        <f t="shared" si="16"/>
        <v>187.5</v>
      </c>
    </row>
    <row r="58" spans="1:18" x14ac:dyDescent="0.25">
      <c r="A58" s="433" t="str">
        <f>General!A13</f>
        <v>of</v>
      </c>
      <c r="B58" s="446">
        <f>B56</f>
        <v>0</v>
      </c>
      <c r="C58" s="446">
        <f t="shared" ref="C58:G58" si="17">C56</f>
        <v>1</v>
      </c>
      <c r="D58" s="446">
        <f t="shared" si="17"/>
        <v>0</v>
      </c>
      <c r="E58" s="447">
        <f t="shared" si="17"/>
        <v>0.15</v>
      </c>
      <c r="F58" s="447">
        <f t="shared" si="17"/>
        <v>12.85</v>
      </c>
      <c r="G58" s="447">
        <f t="shared" si="17"/>
        <v>0.90300000000000002</v>
      </c>
      <c r="I58" s="4" t="str">
        <f t="shared" si="2"/>
        <v>of</v>
      </c>
      <c r="J58" s="445">
        <f>J56</f>
        <v>176.25</v>
      </c>
      <c r="K58" s="445">
        <f>K56</f>
        <v>235</v>
      </c>
      <c r="L58" s="445">
        <f t="shared" ref="L58:R58" si="18">L56</f>
        <v>293.75</v>
      </c>
      <c r="M58" s="445">
        <f t="shared" si="18"/>
        <v>0</v>
      </c>
      <c r="N58" s="445">
        <f t="shared" si="18"/>
        <v>0</v>
      </c>
      <c r="O58" s="445">
        <f t="shared" si="18"/>
        <v>0</v>
      </c>
      <c r="P58" s="445">
        <f t="shared" si="18"/>
        <v>112.5</v>
      </c>
      <c r="Q58" s="445">
        <f t="shared" si="18"/>
        <v>150</v>
      </c>
      <c r="R58" s="445">
        <f t="shared" si="18"/>
        <v>187.5</v>
      </c>
    </row>
    <row r="59" spans="1:18" x14ac:dyDescent="0.25">
      <c r="A59" s="433" t="str">
        <f>General!A14</f>
        <v>r</v>
      </c>
      <c r="B59" s="47">
        <v>0</v>
      </c>
      <c r="C59" s="47">
        <v>1</v>
      </c>
      <c r="D59" s="48">
        <f t="shared" si="0"/>
        <v>0</v>
      </c>
      <c r="E59" s="448">
        <v>0.12</v>
      </c>
      <c r="F59" s="448">
        <v>21.95</v>
      </c>
      <c r="G59" s="448">
        <f>1.04*1.05</f>
        <v>1.0920000000000001</v>
      </c>
      <c r="I59" s="4" t="str">
        <f t="shared" si="2"/>
        <v>r</v>
      </c>
      <c r="J59" s="440">
        <v>521</v>
      </c>
      <c r="K59" s="440">
        <v>566</v>
      </c>
      <c r="L59" s="440">
        <v>617</v>
      </c>
      <c r="M59" s="440">
        <v>0</v>
      </c>
      <c r="N59" s="440">
        <v>0</v>
      </c>
      <c r="O59" s="440">
        <v>0</v>
      </c>
      <c r="P59" s="440">
        <f t="shared" si="8"/>
        <v>112.5</v>
      </c>
      <c r="Q59" s="440">
        <v>150</v>
      </c>
      <c r="R59" s="440">
        <f t="shared" si="9"/>
        <v>187.5</v>
      </c>
    </row>
    <row r="60" spans="1:18" x14ac:dyDescent="0.25">
      <c r="A60" s="433" t="str">
        <f>General!A15</f>
        <v>rd</v>
      </c>
      <c r="B60" s="47">
        <v>0</v>
      </c>
      <c r="C60" s="47">
        <v>1</v>
      </c>
      <c r="D60" s="48">
        <f t="shared" ref="D60" si="19">1-C60</f>
        <v>0</v>
      </c>
      <c r="E60" s="448">
        <v>0.12</v>
      </c>
      <c r="F60" s="448">
        <v>21.95</v>
      </c>
      <c r="G60" s="448">
        <f>1.04*1.05</f>
        <v>1.0920000000000001</v>
      </c>
      <c r="I60" s="4" t="str">
        <f t="shared" si="2"/>
        <v>rd</v>
      </c>
      <c r="J60" s="445">
        <f>J$59</f>
        <v>521</v>
      </c>
      <c r="K60" s="445">
        <f t="shared" ref="K60:R60" si="20">K$59</f>
        <v>566</v>
      </c>
      <c r="L60" s="445">
        <f t="shared" si="20"/>
        <v>617</v>
      </c>
      <c r="M60" s="445">
        <f t="shared" si="20"/>
        <v>0</v>
      </c>
      <c r="N60" s="445">
        <f t="shared" si="20"/>
        <v>0</v>
      </c>
      <c r="O60" s="445">
        <f t="shared" si="20"/>
        <v>0</v>
      </c>
      <c r="P60" s="445">
        <f t="shared" si="20"/>
        <v>112.5</v>
      </c>
      <c r="Q60" s="445">
        <f t="shared" si="20"/>
        <v>150</v>
      </c>
      <c r="R60" s="445">
        <f t="shared" si="20"/>
        <v>187.5</v>
      </c>
    </row>
    <row r="61" spans="1:18" x14ac:dyDescent="0.25">
      <c r="A61" s="433" t="str">
        <f>General!A16</f>
        <v>v</v>
      </c>
      <c r="B61" s="47">
        <v>0</v>
      </c>
      <c r="C61" s="47">
        <v>1</v>
      </c>
      <c r="D61" s="48">
        <f t="shared" si="0"/>
        <v>0</v>
      </c>
      <c r="E61" s="448">
        <v>0.15</v>
      </c>
      <c r="F61" s="448">
        <v>15.85</v>
      </c>
      <c r="G61" s="448">
        <f>1.04*1.05</f>
        <v>1.0920000000000001</v>
      </c>
      <c r="I61" s="4" t="str">
        <f t="shared" si="2"/>
        <v>v</v>
      </c>
      <c r="J61" s="440">
        <f t="shared" si="6"/>
        <v>262.5</v>
      </c>
      <c r="K61" s="440">
        <v>350</v>
      </c>
      <c r="L61" s="440">
        <f t="shared" si="7"/>
        <v>437.5</v>
      </c>
      <c r="M61" s="440">
        <v>0</v>
      </c>
      <c r="N61" s="440">
        <v>0</v>
      </c>
      <c r="O61" s="440">
        <v>0</v>
      </c>
      <c r="P61" s="440">
        <f t="shared" si="8"/>
        <v>112.5</v>
      </c>
      <c r="Q61" s="440">
        <v>150</v>
      </c>
      <c r="R61" s="440">
        <f t="shared" si="9"/>
        <v>187.5</v>
      </c>
    </row>
    <row r="62" spans="1:18" x14ac:dyDescent="0.25">
      <c r="A62" s="433" t="str">
        <f>General!A17</f>
        <v>w</v>
      </c>
      <c r="B62" s="47">
        <v>0.1</v>
      </c>
      <c r="C62" s="47">
        <v>0.8</v>
      </c>
      <c r="D62" s="48">
        <f>1-C62</f>
        <v>0.19999999999999996</v>
      </c>
      <c r="E62" s="448">
        <v>0.15</v>
      </c>
      <c r="F62" s="448">
        <v>12.05</v>
      </c>
      <c r="G62" s="448">
        <f>0.86*1.05</f>
        <v>0.90300000000000002</v>
      </c>
      <c r="I62" s="4" t="str">
        <f t="shared" si="2"/>
        <v>w</v>
      </c>
      <c r="J62" s="440">
        <v>266</v>
      </c>
      <c r="K62" s="440">
        <v>301</v>
      </c>
      <c r="L62" s="440">
        <v>337</v>
      </c>
      <c r="M62" s="440">
        <v>0</v>
      </c>
      <c r="N62" s="440">
        <v>0</v>
      </c>
      <c r="O62" s="440">
        <v>0</v>
      </c>
      <c r="P62" s="440">
        <f t="shared" si="8"/>
        <v>112.5</v>
      </c>
      <c r="Q62" s="440">
        <v>150</v>
      </c>
      <c r="R62" s="440">
        <f t="shared" si="9"/>
        <v>187.5</v>
      </c>
    </row>
    <row r="63" spans="1:18" x14ac:dyDescent="0.25">
      <c r="A63" s="433" t="str">
        <f>General!A18</f>
        <v>wd</v>
      </c>
      <c r="B63" s="446">
        <f>B62</f>
        <v>0.1</v>
      </c>
      <c r="C63" s="446">
        <f t="shared" ref="C63:G63" si="21">C62</f>
        <v>0.8</v>
      </c>
      <c r="D63" s="446">
        <f t="shared" si="21"/>
        <v>0.19999999999999996</v>
      </c>
      <c r="E63" s="447">
        <f t="shared" si="21"/>
        <v>0.15</v>
      </c>
      <c r="F63" s="447">
        <f t="shared" si="21"/>
        <v>12.05</v>
      </c>
      <c r="G63" s="447">
        <f t="shared" si="21"/>
        <v>0.90300000000000002</v>
      </c>
      <c r="I63" s="4" t="str">
        <f t="shared" si="2"/>
        <v>wd</v>
      </c>
      <c r="J63" s="445">
        <f>J62</f>
        <v>266</v>
      </c>
      <c r="K63" s="445">
        <f>K62</f>
        <v>301</v>
      </c>
      <c r="L63" s="445">
        <f t="shared" ref="L63:R63" si="22">L62</f>
        <v>337</v>
      </c>
      <c r="M63" s="445">
        <f t="shared" si="22"/>
        <v>0</v>
      </c>
      <c r="N63" s="445">
        <f t="shared" si="22"/>
        <v>0</v>
      </c>
      <c r="O63" s="445">
        <f t="shared" si="22"/>
        <v>0</v>
      </c>
      <c r="P63" s="445">
        <f t="shared" si="22"/>
        <v>112.5</v>
      </c>
      <c r="Q63" s="445">
        <f t="shared" si="22"/>
        <v>150</v>
      </c>
      <c r="R63" s="445">
        <f t="shared" si="22"/>
        <v>187.5</v>
      </c>
    </row>
    <row r="64" spans="1:18" x14ac:dyDescent="0.25">
      <c r="A64" s="433" t="str">
        <f>General!A19</f>
        <v>z</v>
      </c>
      <c r="B64" s="47">
        <v>0</v>
      </c>
      <c r="C64" s="47">
        <v>1</v>
      </c>
      <c r="D64" s="48">
        <f>1-C64</f>
        <v>0</v>
      </c>
      <c r="E64" s="4">
        <v>0.12</v>
      </c>
      <c r="F64" s="4">
        <v>21.95</v>
      </c>
      <c r="G64" s="4">
        <f>1.04*1.05</f>
        <v>1.0920000000000001</v>
      </c>
      <c r="I64" s="4" t="str">
        <f t="shared" si="2"/>
        <v>z</v>
      </c>
      <c r="J64" s="445">
        <f t="shared" ref="J64:R65" si="23">J$59</f>
        <v>521</v>
      </c>
      <c r="K64" s="445">
        <f t="shared" si="23"/>
        <v>566</v>
      </c>
      <c r="L64" s="445">
        <f t="shared" si="23"/>
        <v>617</v>
      </c>
      <c r="M64" s="445">
        <f t="shared" si="23"/>
        <v>0</v>
      </c>
      <c r="N64" s="445">
        <f t="shared" si="23"/>
        <v>0</v>
      </c>
      <c r="O64" s="445">
        <f t="shared" si="23"/>
        <v>0</v>
      </c>
      <c r="P64" s="445">
        <f t="shared" si="23"/>
        <v>112.5</v>
      </c>
      <c r="Q64" s="445">
        <f t="shared" si="23"/>
        <v>150</v>
      </c>
      <c r="R64" s="445">
        <f t="shared" si="23"/>
        <v>187.5</v>
      </c>
    </row>
    <row r="65" spans="1:18" x14ac:dyDescent="0.25">
      <c r="A65" s="433" t="str">
        <f>General!A20</f>
        <v>zd</v>
      </c>
      <c r="B65" s="47">
        <v>0</v>
      </c>
      <c r="C65" s="47">
        <v>1</v>
      </c>
      <c r="D65" s="48">
        <f>1-C65</f>
        <v>0</v>
      </c>
      <c r="E65" s="4">
        <v>0.12</v>
      </c>
      <c r="F65" s="4">
        <v>21.95</v>
      </c>
      <c r="G65" s="4">
        <f>1.04*1.05</f>
        <v>1.0920000000000001</v>
      </c>
      <c r="I65" s="4" t="str">
        <f t="shared" si="2"/>
        <v>zd</v>
      </c>
      <c r="J65" s="445">
        <f t="shared" si="23"/>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7" spans="1:18" x14ac:dyDescent="0.25">
      <c r="A67" s="3" t="s">
        <v>100</v>
      </c>
    </row>
    <row r="68" spans="1:18" x14ac:dyDescent="0.25">
      <c r="A68" s="5" t="s">
        <v>101</v>
      </c>
      <c r="B68" s="4">
        <v>23</v>
      </c>
    </row>
    <row r="69" spans="1:18" ht="9.6" customHeight="1" x14ac:dyDescent="0.25">
      <c r="A69" s="3"/>
    </row>
    <row r="70" spans="1:18" x14ac:dyDescent="0.25">
      <c r="A70" s="4" t="s">
        <v>97</v>
      </c>
      <c r="B70" s="4" t="s">
        <v>98</v>
      </c>
    </row>
    <row r="71" spans="1:18" x14ac:dyDescent="0.25">
      <c r="A71" s="4" t="s">
        <v>64</v>
      </c>
      <c r="B71" s="4">
        <v>15</v>
      </c>
    </row>
    <row r="72" spans="1:18" x14ac:dyDescent="0.25">
      <c r="A72" s="4" t="s">
        <v>63</v>
      </c>
      <c r="B72" s="4">
        <v>541</v>
      </c>
    </row>
    <row r="73" spans="1:18" x14ac:dyDescent="0.25">
      <c r="A73" s="4" t="s">
        <v>62</v>
      </c>
      <c r="B73" s="4">
        <v>339</v>
      </c>
    </row>
    <row r="74" spans="1:18" x14ac:dyDescent="0.25">
      <c r="A74" s="4" t="s">
        <v>99</v>
      </c>
      <c r="B74" s="4">
        <v>780</v>
      </c>
    </row>
    <row r="75" spans="1:18" x14ac:dyDescent="0.25">
      <c r="A75" s="4" t="s">
        <v>59</v>
      </c>
      <c r="B75" s="4">
        <v>550</v>
      </c>
    </row>
    <row r="76" spans="1:18" x14ac:dyDescent="0.25">
      <c r="A76" s="4" t="s">
        <v>142</v>
      </c>
      <c r="B76" s="4">
        <v>500</v>
      </c>
    </row>
    <row r="77" spans="1:18" x14ac:dyDescent="0.25">
      <c r="A77" s="4" t="s">
        <v>61</v>
      </c>
      <c r="B77" s="4">
        <v>520</v>
      </c>
    </row>
    <row r="80" spans="1:18" x14ac:dyDescent="0.25">
      <c r="A80" s="3" t="s">
        <v>106</v>
      </c>
    </row>
    <row r="81" spans="1:2" x14ac:dyDescent="0.25">
      <c r="A81" s="5" t="s">
        <v>155</v>
      </c>
      <c r="B81" s="4">
        <v>80000</v>
      </c>
    </row>
    <row r="83" spans="1:2" x14ac:dyDescent="0.25">
      <c r="A83" s="5" t="s">
        <v>156</v>
      </c>
      <c r="B83" s="4">
        <v>80000</v>
      </c>
    </row>
    <row r="85" spans="1:2" x14ac:dyDescent="0.25">
      <c r="A85" s="5" t="s">
        <v>107</v>
      </c>
      <c r="B85" s="47">
        <v>0.09</v>
      </c>
    </row>
    <row r="87" spans="1:2" x14ac:dyDescent="0.25">
      <c r="A87" s="5" t="s">
        <v>108</v>
      </c>
      <c r="B87" s="47">
        <v>3.5000000000000003E-2</v>
      </c>
    </row>
    <row r="89" spans="1:2" x14ac:dyDescent="0.25">
      <c r="A89" s="5" t="s">
        <v>109</v>
      </c>
      <c r="B89" s="4">
        <v>2.3E-2</v>
      </c>
    </row>
    <row r="91" spans="1:2" x14ac:dyDescent="0.25">
      <c r="A91" s="5" t="s">
        <v>157</v>
      </c>
      <c r="B91" s="4">
        <v>28</v>
      </c>
    </row>
    <row r="93" spans="1:2" x14ac:dyDescent="0.25">
      <c r="A93" s="5" t="s">
        <v>110</v>
      </c>
      <c r="B93" s="47">
        <v>0.09</v>
      </c>
    </row>
    <row r="95" spans="1:2" x14ac:dyDescent="0.25">
      <c r="A95" s="5" t="s">
        <v>111</v>
      </c>
      <c r="B95" s="47">
        <v>3.5000000000000003E-2</v>
      </c>
    </row>
  </sheetData>
  <mergeCells count="3">
    <mergeCell ref="J46:L46"/>
    <mergeCell ref="M46:O46"/>
    <mergeCell ref="P46:R46"/>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2525</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2417</v>
      </c>
      <c r="B9" s="45">
        <v>0.5</v>
      </c>
    </row>
    <row r="10" spans="1:2" x14ac:dyDescent="0.25">
      <c r="A10" s="4" t="s">
        <v>2418</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TRANSPOSE(General!A4:A20)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TRANSPOSE(General!A4:A20)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2541</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2542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2543</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2535</v>
      </c>
      <c r="K44" t="s">
        <v>2537</v>
      </c>
      <c r="L44" t="s">
        <v>2536</v>
      </c>
      <c r="AB44" s="436"/>
      <c r="AC44" s="436"/>
      <c r="AD44" s="30"/>
      <c r="AE44" s="20"/>
      <c r="AF44" s="12"/>
      <c r="AG44" s="12"/>
      <c r="AH44" s="12"/>
    </row>
    <row r="45" spans="1:34" ht="12" customHeight="1" x14ac:dyDescent="0.25">
      <c r="A45" s="10"/>
      <c r="B45" s="11"/>
      <c r="C45" s="21"/>
      <c r="D45" s="21"/>
      <c r="E45" s="21"/>
      <c r="F45" s="27"/>
      <c r="I45" s="442" t="str">
        <f>General!A4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General!A5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General!A6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General!A7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General!A8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General!A9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General!A10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General!A11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General!A12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General!A13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General!A14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General!A15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General!A16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General!A17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General!A18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General!A19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General!A20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1" activePane="bottomRight" state="frozen"/>
      <selection activeCell="A16" sqref="A16"/>
      <selection pane="topRight" activeCell="J16" sqref="J16"/>
      <selection pane="bottomLeft" activeCell="A51" sqref="A51"/>
      <selection pane="bottomRight" activeCell="A43" sqref="A43:XFD45"/>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54" t="s">
        <v>2393</v>
      </c>
      <c r="K18" s="454"/>
      <c r="L18" s="454"/>
      <c r="M18" s="454"/>
      <c r="N18" s="454"/>
      <c r="O18" s="454"/>
      <c r="P18" s="454"/>
      <c r="Q18" s="454"/>
      <c r="R18" s="454"/>
      <c r="S18" s="454"/>
      <c r="T18" s="454"/>
      <c r="U18" s="454"/>
      <c r="V18" s="454"/>
      <c r="W18" s="454"/>
      <c r="X18" s="45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55" t="s">
        <v>2392</v>
      </c>
      <c r="K21" s="456"/>
      <c r="L21" s="456"/>
      <c r="M21" s="456"/>
      <c r="N21" s="456"/>
      <c r="O21" s="456"/>
      <c r="P21" s="456"/>
      <c r="Q21" s="456"/>
      <c r="R21" s="456"/>
      <c r="S21" s="456"/>
      <c r="T21" s="456"/>
      <c r="U21" s="456"/>
      <c r="V21" s="456"/>
      <c r="W21" s="456"/>
      <c r="X21" s="45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2391</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2390</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2389</v>
      </c>
      <c r="I51" s="335" t="str">
        <f>IF(COUNT($J51:$Z51)&gt;1,STDEV($J51:$Z51)=0,"")</f>
        <v/>
      </c>
      <c r="J51" s="82" t="s">
        <v>2394</v>
      </c>
      <c r="K51" s="82" t="s">
        <v>2388</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2387</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2386</v>
      </c>
      <c r="I54" s="335" t="str">
        <f t="shared" si="0"/>
        <v/>
      </c>
      <c r="J54" s="82" t="s">
        <v>2385</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2384</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2383</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2382</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2381</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2380</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2379</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2378</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2377</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2376</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499</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P157" activePane="bottomRight" state="frozen"/>
      <selection activeCell="A6" sqref="A6"/>
      <selection pane="topRight" activeCell="K6" sqref="K6"/>
      <selection pane="bottomLeft" activeCell="A22" sqref="A22"/>
      <selection pane="bottomRight" activeCell="U174" sqref="U174"/>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customHeight="1" outlineLevel="2" collapsed="1"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58" t="s">
        <v>2548</v>
      </c>
      <c r="K18" s="454"/>
      <c r="L18" s="454"/>
      <c r="M18" s="454"/>
      <c r="N18" s="454"/>
      <c r="O18" s="454"/>
      <c r="P18" s="454"/>
      <c r="Q18" s="454"/>
      <c r="R18" s="454"/>
      <c r="S18" s="454"/>
      <c r="T18" s="454"/>
      <c r="U18" s="454"/>
      <c r="V18" s="454"/>
      <c r="W18" s="454"/>
      <c r="X18" s="454"/>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x14ac:dyDescent="0.25">
      <c r="A21" s="49"/>
      <c r="B21" s="58"/>
      <c r="C21" s="51">
        <f>INT($C$6)+1.045</f>
        <v>2.0449999999999999</v>
      </c>
      <c r="D21" s="79"/>
      <c r="E21" s="74"/>
      <c r="F21" s="74"/>
      <c r="G21" s="79"/>
      <c r="H21" s="82" t="s">
        <v>183</v>
      </c>
      <c r="I21" s="324">
        <v>44575.673012847197</v>
      </c>
      <c r="J21" s="455" t="s">
        <v>2549</v>
      </c>
      <c r="K21" s="456"/>
      <c r="L21" s="456"/>
      <c r="M21" s="456"/>
      <c r="N21" s="456"/>
      <c r="O21" s="456"/>
      <c r="P21" s="456"/>
      <c r="Q21" s="456"/>
      <c r="R21" s="456"/>
      <c r="S21" s="456"/>
      <c r="T21" s="456"/>
      <c r="U21" s="456"/>
      <c r="V21" s="456"/>
      <c r="W21" s="456"/>
      <c r="X21" s="457"/>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2505</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2504</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collapsed="1"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hidden="1"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hidden="1"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collapsed="1" x14ac:dyDescent="0.25">
      <c r="A60" s="49"/>
      <c r="B60" s="58"/>
      <c r="C60" s="93">
        <f t="shared" si="1"/>
        <v>3</v>
      </c>
      <c r="D60" s="79"/>
      <c r="E60" s="74"/>
      <c r="F60" s="74"/>
      <c r="G60" s="79"/>
      <c r="H60" s="82" t="s">
        <v>2359</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hidden="1"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hidden="1"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collapsed="1"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hidden="1"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hidden="1"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hidden="1"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hidden="1"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hidden="1"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hidden="1"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hidden="1"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hidden="1"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hidden="1"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2421</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2395</v>
      </c>
      <c r="AR99" t="s">
        <v>2396</v>
      </c>
      <c r="AY99" t="s">
        <v>2455</v>
      </c>
    </row>
    <row r="100" spans="1:57" outlineLevel="2" x14ac:dyDescent="0.25">
      <c r="A100" s="49"/>
      <c r="B100" s="58"/>
      <c r="C100" s="93">
        <f>INT($C$87)+2</f>
        <v>3</v>
      </c>
      <c r="D100" s="79"/>
      <c r="E100" s="74"/>
      <c r="F100" s="74"/>
      <c r="G100" s="79"/>
      <c r="H100" s="82"/>
      <c r="I100" s="101" t="s">
        <v>2545</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2397</v>
      </c>
      <c r="AE100" s="82"/>
      <c r="AF100" s="82"/>
      <c r="AG100" s="82"/>
      <c r="AH100" s="79"/>
      <c r="AI100" s="61"/>
      <c r="AJ100" s="49"/>
      <c r="AK100" s="49"/>
      <c r="AL100" s="49"/>
      <c r="AM100" t="s">
        <v>238</v>
      </c>
      <c r="AR100" t="str">
        <f>"Calculated from "&amp;AM102</f>
        <v>Calculated from Inputs from Mecardo (Andrew Wood) Nov 2020</v>
      </c>
      <c r="AY100" t="s">
        <v>2456</v>
      </c>
    </row>
    <row r="101" spans="1:57" outlineLevel="3" x14ac:dyDescent="0.25">
      <c r="A101" s="49"/>
      <c r="B101" s="58"/>
      <c r="C101" s="93">
        <f t="shared" ref="C101:C114" si="4">INT($C$87)+3</f>
        <v>4</v>
      </c>
      <c r="D101" s="79"/>
      <c r="E101" s="74"/>
      <c r="F101" s="74" t="s">
        <v>239</v>
      </c>
      <c r="G101" s="79"/>
      <c r="H101" s="114" t="s">
        <v>2398</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2457</v>
      </c>
      <c r="AZ101" s="169">
        <v>70</v>
      </c>
      <c r="BA101">
        <f>IFERROR(MIN(2,MATCH($AZ101,i_woolp_mpg_range_w5,1)),1)-1</f>
        <v>1</v>
      </c>
      <c r="BB101" t="s">
        <v>2458</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2459</v>
      </c>
      <c r="AY102" s="393" t="s">
        <v>2460</v>
      </c>
      <c r="AZ102" s="393" t="s">
        <v>2458</v>
      </c>
      <c r="BA102" s="407" t="s">
        <v>2466</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2547</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2546</v>
      </c>
      <c r="BD106" s="390" t="s">
        <v>2457</v>
      </c>
      <c r="BE106" s="390" t="s">
        <v>2458</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2544</v>
      </c>
      <c r="J115" s="103"/>
      <c r="K115" s="103"/>
      <c r="L115" s="133" t="s">
        <v>250</v>
      </c>
      <c r="M115" s="133"/>
      <c r="N115" s="133"/>
      <c r="O115" s="133" t="s">
        <v>251</v>
      </c>
      <c r="P115" s="133"/>
      <c r="Q115" s="133"/>
      <c r="R115" s="133"/>
      <c r="S115" s="133"/>
      <c r="T115" s="133"/>
      <c r="U115" s="133"/>
      <c r="V115" s="133"/>
      <c r="W115" s="133" t="s">
        <v>2399</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2420</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hidden="1"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collapsed="1" x14ac:dyDescent="0.25">
      <c r="A124" s="49"/>
      <c r="B124" s="58"/>
      <c r="C124" s="93">
        <f>INT($C$87)+2</f>
        <v>3</v>
      </c>
      <c r="D124" s="79"/>
      <c r="E124" s="74"/>
      <c r="F124" s="74"/>
      <c r="G124" s="79"/>
      <c r="H124" s="82" t="s">
        <v>2400</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2401</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hidden="1" outlineLevel="3" x14ac:dyDescent="0.25">
      <c r="A125" s="49"/>
      <c r="B125" s="58"/>
      <c r="C125" s="93">
        <f>INT($C$87+3)</f>
        <v>4</v>
      </c>
      <c r="D125" s="79"/>
      <c r="E125" s="74"/>
      <c r="F125" s="74"/>
      <c r="G125" s="79"/>
      <c r="H125" s="82"/>
      <c r="I125" s="84" t="s">
        <v>2402</v>
      </c>
      <c r="J125" s="122">
        <v>0.68</v>
      </c>
      <c r="K125" s="122">
        <v>0.55000000000000004</v>
      </c>
      <c r="L125" s="122">
        <v>0.5</v>
      </c>
      <c r="M125" s="122">
        <v>0.65</v>
      </c>
      <c r="N125" s="122">
        <v>0.65</v>
      </c>
      <c r="O125" s="138">
        <f>J125</f>
        <v>0.68</v>
      </c>
      <c r="P125" s="138">
        <v>0.4</v>
      </c>
      <c r="Q125" s="103" t="s">
        <v>2403</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hidden="1" outlineLevel="3" x14ac:dyDescent="0.25">
      <c r="A126" s="49"/>
      <c r="B126" s="58"/>
      <c r="C126" s="93">
        <f>INT($C$87+3)</f>
        <v>4</v>
      </c>
      <c r="D126" s="79"/>
      <c r="E126" s="74"/>
      <c r="F126" s="74"/>
      <c r="G126" s="79"/>
      <c r="H126" s="82"/>
      <c r="I126" s="84" t="s">
        <v>2404</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hidden="1" outlineLevel="3" x14ac:dyDescent="0.25">
      <c r="A127" s="49"/>
      <c r="B127" s="58"/>
      <c r="C127" s="93">
        <f>INT($C$87+3)</f>
        <v>4</v>
      </c>
      <c r="D127" s="79"/>
      <c r="E127" s="74"/>
      <c r="F127" s="74"/>
      <c r="G127" s="79"/>
      <c r="H127" s="82"/>
      <c r="I127" s="84" t="s">
        <v>2405</v>
      </c>
      <c r="J127" s="138">
        <v>0.82</v>
      </c>
      <c r="K127" s="138">
        <v>0.1</v>
      </c>
      <c r="L127" s="138">
        <v>3.3000000000000002E-2</v>
      </c>
      <c r="M127" s="138">
        <v>1.2999999999999999E-2</v>
      </c>
      <c r="N127" s="138">
        <v>3.3000000000000002E-2</v>
      </c>
      <c r="O127" s="138">
        <v>0</v>
      </c>
      <c r="P127" s="138">
        <v>3.3000000000000002E-2</v>
      </c>
      <c r="Q127" s="103" t="s">
        <v>2406</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hidden="1" outlineLevel="3" x14ac:dyDescent="0.25">
      <c r="A128" s="49"/>
      <c r="B128" s="58"/>
      <c r="C128" s="93">
        <f>INT($C$87+3)</f>
        <v>4</v>
      </c>
      <c r="D128" s="79"/>
      <c r="E128" s="74"/>
      <c r="F128" s="74"/>
      <c r="G128" s="79"/>
      <c r="H128" s="82"/>
      <c r="I128" s="84" t="s">
        <v>2407</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2408</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hidden="1" outlineLevel="3" x14ac:dyDescent="0.25">
      <c r="A129" s="49"/>
      <c r="B129" s="58"/>
      <c r="C129" s="93">
        <f>INT($C$87+3)</f>
        <v>4</v>
      </c>
      <c r="D129" s="79"/>
      <c r="E129" s="74"/>
      <c r="F129" s="74"/>
      <c r="G129" s="79"/>
      <c r="H129" s="82"/>
      <c r="I129" s="135" t="s">
        <v>2409</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collapsed="1" x14ac:dyDescent="0.25">
      <c r="A130" s="49"/>
      <c r="B130" s="58"/>
      <c r="C130" s="93">
        <f>INT($C$87)+2</f>
        <v>3</v>
      </c>
      <c r="D130" s="79"/>
      <c r="E130" s="74"/>
      <c r="F130" s="74"/>
      <c r="G130" s="79"/>
      <c r="H130" s="82" t="s">
        <v>2410</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hidden="1" outlineLevel="3" x14ac:dyDescent="0.25">
      <c r="A131" s="49"/>
      <c r="B131" s="58"/>
      <c r="C131" s="93">
        <f>INT($C$87+3)</f>
        <v>4</v>
      </c>
      <c r="D131" s="79"/>
      <c r="E131" s="74"/>
      <c r="F131" s="74"/>
      <c r="G131" s="79"/>
      <c r="H131" s="82"/>
      <c r="I131" s="84" t="s">
        <v>2405</v>
      </c>
      <c r="J131" s="138">
        <v>0.85</v>
      </c>
      <c r="K131" s="138">
        <v>0.08</v>
      </c>
      <c r="L131" s="138">
        <v>0.03</v>
      </c>
      <c r="M131" s="138">
        <v>0.01</v>
      </c>
      <c r="N131" s="138">
        <v>2.8000000000000001E-2</v>
      </c>
      <c r="O131" s="138">
        <v>0</v>
      </c>
      <c r="P131" s="138">
        <v>2.8000000000000001E-2</v>
      </c>
      <c r="Q131" s="103" t="s">
        <v>2411</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hidden="1" outlineLevel="3" x14ac:dyDescent="0.25">
      <c r="A132" s="49"/>
      <c r="B132" s="58"/>
      <c r="C132" s="93">
        <f>INT($C$87+3)</f>
        <v>4</v>
      </c>
      <c r="D132" s="79"/>
      <c r="E132" s="74"/>
      <c r="F132" s="74"/>
      <c r="G132" s="79"/>
      <c r="H132" s="82"/>
      <c r="I132" s="84" t="s">
        <v>2407</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2408</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hidden="1" outlineLevel="3" x14ac:dyDescent="0.25">
      <c r="A133" s="49"/>
      <c r="B133" s="58"/>
      <c r="C133" s="93">
        <f>INT($C$87+3)</f>
        <v>4</v>
      </c>
      <c r="D133" s="79"/>
      <c r="E133" s="74"/>
      <c r="F133" s="74"/>
      <c r="G133" s="79"/>
      <c r="H133" s="82"/>
      <c r="I133" s="135" t="s">
        <v>2409</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hidden="1"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collapsed="1"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hidden="1"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hidden="1" outlineLevel="3" x14ac:dyDescent="0.25">
      <c r="A139" s="49"/>
      <c r="B139" s="58"/>
      <c r="C139" s="93">
        <f t="shared" si="29"/>
        <v>4</v>
      </c>
      <c r="D139" s="79"/>
      <c r="E139" s="74"/>
      <c r="F139" s="74"/>
      <c r="G139" s="79"/>
      <c r="H139" s="82" t="s">
        <v>2412</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hidden="1" outlineLevel="3" x14ac:dyDescent="0.25">
      <c r="A140" s="49"/>
      <c r="B140" s="58"/>
      <c r="C140" s="93">
        <f t="shared" si="29"/>
        <v>4</v>
      </c>
      <c r="D140" s="79"/>
      <c r="E140" s="74"/>
      <c r="F140" s="74"/>
      <c r="G140" s="79"/>
      <c r="H140" s="82" t="s">
        <v>2413</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hidden="1"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93">
        <f t="shared" si="29"/>
        <v>4</v>
      </c>
      <c r="D142" s="79"/>
      <c r="E142" s="74"/>
      <c r="F142" s="74"/>
      <c r="G142" s="79"/>
      <c r="H142" s="139" t="s">
        <v>2414</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93">
        <f t="shared" si="29"/>
        <v>4</v>
      </c>
      <c r="D143" s="79"/>
      <c r="E143" s="74"/>
      <c r="F143" s="74"/>
      <c r="G143" s="79"/>
      <c r="H143" s="82" t="s">
        <v>2415</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hidden="1" outlineLevel="3" x14ac:dyDescent="0.25">
      <c r="A144" s="49"/>
      <c r="B144" s="58"/>
      <c r="C144" s="93">
        <f t="shared" si="29"/>
        <v>4</v>
      </c>
      <c r="D144" s="79"/>
      <c r="E144" s="74"/>
      <c r="F144" s="74"/>
      <c r="G144" s="79"/>
      <c r="H144" s="139" t="s">
        <v>2416</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hidden="1"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2462</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2463</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59" t="s">
        <v>293</v>
      </c>
      <c r="V169" s="460"/>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2464</v>
      </c>
      <c r="AP169" t="s">
        <v>2465</v>
      </c>
      <c r="AQ169" t="s">
        <v>1297</v>
      </c>
      <c r="AR169" t="s">
        <v>2461</v>
      </c>
      <c r="AV169" t="s">
        <v>2513</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2514</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2517</v>
      </c>
      <c r="AV175" s="398">
        <f ca="1">AR175*(1+AVERAGE($J$266:$U$266))*($M$225/$N$225)</f>
        <v>104.17834394904457</v>
      </c>
      <c r="AW175" t="s">
        <v>2516</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2515</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hidden="1"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2424</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collapsed="1"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hidden="1"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hidden="1"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hidden="1"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hidden="1"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hidden="1"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hidden="1"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hidden="1"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collapsed="1"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hidden="1"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hidden="1"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hidden="1"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hidden="1"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hidden="1"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hidden="1"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hidden="1"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collapsed="1"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hidden="1"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hidden="1"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hidden="1"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hidden="1"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hidden="1"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hidden="1"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hidden="1"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collapsed="1"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hidden="1"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hidden="1"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hidden="1"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hidden="1"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hidden="1"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hidden="1"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hidden="1"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collapsed="1"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hidden="1"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hidden="1"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hidden="1"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hidden="1"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hidden="1"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hidden="1"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hidden="1"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collapsed="1"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hidden="1"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hidden="1"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hidden="1"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hidden="1"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hidden="1"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hidden="1"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hidden="1"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hidden="1"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hidden="1"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hidden="1"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hidden="1"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hidden="1"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hidden="1"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hidden="1"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hidden="1"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hidden="1"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hidden="1"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hidden="1"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2338</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hidden="1"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hidden="1" outlineLevel="3" x14ac:dyDescent="0.25">
      <c r="A304" s="49"/>
      <c r="B304" s="58"/>
      <c r="C304" s="93">
        <f t="shared" ref="C304:C309" si="65">INT($C$280)+3</f>
        <v>4</v>
      </c>
      <c r="D304" s="79"/>
      <c r="E304" s="74"/>
      <c r="F304" s="74"/>
      <c r="G304" s="79"/>
      <c r="H304" s="236"/>
      <c r="I304" s="82"/>
      <c r="J304" s="323" t="s">
        <v>2343</v>
      </c>
      <c r="K304" s="323" t="s">
        <v>2339</v>
      </c>
      <c r="L304" s="323" t="s">
        <v>2340</v>
      </c>
      <c r="M304" s="82"/>
      <c r="N304" s="82" t="s">
        <v>2348</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hidden="1" outlineLevel="3" x14ac:dyDescent="0.25">
      <c r="A305" s="49"/>
      <c r="B305" s="58"/>
      <c r="C305" s="93">
        <f t="shared" si="65"/>
        <v>4</v>
      </c>
      <c r="D305" s="79"/>
      <c r="E305" s="74"/>
      <c r="F305" s="74"/>
      <c r="G305" s="79"/>
      <c r="H305" s="82"/>
      <c r="I305" s="82"/>
      <c r="J305" s="102" t="s">
        <v>2344</v>
      </c>
      <c r="K305" s="102" t="s">
        <v>2341</v>
      </c>
      <c r="L305" s="102" t="s">
        <v>2342</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hidden="1" outlineLevel="3" x14ac:dyDescent="0.25">
      <c r="A306" s="49"/>
      <c r="B306" s="58"/>
      <c r="C306" s="93">
        <f t="shared" si="65"/>
        <v>4</v>
      </c>
      <c r="D306" s="79"/>
      <c r="E306" s="74"/>
      <c r="F306" s="74">
        <v>0</v>
      </c>
      <c r="G306" s="79"/>
      <c r="H306" s="237" t="s">
        <v>2345</v>
      </c>
      <c r="I306" s="82"/>
      <c r="J306" s="103">
        <v>100000</v>
      </c>
      <c r="K306" s="103">
        <v>2000</v>
      </c>
      <c r="L306" s="414">
        <v>0.05</v>
      </c>
      <c r="M306" s="82"/>
      <c r="N306" s="82" t="s">
        <v>2349</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hidden="1" outlineLevel="3" x14ac:dyDescent="0.25">
      <c r="A307" s="49"/>
      <c r="B307" s="58"/>
      <c r="C307" s="93">
        <f t="shared" si="65"/>
        <v>4</v>
      </c>
      <c r="D307" s="79"/>
      <c r="E307" s="74"/>
      <c r="F307" s="74">
        <v>1</v>
      </c>
      <c r="G307" s="79"/>
      <c r="H307" s="237" t="s">
        <v>2337</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hidden="1"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hidden="1"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collapsed="1"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hidden="1"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hidden="1"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hidden="1"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hidden="1"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hidden="1"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hidden="1"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hidden="1"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hidden="1"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hidden="1"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collapsed="1"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hidden="1"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2419</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hidden="1"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hidden="1"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hidden="1"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hidden="1"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hidden="1"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hidden="1"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hidden="1"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hidden="1"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hidden="1"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hidden="1"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hidden="1"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hidden="1"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hidden="1"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hidden="1"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hidden="1"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hidden="1"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hidden="1"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hidden="1"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hidden="1"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hidden="1"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hidden="1"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hidden="1"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hidden="1"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hidden="1"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hidden="1"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hidden="1" outlineLevel="3" x14ac:dyDescent="0.25">
      <c r="A356" s="49"/>
      <c r="B356" s="58"/>
      <c r="C356" s="93">
        <f t="shared" si="73"/>
        <v>4</v>
      </c>
      <c r="D356" s="79"/>
      <c r="E356" s="74"/>
      <c r="F356" s="74"/>
      <c r="G356" s="79"/>
      <c r="H356" s="82" t="s">
        <v>469</v>
      </c>
      <c r="I356" s="105">
        <v>2</v>
      </c>
      <c r="J356" s="102" t="str">
        <f t="shared" si="72"/>
        <v>mob</v>
      </c>
      <c r="K356" s="248">
        <v>0</v>
      </c>
      <c r="L356" s="254">
        <v>0</v>
      </c>
      <c r="M356" s="255">
        <v>2</v>
      </c>
      <c r="N356" s="255">
        <v>0</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0.5</v>
      </c>
      <c r="AH356" s="79"/>
      <c r="AI356" s="61"/>
      <c r="AJ356" s="49"/>
      <c r="AK356" s="49"/>
      <c r="AL356" s="49"/>
    </row>
    <row r="357" spans="1:38" hidden="1" outlineLevel="3" x14ac:dyDescent="0.25">
      <c r="A357" s="49"/>
      <c r="B357" s="58"/>
      <c r="C357" s="93">
        <f t="shared" si="73"/>
        <v>4</v>
      </c>
      <c r="D357" s="79"/>
      <c r="E357" s="74"/>
      <c r="F357" s="74"/>
      <c r="G357" s="79"/>
      <c r="H357" s="82" t="s">
        <v>470</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collapsed="1"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hidden="1"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hidden="1"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collapsed="1"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hidden="1" outlineLevel="3" x14ac:dyDescent="0.25">
      <c r="A362" s="49"/>
      <c r="B362" s="58"/>
      <c r="C362" s="93">
        <f t="shared" si="73"/>
        <v>4</v>
      </c>
      <c r="D362" s="79"/>
      <c r="E362" s="74"/>
      <c r="F362" s="74"/>
      <c r="G362" s="79"/>
      <c r="H362" s="259" t="s">
        <v>471</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hidden="1" outlineLevel="3" x14ac:dyDescent="0.25">
      <c r="A363" s="49"/>
      <c r="B363" s="58"/>
      <c r="C363" s="93">
        <f t="shared" si="73"/>
        <v>4</v>
      </c>
      <c r="D363" s="79"/>
      <c r="E363" s="74"/>
      <c r="F363" s="74"/>
      <c r="G363" s="79"/>
      <c r="H363" s="115" t="s">
        <v>472</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hidden="1" outlineLevel="3" x14ac:dyDescent="0.25">
      <c r="A364" s="49"/>
      <c r="B364" s="58"/>
      <c r="C364" s="93">
        <f t="shared" si="73"/>
        <v>4</v>
      </c>
      <c r="D364" s="79"/>
      <c r="E364" s="74"/>
      <c r="F364" s="74"/>
      <c r="G364" s="79"/>
      <c r="H364" s="267" t="s">
        <v>473</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474</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2352</v>
      </c>
      <c r="K378" s="277"/>
      <c r="L378" s="277"/>
      <c r="M378" s="76" t="s">
        <v>475</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476</v>
      </c>
      <c r="K379" s="278" t="s">
        <v>477</v>
      </c>
      <c r="L379" s="278" t="s">
        <v>478</v>
      </c>
      <c r="M379" s="76" t="s">
        <v>479</v>
      </c>
      <c r="N379" s="327" t="s">
        <v>355</v>
      </c>
      <c r="O379" s="328"/>
      <c r="P379" s="327" t="s">
        <v>356</v>
      </c>
      <c r="Q379" s="328"/>
      <c r="R379" s="327" t="s">
        <v>480</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2350</v>
      </c>
      <c r="I380" s="76"/>
      <c r="J380" s="76">
        <v>0</v>
      </c>
      <c r="K380" s="76">
        <v>1</v>
      </c>
      <c r="L380" s="76">
        <v>2</v>
      </c>
      <c r="M380" s="76" t="s">
        <v>481</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482</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hidden="1"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483</v>
      </c>
      <c r="I386" s="103" t="b">
        <v>0</v>
      </c>
      <c r="J386" s="82"/>
      <c r="K386" s="82"/>
      <c r="L386" s="82"/>
      <c r="M386" s="82"/>
      <c r="N386" s="279" t="s">
        <v>2351</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484</v>
      </c>
      <c r="K387" s="101"/>
      <c r="L387" s="101"/>
      <c r="M387" s="82"/>
      <c r="N387" s="102" t="s">
        <v>485</v>
      </c>
      <c r="O387" s="281" t="s">
        <v>486</v>
      </c>
      <c r="P387" s="102" t="s">
        <v>485</v>
      </c>
      <c r="Q387" s="281" t="s">
        <v>486</v>
      </c>
      <c r="R387" s="102" t="s">
        <v>485</v>
      </c>
      <c r="S387" s="281" t="s">
        <v>486</v>
      </c>
      <c r="T387" s="102" t="s">
        <v>485</v>
      </c>
      <c r="U387" s="281" t="s">
        <v>486</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487</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collapsed="1" x14ac:dyDescent="0.25">
      <c r="A389" s="49"/>
      <c r="B389" s="58"/>
      <c r="C389" s="93">
        <f>INT($C$374)+2</f>
        <v>3</v>
      </c>
      <c r="D389" s="79"/>
      <c r="E389" s="74"/>
      <c r="F389" s="74"/>
      <c r="G389" s="79"/>
      <c r="H389" s="337" t="s">
        <v>488</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hidden="1" outlineLevel="3" x14ac:dyDescent="0.25">
      <c r="A390" s="49"/>
      <c r="B390" s="58"/>
      <c r="C390" s="93">
        <f t="shared" ref="C390:C405" si="74">INT($C$374)+3</f>
        <v>4</v>
      </c>
      <c r="D390" s="79"/>
      <c r="E390" s="74"/>
      <c r="F390" s="74"/>
      <c r="G390" s="79"/>
      <c r="H390" s="337" t="s">
        <v>489</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hidden="1" outlineLevel="3" x14ac:dyDescent="0.25">
      <c r="A391" s="49"/>
      <c r="B391" s="58"/>
      <c r="C391" s="93">
        <f t="shared" si="74"/>
        <v>4</v>
      </c>
      <c r="D391" s="79"/>
      <c r="E391" s="74"/>
      <c r="F391" s="74"/>
      <c r="G391" s="79"/>
      <c r="H391" s="337" t="s">
        <v>2484</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hidden="1" outlineLevel="3" x14ac:dyDescent="0.25">
      <c r="A392" s="49"/>
      <c r="B392" s="58"/>
      <c r="C392" s="93">
        <f t="shared" si="74"/>
        <v>4</v>
      </c>
      <c r="D392" s="79"/>
      <c r="E392" s="74"/>
      <c r="F392" s="74"/>
      <c r="G392" s="79"/>
      <c r="H392" s="337" t="s">
        <v>490</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hidden="1" outlineLevel="3" x14ac:dyDescent="0.25">
      <c r="A393" s="49"/>
      <c r="B393" s="58"/>
      <c r="C393" s="93">
        <f t="shared" si="74"/>
        <v>4</v>
      </c>
      <c r="D393" s="79"/>
      <c r="E393" s="74"/>
      <c r="F393" s="74"/>
      <c r="G393" s="79"/>
      <c r="H393" s="337" t="s">
        <v>491</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hidden="1" outlineLevel="3" x14ac:dyDescent="0.25">
      <c r="A394" s="49"/>
      <c r="B394" s="58"/>
      <c r="C394" s="93">
        <f t="shared" si="74"/>
        <v>4</v>
      </c>
      <c r="D394" s="79"/>
      <c r="E394" s="74"/>
      <c r="F394" s="74"/>
      <c r="G394" s="79"/>
      <c r="H394" s="337" t="s">
        <v>492</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hidden="1" outlineLevel="3" x14ac:dyDescent="0.25">
      <c r="A395" s="49"/>
      <c r="B395" s="58"/>
      <c r="C395" s="93">
        <f t="shared" si="74"/>
        <v>4</v>
      </c>
      <c r="D395" s="79"/>
      <c r="E395" s="74"/>
      <c r="F395" s="74"/>
      <c r="G395" s="79"/>
      <c r="H395" s="337" t="s">
        <v>493</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hidden="1" outlineLevel="3" x14ac:dyDescent="0.25">
      <c r="A396" s="49"/>
      <c r="B396" s="58"/>
      <c r="C396" s="93">
        <f t="shared" si="74"/>
        <v>4</v>
      </c>
      <c r="D396" s="79"/>
      <c r="E396" s="74"/>
      <c r="F396" s="74"/>
      <c r="G396" s="79"/>
      <c r="H396" s="337" t="s">
        <v>494</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hidden="1" outlineLevel="3" x14ac:dyDescent="0.25">
      <c r="A397" s="49"/>
      <c r="B397" s="58"/>
      <c r="C397" s="93">
        <f t="shared" si="74"/>
        <v>4</v>
      </c>
      <c r="D397" s="79"/>
      <c r="E397" s="74"/>
      <c r="F397" s="74"/>
      <c r="G397" s="79"/>
      <c r="H397" s="337" t="s">
        <v>495</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hidden="1" outlineLevel="3" x14ac:dyDescent="0.25">
      <c r="A398" s="49"/>
      <c r="B398" s="58"/>
      <c r="C398" s="93">
        <f t="shared" si="74"/>
        <v>4</v>
      </c>
      <c r="D398" s="79"/>
      <c r="E398" s="74"/>
      <c r="F398" s="74"/>
      <c r="G398" s="79"/>
      <c r="H398" s="337" t="s">
        <v>496</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hidden="1" outlineLevel="3" x14ac:dyDescent="0.25">
      <c r="A399" s="49"/>
      <c r="B399" s="58"/>
      <c r="C399" s="93">
        <f t="shared" si="74"/>
        <v>4</v>
      </c>
      <c r="D399" s="79"/>
      <c r="E399" s="74"/>
      <c r="F399" s="74"/>
      <c r="G399" s="79"/>
      <c r="H399" s="337" t="s">
        <v>497</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hidden="1" outlineLevel="3" x14ac:dyDescent="0.25">
      <c r="A400" s="49"/>
      <c r="B400" s="58"/>
      <c r="C400" s="93">
        <f t="shared" si="74"/>
        <v>4</v>
      </c>
      <c r="D400" s="79"/>
      <c r="E400" s="74"/>
      <c r="F400" s="74"/>
      <c r="G400" s="79"/>
      <c r="H400" s="337" t="s">
        <v>498</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hidden="1" outlineLevel="3" x14ac:dyDescent="0.25">
      <c r="A401" s="49"/>
      <c r="B401" s="58"/>
      <c r="C401" s="93">
        <f t="shared" si="74"/>
        <v>4</v>
      </c>
      <c r="D401" s="79"/>
      <c r="E401" s="74"/>
      <c r="F401" s="74"/>
      <c r="G401" s="79"/>
      <c r="H401" s="360" t="s">
        <v>2354</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hidden="1" outlineLevel="3" x14ac:dyDescent="0.25">
      <c r="A402" s="49"/>
      <c r="B402" s="58"/>
      <c r="C402" s="93">
        <f t="shared" si="74"/>
        <v>4</v>
      </c>
      <c r="D402" s="79"/>
      <c r="E402" s="74"/>
      <c r="F402" s="74"/>
      <c r="G402" s="79"/>
      <c r="H402" s="411" t="s">
        <v>2438</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hidden="1" outlineLevel="3" x14ac:dyDescent="0.25">
      <c r="A403" s="49"/>
      <c r="B403" s="58"/>
      <c r="C403" s="93">
        <f t="shared" si="74"/>
        <v>4</v>
      </c>
      <c r="D403" s="79"/>
      <c r="E403" s="74"/>
      <c r="F403" s="74"/>
      <c r="G403" s="79"/>
      <c r="H403" s="411" t="s">
        <v>2485</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hidden="1"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hidden="1"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abSelected="1" topLeftCell="A6" zoomScale="80" zoomScaleNormal="80" workbookViewId="0">
      <pane xSplit="10" ySplit="48" topLeftCell="T269" activePane="bottomRight" state="frozen"/>
      <selection activeCell="A6" sqref="A6"/>
      <selection pane="topRight" activeCell="K6" sqref="K6"/>
      <selection pane="bottomLeft" activeCell="A54" sqref="A54"/>
      <selection pane="bottomRight" activeCell="V282" sqref="V28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500</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44419.419846874996</v>
      </c>
      <c r="J18" s="461" t="s">
        <v>2519</v>
      </c>
      <c r="K18" s="462"/>
      <c r="L18" s="462"/>
      <c r="M18" s="462"/>
      <c r="N18" s="462"/>
      <c r="O18" s="462"/>
      <c r="P18" s="462"/>
      <c r="Q18" s="462"/>
      <c r="R18" s="462"/>
      <c r="S18" s="462"/>
      <c r="T18" s="462"/>
      <c r="U18" s="462"/>
      <c r="V18" s="462"/>
      <c r="W18" s="462"/>
      <c r="X18" s="462"/>
      <c r="Y18" s="462"/>
      <c r="Z18" s="462"/>
      <c r="AA18" s="462"/>
      <c r="AB18" s="463"/>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44584.3590891204</v>
      </c>
      <c r="J21" s="464" t="s">
        <v>2552</v>
      </c>
      <c r="K21" s="465"/>
      <c r="L21" s="465"/>
      <c r="M21" s="465"/>
      <c r="N21" s="465"/>
      <c r="O21" s="465"/>
      <c r="P21" s="465"/>
      <c r="Q21" s="465"/>
      <c r="R21" s="465"/>
      <c r="S21" s="465"/>
      <c r="T21" s="465"/>
      <c r="U21" s="465"/>
      <c r="V21" s="465"/>
      <c r="W21" s="465"/>
      <c r="X21" s="465"/>
      <c r="Y21" s="465"/>
      <c r="Z21" s="465"/>
      <c r="AA21" s="465"/>
      <c r="AB21" s="466"/>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collapsed="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hidden="1" customHeight="1" outlineLevel="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501</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502</v>
      </c>
      <c r="L44" s="290"/>
      <c r="M44" s="290"/>
      <c r="N44" s="290"/>
      <c r="O44" s="290"/>
      <c r="P44" s="290"/>
      <c r="Q44" s="76"/>
      <c r="R44" s="76"/>
      <c r="S44" s="76"/>
      <c r="T44" s="76"/>
      <c r="U44" s="291" t="s">
        <v>503</v>
      </c>
      <c r="V44" s="290"/>
      <c r="W44" s="290"/>
      <c r="X44" s="290"/>
      <c r="Y44" s="290"/>
      <c r="Z44" s="290"/>
      <c r="AA44" s="290"/>
      <c r="AB44" s="290"/>
      <c r="AC44" s="290"/>
      <c r="AD44" s="292"/>
      <c r="AE44" s="76"/>
      <c r="AF44" s="291" t="s">
        <v>504</v>
      </c>
      <c r="AG44" s="293"/>
      <c r="AH44" s="59"/>
      <c r="AI44" s="61"/>
      <c r="AJ44" s="49"/>
      <c r="AK44" s="49"/>
      <c r="AL44" s="49"/>
    </row>
    <row r="45" spans="1:38" outlineLevel="1" x14ac:dyDescent="0.25">
      <c r="A45" s="49"/>
      <c r="B45" s="58"/>
      <c r="C45" s="51">
        <f>INT($C$40)+2</f>
        <v>3</v>
      </c>
      <c r="D45" s="59"/>
      <c r="E45" s="74"/>
      <c r="F45" s="74"/>
      <c r="G45" s="59"/>
      <c r="H45" s="76"/>
      <c r="I45" s="76"/>
      <c r="J45" s="76"/>
      <c r="K45" s="290" t="s">
        <v>505</v>
      </c>
      <c r="L45" s="290"/>
      <c r="M45" s="290" t="s">
        <v>506</v>
      </c>
      <c r="N45" s="290"/>
      <c r="O45" s="290"/>
      <c r="P45" s="290"/>
      <c r="Q45" s="76"/>
      <c r="R45" s="76"/>
      <c r="S45" s="76"/>
      <c r="T45" s="76"/>
      <c r="U45" s="291" t="s">
        <v>507</v>
      </c>
      <c r="V45" s="290"/>
      <c r="W45" s="290"/>
      <c r="X45" s="290"/>
      <c r="Y45" s="290" t="s">
        <v>508</v>
      </c>
      <c r="Z45" s="290"/>
      <c r="AA45" s="76" t="s">
        <v>509</v>
      </c>
      <c r="AB45" s="76" t="s">
        <v>510</v>
      </c>
      <c r="AC45" s="76"/>
      <c r="AD45" s="76"/>
      <c r="AE45" s="76"/>
      <c r="AF45" s="291" t="s">
        <v>511</v>
      </c>
      <c r="AG45" s="293"/>
      <c r="AH45" s="59"/>
      <c r="AI45" s="61"/>
      <c r="AJ45" s="49"/>
      <c r="AK45" s="49"/>
      <c r="AL45" s="49"/>
    </row>
    <row r="46" spans="1:38" ht="15" customHeight="1" outlineLevel="1" x14ac:dyDescent="0.25">
      <c r="A46" s="49"/>
      <c r="B46" s="58"/>
      <c r="C46" s="51">
        <f>INT($C$40)+2</f>
        <v>3</v>
      </c>
      <c r="D46" s="59"/>
      <c r="E46" s="74"/>
      <c r="F46" s="74" t="s">
        <v>512</v>
      </c>
      <c r="G46" s="59"/>
      <c r="H46" s="76" t="s">
        <v>513</v>
      </c>
      <c r="I46" s="76" t="s">
        <v>514</v>
      </c>
      <c r="J46" s="76"/>
      <c r="K46" s="76" t="s">
        <v>515</v>
      </c>
      <c r="L46" s="76" t="s">
        <v>516</v>
      </c>
      <c r="M46" s="76" t="s">
        <v>517</v>
      </c>
      <c r="N46" s="76" t="s">
        <v>518</v>
      </c>
      <c r="O46" s="294" t="s">
        <v>519</v>
      </c>
      <c r="P46" s="76" t="s">
        <v>520</v>
      </c>
      <c r="Q46" s="76"/>
      <c r="R46" s="76" t="s">
        <v>521</v>
      </c>
      <c r="S46" s="76" t="s">
        <v>522</v>
      </c>
      <c r="T46" s="76"/>
      <c r="U46" s="295" t="s">
        <v>523</v>
      </c>
      <c r="V46" s="76" t="s">
        <v>524</v>
      </c>
      <c r="W46" s="76" t="s">
        <v>2425</v>
      </c>
      <c r="X46" s="76" t="s">
        <v>525</v>
      </c>
      <c r="Y46" s="76" t="s">
        <v>526</v>
      </c>
      <c r="Z46" s="76" t="s">
        <v>527</v>
      </c>
      <c r="AA46" s="76" t="s">
        <v>528</v>
      </c>
      <c r="AB46" s="76" t="s">
        <v>529</v>
      </c>
      <c r="AC46" s="76"/>
      <c r="AD46" s="76" t="s">
        <v>530</v>
      </c>
      <c r="AE46" s="76"/>
      <c r="AF46" s="291" t="s">
        <v>531</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532</v>
      </c>
      <c r="AG47" s="296" t="s">
        <v>533</v>
      </c>
      <c r="AH47" s="59"/>
      <c r="AI47" s="61"/>
      <c r="AJ47" s="49"/>
      <c r="AK47" s="49"/>
      <c r="AL47" s="49"/>
    </row>
    <row r="48" spans="1:38" hidden="1"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534</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535</v>
      </c>
      <c r="AF52" s="82">
        <v>-2</v>
      </c>
      <c r="AG52" s="103"/>
      <c r="AH52" s="79"/>
      <c r="AI52" s="61"/>
      <c r="AJ52" s="49"/>
      <c r="AK52" s="49"/>
      <c r="AL52" s="49"/>
    </row>
    <row r="53" spans="1:38" outlineLevel="1" x14ac:dyDescent="0.25">
      <c r="A53" s="49"/>
      <c r="B53" s="58"/>
      <c r="C53" s="51">
        <f>INT($C$40)+2</f>
        <v>3</v>
      </c>
      <c r="D53" s="79"/>
      <c r="E53" s="74"/>
      <c r="F53" s="74"/>
      <c r="G53" s="79"/>
      <c r="H53" s="297" t="s">
        <v>536</v>
      </c>
      <c r="I53" s="102"/>
      <c r="J53" s="102"/>
      <c r="K53" s="82"/>
      <c r="L53" s="82"/>
      <c r="M53" s="82"/>
      <c r="N53" s="82"/>
      <c r="O53" s="82"/>
      <c r="P53" s="82"/>
      <c r="Q53" s="82"/>
      <c r="R53" s="82"/>
      <c r="S53" s="82"/>
      <c r="T53" s="82"/>
      <c r="U53" s="298"/>
      <c r="V53" s="298"/>
      <c r="W53" s="298"/>
      <c r="X53" s="298"/>
      <c r="Y53" s="298"/>
      <c r="Z53" s="298"/>
      <c r="AA53" s="298"/>
      <c r="AB53" s="298"/>
      <c r="AC53" s="82"/>
      <c r="AD53" s="82"/>
      <c r="AE53" s="82" t="s">
        <v>537</v>
      </c>
      <c r="AF53" s="82">
        <f>1-SUM(AG53:AH53)</f>
        <v>1</v>
      </c>
      <c r="AG53" s="103">
        <v>0</v>
      </c>
      <c r="AH53" s="79"/>
      <c r="AI53" s="61"/>
      <c r="AJ53" s="49"/>
      <c r="AK53" s="49"/>
      <c r="AL53" s="49"/>
    </row>
    <row r="54" spans="1:38" outlineLevel="2" x14ac:dyDescent="0.25">
      <c r="A54" s="49"/>
      <c r="B54" s="58"/>
      <c r="C54" s="51">
        <f>INT($C$40)+2</f>
        <v>3</v>
      </c>
      <c r="D54" s="79"/>
      <c r="E54" s="74"/>
      <c r="F54" s="74"/>
      <c r="G54" s="79"/>
      <c r="H54" s="143" t="s">
        <v>538</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outlineLevel="2" x14ac:dyDescent="0.25">
      <c r="A55" s="49"/>
      <c r="B55" s="58"/>
      <c r="C55" s="51">
        <f>INT($C$40)+2</f>
        <v>3</v>
      </c>
      <c r="D55" s="79"/>
      <c r="E55" s="74"/>
      <c r="F55" s="74"/>
      <c r="G55" s="79"/>
      <c r="H55" s="143" t="s">
        <v>539</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outlineLevel="2" x14ac:dyDescent="0.25">
      <c r="A56" s="49"/>
      <c r="B56" s="58"/>
      <c r="C56" s="51">
        <f t="shared" ref="C56:C108" si="0">INT($C$40)+2</f>
        <v>3</v>
      </c>
      <c r="D56" s="79"/>
      <c r="E56" s="74"/>
      <c r="F56" s="74"/>
      <c r="G56" s="79"/>
      <c r="H56" s="143" t="s">
        <v>540</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outlineLevel="2" x14ac:dyDescent="0.25">
      <c r="A57" s="49"/>
      <c r="B57" s="58"/>
      <c r="C57" s="51">
        <f t="shared" si="0"/>
        <v>3</v>
      </c>
      <c r="D57" s="79"/>
      <c r="E57" s="74"/>
      <c r="F57" s="74"/>
      <c r="G57" s="79"/>
      <c r="H57" s="143" t="s">
        <v>541</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542</v>
      </c>
      <c r="AE57" s="82"/>
      <c r="AF57" s="103">
        <v>1</v>
      </c>
      <c r="AG57" s="103">
        <v>1</v>
      </c>
      <c r="AH57" s="79"/>
      <c r="AI57" s="61"/>
      <c r="AJ57" s="49"/>
      <c r="AK57" s="49"/>
      <c r="AL57" s="49"/>
    </row>
    <row r="58" spans="1:38" outlineLevel="2" x14ac:dyDescent="0.25">
      <c r="A58" s="49"/>
      <c r="B58" s="58"/>
      <c r="C58" s="51">
        <f t="shared" si="0"/>
        <v>3</v>
      </c>
      <c r="D58" s="79"/>
      <c r="E58" s="74"/>
      <c r="F58" s="74"/>
      <c r="G58" s="79"/>
      <c r="H58" s="143" t="s">
        <v>543</v>
      </c>
      <c r="I58" s="102" t="s">
        <v>544</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542</v>
      </c>
      <c r="AE58" s="82"/>
      <c r="AF58" s="103">
        <v>1</v>
      </c>
      <c r="AG58" s="103">
        <v>1</v>
      </c>
      <c r="AH58" s="79"/>
      <c r="AI58" s="61"/>
      <c r="AJ58" s="49"/>
      <c r="AK58" s="49"/>
      <c r="AL58" s="49"/>
    </row>
    <row r="59" spans="1:38" outlineLevel="2" x14ac:dyDescent="0.25">
      <c r="A59" s="49"/>
      <c r="B59" s="58"/>
      <c r="C59" s="51">
        <f t="shared" si="0"/>
        <v>3</v>
      </c>
      <c r="D59" s="79"/>
      <c r="E59" s="74"/>
      <c r="F59" s="74"/>
      <c r="G59" s="79"/>
      <c r="H59" s="143" t="s">
        <v>545</v>
      </c>
      <c r="I59" s="102" t="s">
        <v>544</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542</v>
      </c>
      <c r="AE59" s="82"/>
      <c r="AF59" s="103">
        <v>1</v>
      </c>
      <c r="AG59" s="103">
        <v>1</v>
      </c>
      <c r="AH59" s="79"/>
      <c r="AI59" s="61"/>
      <c r="AJ59" s="49"/>
      <c r="AK59" s="49"/>
      <c r="AL59" s="49"/>
    </row>
    <row r="60" spans="1:38" outlineLevel="2" x14ac:dyDescent="0.25">
      <c r="A60" s="49"/>
      <c r="B60" s="58"/>
      <c r="C60" s="51">
        <f t="shared" si="0"/>
        <v>3</v>
      </c>
      <c r="D60" s="79"/>
      <c r="E60" s="74"/>
      <c r="F60" s="74"/>
      <c r="G60" s="79"/>
      <c r="H60" s="143" t="s">
        <v>546</v>
      </c>
      <c r="I60" s="102" t="s">
        <v>547</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outlineLevel="2" x14ac:dyDescent="0.25">
      <c r="A61" s="49"/>
      <c r="B61" s="58"/>
      <c r="C61" s="51">
        <f t="shared" si="0"/>
        <v>3</v>
      </c>
      <c r="D61" s="79"/>
      <c r="E61" s="74"/>
      <c r="F61" s="74"/>
      <c r="G61" s="79"/>
      <c r="H61" s="143" t="s">
        <v>548</v>
      </c>
      <c r="I61" s="102" t="s">
        <v>1581</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outlineLevel="2" x14ac:dyDescent="0.25">
      <c r="A62" s="49"/>
      <c r="B62" s="58"/>
      <c r="C62" s="51">
        <f t="shared" si="0"/>
        <v>3</v>
      </c>
      <c r="D62" s="79"/>
      <c r="E62" s="74"/>
      <c r="F62" s="74"/>
      <c r="G62" s="79"/>
      <c r="H62" s="82" t="s">
        <v>549</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outlineLevel="2" x14ac:dyDescent="0.25">
      <c r="A63" s="49"/>
      <c r="B63" s="58"/>
      <c r="C63" s="51">
        <f t="shared" si="0"/>
        <v>3</v>
      </c>
      <c r="D63" s="79"/>
      <c r="E63" s="74"/>
      <c r="F63" s="74"/>
      <c r="G63" s="79"/>
      <c r="H63" s="82" t="s">
        <v>550</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outlineLevel="2" x14ac:dyDescent="0.25">
      <c r="A64" s="49"/>
      <c r="B64" s="58"/>
      <c r="C64" s="51">
        <f t="shared" si="0"/>
        <v>3</v>
      </c>
      <c r="D64" s="79"/>
      <c r="E64" s="74"/>
      <c r="F64" s="74"/>
      <c r="G64" s="79"/>
      <c r="H64" s="82" t="s">
        <v>551</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outlineLevel="2" x14ac:dyDescent="0.25">
      <c r="A65" s="49"/>
      <c r="B65" s="58"/>
      <c r="C65" s="51">
        <f t="shared" si="0"/>
        <v>3</v>
      </c>
      <c r="D65" s="79"/>
      <c r="E65" s="74"/>
      <c r="F65" s="74"/>
      <c r="G65" s="79"/>
      <c r="H65" s="82" t="s">
        <v>552</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outlineLevel="2" x14ac:dyDescent="0.25">
      <c r="A66" s="49"/>
      <c r="B66" s="58"/>
      <c r="C66" s="51">
        <f t="shared" si="0"/>
        <v>3</v>
      </c>
      <c r="D66" s="79"/>
      <c r="E66" s="74"/>
      <c r="F66" s="74"/>
      <c r="G66" s="79"/>
      <c r="H66" s="82" t="s">
        <v>553</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outlineLevel="2" x14ac:dyDescent="0.25">
      <c r="A67" s="49"/>
      <c r="B67" s="58"/>
      <c r="C67" s="51">
        <f t="shared" si="0"/>
        <v>3</v>
      </c>
      <c r="D67" s="79"/>
      <c r="E67" s="74"/>
      <c r="F67" s="74"/>
      <c r="G67" s="79"/>
      <c r="H67" s="82" t="s">
        <v>554</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outlineLevel="2" x14ac:dyDescent="0.25">
      <c r="A68" s="49"/>
      <c r="B68" s="58"/>
      <c r="C68" s="51">
        <f t="shared" si="0"/>
        <v>3</v>
      </c>
      <c r="D68" s="79"/>
      <c r="E68" s="74"/>
      <c r="F68" s="74"/>
      <c r="G68" s="79"/>
      <c r="H68" s="82" t="s">
        <v>555</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2509</v>
      </c>
      <c r="AE68" s="82"/>
      <c r="AF68" s="103">
        <v>1</v>
      </c>
      <c r="AG68" s="103">
        <v>1</v>
      </c>
      <c r="AH68" s="79"/>
      <c r="AI68" s="61"/>
      <c r="AJ68" s="49"/>
      <c r="AK68" s="49"/>
      <c r="AL68" s="49"/>
    </row>
    <row r="69" spans="1:38" outlineLevel="2" x14ac:dyDescent="0.25">
      <c r="A69" s="49"/>
      <c r="B69" s="58"/>
      <c r="C69" s="51">
        <f t="shared" si="0"/>
        <v>3</v>
      </c>
      <c r="D69" s="79"/>
      <c r="E69" s="74"/>
      <c r="F69" s="74"/>
      <c r="G69" s="79"/>
      <c r="H69" s="82" t="s">
        <v>556</v>
      </c>
      <c r="I69" s="102" t="s">
        <v>123</v>
      </c>
      <c r="J69" s="412" t="s">
        <v>2489</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outlineLevel="2" x14ac:dyDescent="0.25">
      <c r="A70" s="49"/>
      <c r="B70" s="58"/>
      <c r="C70" s="51">
        <f t="shared" si="0"/>
        <v>3</v>
      </c>
      <c r="D70" s="79"/>
      <c r="E70" s="74"/>
      <c r="F70" s="74"/>
      <c r="G70" s="79"/>
      <c r="H70" s="82" t="s">
        <v>557</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outlineLevel="2" x14ac:dyDescent="0.25">
      <c r="A71" s="49"/>
      <c r="B71" s="58"/>
      <c r="C71" s="51">
        <f t="shared" si="0"/>
        <v>3</v>
      </c>
      <c r="D71" s="79"/>
      <c r="E71" s="74"/>
      <c r="F71" s="74"/>
      <c r="G71" s="79"/>
      <c r="H71" s="82" t="s">
        <v>558</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outlineLevel="2" x14ac:dyDescent="0.25">
      <c r="A72" s="49"/>
      <c r="B72" s="58"/>
      <c r="C72" s="51">
        <f t="shared" si="0"/>
        <v>3</v>
      </c>
      <c r="D72" s="79"/>
      <c r="E72" s="74"/>
      <c r="F72" s="74"/>
      <c r="G72" s="79"/>
      <c r="H72" s="143" t="s">
        <v>2480</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542</v>
      </c>
      <c r="AE72" s="82"/>
      <c r="AF72" s="103">
        <v>1</v>
      </c>
      <c r="AG72" s="103">
        <v>1</v>
      </c>
      <c r="AH72" s="79"/>
      <c r="AI72" s="61"/>
      <c r="AJ72" s="49"/>
      <c r="AK72" s="49"/>
      <c r="AL72" s="49"/>
    </row>
    <row r="73" spans="1:38" outlineLevel="2" x14ac:dyDescent="0.25">
      <c r="A73" s="49"/>
      <c r="B73" s="58"/>
      <c r="C73" s="51">
        <f t="shared" si="0"/>
        <v>3</v>
      </c>
      <c r="D73" s="79"/>
      <c r="E73" s="74"/>
      <c r="F73" s="74"/>
      <c r="G73" s="79"/>
      <c r="H73" s="143" t="s">
        <v>2482</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542</v>
      </c>
      <c r="AE73" s="82"/>
      <c r="AF73" s="103">
        <v>1</v>
      </c>
      <c r="AG73" s="103">
        <v>1</v>
      </c>
      <c r="AH73" s="79"/>
      <c r="AI73" s="61"/>
      <c r="AJ73" s="49"/>
      <c r="AK73" s="49"/>
      <c r="AL73" s="49"/>
    </row>
    <row r="74" spans="1:38" outlineLevel="2" x14ac:dyDescent="0.25">
      <c r="A74" s="49"/>
      <c r="B74" s="58"/>
      <c r="C74" s="51">
        <f t="shared" si="0"/>
        <v>3</v>
      </c>
      <c r="D74" s="79"/>
      <c r="E74" s="74"/>
      <c r="F74" s="74"/>
      <c r="G74" s="79"/>
      <c r="H74" s="143" t="s">
        <v>2481</v>
      </c>
      <c r="I74" s="102" t="s">
        <v>2437</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542</v>
      </c>
      <c r="AE74" s="82"/>
      <c r="AF74" s="103">
        <v>1</v>
      </c>
      <c r="AG74" s="103">
        <v>1</v>
      </c>
      <c r="AH74" s="79"/>
      <c r="AI74" s="61"/>
      <c r="AJ74" s="49"/>
      <c r="AK74" s="49"/>
      <c r="AL74" s="49"/>
    </row>
    <row r="75" spans="1:38"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outlineLevel="2" x14ac:dyDescent="0.25">
      <c r="A76" s="49"/>
      <c r="B76" s="58"/>
      <c r="C76" s="51">
        <f t="shared" si="0"/>
        <v>3</v>
      </c>
      <c r="D76" s="79"/>
      <c r="E76" s="74"/>
      <c r="F76" s="74"/>
      <c r="G76" s="79"/>
      <c r="H76" s="82" t="s">
        <v>2423</v>
      </c>
      <c r="I76" s="102" t="s">
        <v>123</v>
      </c>
      <c r="J76" s="412" t="s">
        <v>2488</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outlineLevel="2" x14ac:dyDescent="0.25">
      <c r="A77" s="49"/>
      <c r="B77" s="58"/>
      <c r="C77" s="51">
        <f t="shared" si="0"/>
        <v>3</v>
      </c>
      <c r="D77" s="79"/>
      <c r="E77" s="74"/>
      <c r="F77" s="74">
        <v>0</v>
      </c>
      <c r="G77" s="79"/>
      <c r="H77" s="82" t="s">
        <v>559</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outlineLevel="2" x14ac:dyDescent="0.25">
      <c r="A78" s="49"/>
      <c r="B78" s="58"/>
      <c r="C78" s="51">
        <f t="shared" si="0"/>
        <v>3</v>
      </c>
      <c r="D78" s="79"/>
      <c r="E78" s="74"/>
      <c r="F78" s="74">
        <v>1</v>
      </c>
      <c r="G78" s="79"/>
      <c r="H78" s="82" t="s">
        <v>560</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outlineLevel="2" x14ac:dyDescent="0.25">
      <c r="A79" s="49"/>
      <c r="B79" s="58"/>
      <c r="C79" s="51">
        <f t="shared" si="0"/>
        <v>3</v>
      </c>
      <c r="D79" s="79"/>
      <c r="E79" s="74"/>
      <c r="F79" s="74">
        <v>2</v>
      </c>
      <c r="G79" s="79"/>
      <c r="H79" s="82" t="s">
        <v>561</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outlineLevel="2" x14ac:dyDescent="0.25">
      <c r="A80" s="49"/>
      <c r="B80" s="58"/>
      <c r="C80" s="51">
        <f t="shared" si="0"/>
        <v>3</v>
      </c>
      <c r="D80" s="79"/>
      <c r="E80" s="74"/>
      <c r="F80" s="74">
        <v>3</v>
      </c>
      <c r="G80" s="79"/>
      <c r="H80" s="82" t="s">
        <v>562</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outlineLevel="2" x14ac:dyDescent="0.25">
      <c r="A81" s="49"/>
      <c r="B81" s="58"/>
      <c r="C81" s="51">
        <f t="shared" si="0"/>
        <v>3</v>
      </c>
      <c r="D81" s="79"/>
      <c r="E81" s="74"/>
      <c r="F81" s="74">
        <v>4</v>
      </c>
      <c r="G81" s="79"/>
      <c r="H81" s="82" t="s">
        <v>563</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outlineLevel="2" x14ac:dyDescent="0.25">
      <c r="A82" s="49"/>
      <c r="B82" s="58"/>
      <c r="C82" s="51">
        <f t="shared" si="0"/>
        <v>3</v>
      </c>
      <c r="D82" s="79"/>
      <c r="E82" s="74"/>
      <c r="F82" s="74">
        <v>5</v>
      </c>
      <c r="G82" s="79"/>
      <c r="H82" s="82" t="s">
        <v>564</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outlineLevel="2" x14ac:dyDescent="0.25">
      <c r="A83" s="49"/>
      <c r="B83" s="58"/>
      <c r="C83" s="51">
        <f t="shared" si="0"/>
        <v>3</v>
      </c>
      <c r="D83" s="79"/>
      <c r="E83" s="74"/>
      <c r="F83" s="74">
        <v>6</v>
      </c>
      <c r="G83" s="79"/>
      <c r="H83" s="82" t="s">
        <v>565</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566</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567</v>
      </c>
      <c r="I85" s="102" t="s">
        <v>568</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569</v>
      </c>
      <c r="I86" s="102" t="s">
        <v>568</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570</v>
      </c>
      <c r="I87" s="102" t="s">
        <v>568</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571</v>
      </c>
      <c r="I88" s="102" t="s">
        <v>568</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572</v>
      </c>
      <c r="I89" s="102" t="s">
        <v>568</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573</v>
      </c>
      <c r="I90" s="102" t="s">
        <v>568</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574</v>
      </c>
      <c r="I91" s="102" t="s">
        <v>568</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2503</v>
      </c>
      <c r="I92" s="102" t="s">
        <v>568</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2518</v>
      </c>
      <c r="I93" s="102" t="s">
        <v>568</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569</v>
      </c>
      <c r="I94" s="102" t="s">
        <v>568</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570</v>
      </c>
      <c r="I95" s="102" t="s">
        <v>568</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571</v>
      </c>
      <c r="I96" s="102" t="s">
        <v>568</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572</v>
      </c>
      <c r="I97" s="102" t="s">
        <v>568</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573</v>
      </c>
      <c r="I98" s="102" t="s">
        <v>568</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574</v>
      </c>
      <c r="I99" s="102" t="s">
        <v>568</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2503</v>
      </c>
      <c r="I100" s="102" t="s">
        <v>568</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575</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576</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x14ac:dyDescent="0.25">
      <c r="A103" s="49"/>
      <c r="B103" s="58"/>
      <c r="C103" s="51">
        <f t="shared" si="0"/>
        <v>3</v>
      </c>
      <c r="D103" s="79"/>
      <c r="E103" s="74"/>
      <c r="F103" s="74"/>
      <c r="G103" s="79"/>
      <c r="H103" s="297" t="s">
        <v>577</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2" x14ac:dyDescent="0.25">
      <c r="A104" s="49"/>
      <c r="B104" s="58"/>
      <c r="C104" s="51">
        <f t="shared" si="0"/>
        <v>3</v>
      </c>
      <c r="D104" s="79"/>
      <c r="E104" s="74"/>
      <c r="F104" s="74"/>
      <c r="G104" s="79"/>
      <c r="H104" s="143" t="s">
        <v>578</v>
      </c>
      <c r="I104" s="102" t="s">
        <v>2441</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outlineLevel="2" x14ac:dyDescent="0.25">
      <c r="A105" s="49"/>
      <c r="B105" s="58"/>
      <c r="C105" s="51">
        <f t="shared" si="0"/>
        <v>3</v>
      </c>
      <c r="D105" s="79"/>
      <c r="E105" s="74"/>
      <c r="F105" s="74"/>
      <c r="G105" s="79"/>
      <c r="H105" s="143" t="s">
        <v>579</v>
      </c>
      <c r="I105" s="102" t="s">
        <v>2442</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outlineLevel="2" x14ac:dyDescent="0.25">
      <c r="A106" s="49"/>
      <c r="B106" s="58"/>
      <c r="C106" s="51">
        <f t="shared" si="0"/>
        <v>3</v>
      </c>
      <c r="D106" s="79"/>
      <c r="E106" s="74"/>
      <c r="F106" s="74"/>
      <c r="G106" s="79"/>
      <c r="H106" s="143" t="s">
        <v>580</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outlineLevel="2" x14ac:dyDescent="0.25">
      <c r="A107" s="49"/>
      <c r="B107" s="58"/>
      <c r="C107" s="51">
        <f t="shared" si="0"/>
        <v>3</v>
      </c>
      <c r="D107" s="79"/>
      <c r="E107" s="74"/>
      <c r="F107" s="74"/>
      <c r="G107" s="79"/>
      <c r="H107" s="143" t="s">
        <v>581</v>
      </c>
      <c r="I107" s="102" t="s">
        <v>544</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x14ac:dyDescent="0.25">
      <c r="A109" s="49"/>
      <c r="B109" s="58"/>
      <c r="C109" s="51">
        <f>INT($C$40)+1</f>
        <v>2</v>
      </c>
      <c r="D109" s="79"/>
      <c r="E109" s="74"/>
      <c r="F109" s="307" t="s">
        <v>582</v>
      </c>
      <c r="G109" s="79"/>
      <c r="H109" s="297" t="s">
        <v>583</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outlineLevel="3" x14ac:dyDescent="0.25">
      <c r="A110" s="49"/>
      <c r="B110" s="58"/>
      <c r="C110" s="51">
        <f>INT($C$40)+3</f>
        <v>4</v>
      </c>
      <c r="D110" s="79"/>
      <c r="E110" s="74" t="s">
        <v>584</v>
      </c>
      <c r="F110" s="74" t="s">
        <v>585</v>
      </c>
      <c r="G110" s="79"/>
      <c r="H110" s="82" t="s">
        <v>586</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outlineLevel="2" x14ac:dyDescent="0.25">
      <c r="A111" s="49"/>
      <c r="B111" s="58"/>
      <c r="C111" s="51">
        <f>INT($C$40)+2</f>
        <v>3</v>
      </c>
      <c r="D111" s="79"/>
      <c r="E111" s="74"/>
      <c r="F111" s="74" t="s">
        <v>587</v>
      </c>
      <c r="G111" s="79"/>
      <c r="H111" s="82" t="s">
        <v>588</v>
      </c>
      <c r="I111" s="102" t="s">
        <v>589</v>
      </c>
      <c r="J111" s="102"/>
      <c r="K111" s="103">
        <v>1.5699999999999999E-2</v>
      </c>
      <c r="L111" s="103">
        <v>1.5699999999999999E-2</v>
      </c>
      <c r="M111" s="103">
        <v>1.15E-2</v>
      </c>
      <c r="N111" s="103">
        <v>1.15E-2</v>
      </c>
      <c r="O111" s="103">
        <v>1.15E-2</v>
      </c>
      <c r="P111" s="103">
        <v>1.15E-2</v>
      </c>
      <c r="Q111" s="82"/>
      <c r="R111" s="82" t="s">
        <v>590</v>
      </c>
      <c r="S111" s="82" t="s">
        <v>590</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outlineLevel="2" x14ac:dyDescent="0.25">
      <c r="A112" s="49"/>
      <c r="B112" s="58"/>
      <c r="C112" s="51">
        <f>INT($C$40)+2</f>
        <v>3</v>
      </c>
      <c r="D112" s="79"/>
      <c r="E112" s="74"/>
      <c r="F112" s="74" t="s">
        <v>591</v>
      </c>
      <c r="G112" s="79"/>
      <c r="H112" s="82" t="s">
        <v>592</v>
      </c>
      <c r="I112" s="102" t="s">
        <v>593</v>
      </c>
      <c r="J112" s="102"/>
      <c r="K112" s="103">
        <v>0.27</v>
      </c>
      <c r="L112" s="103">
        <v>0.27</v>
      </c>
      <c r="M112" s="103">
        <v>0.27</v>
      </c>
      <c r="N112" s="103">
        <v>0.27</v>
      </c>
      <c r="O112" s="103">
        <v>0.27</v>
      </c>
      <c r="P112" s="103">
        <v>0.27</v>
      </c>
      <c r="Q112" s="82"/>
      <c r="R112" s="82" t="s">
        <v>594</v>
      </c>
      <c r="S112" s="82" t="s">
        <v>594</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outlineLevel="2" x14ac:dyDescent="0.25">
      <c r="A113" s="49"/>
      <c r="B113" s="58"/>
      <c r="C113" s="51">
        <f>INT($C$40)+2</f>
        <v>3</v>
      </c>
      <c r="D113" s="79"/>
      <c r="E113" s="74"/>
      <c r="F113" s="74" t="s">
        <v>595</v>
      </c>
      <c r="G113" s="79"/>
      <c r="H113" s="308" t="s">
        <v>596</v>
      </c>
      <c r="I113" s="102" t="s">
        <v>593</v>
      </c>
      <c r="J113" s="102"/>
      <c r="K113" s="103">
        <v>0.4</v>
      </c>
      <c r="L113" s="103">
        <v>0.4</v>
      </c>
      <c r="M113" s="103">
        <v>0.4</v>
      </c>
      <c r="N113" s="103">
        <v>0.4</v>
      </c>
      <c r="O113" s="103">
        <v>0.4</v>
      </c>
      <c r="P113" s="103">
        <v>0.4</v>
      </c>
      <c r="Q113" s="82"/>
      <c r="R113" s="82" t="s">
        <v>597</v>
      </c>
      <c r="S113" s="82" t="s">
        <v>597</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outlineLevel="2" x14ac:dyDescent="0.25">
      <c r="A114" s="49"/>
      <c r="B114" s="58"/>
      <c r="C114" s="51">
        <f>INT($C$40)+2</f>
        <v>3</v>
      </c>
      <c r="D114" s="79"/>
      <c r="E114" s="74"/>
      <c r="F114" s="74" t="s">
        <v>598</v>
      </c>
      <c r="G114" s="79"/>
      <c r="H114" s="308" t="s">
        <v>599</v>
      </c>
      <c r="I114" s="102" t="s">
        <v>593</v>
      </c>
      <c r="J114" s="102"/>
      <c r="K114" s="103">
        <v>0.6</v>
      </c>
      <c r="L114" s="103">
        <v>0.6</v>
      </c>
      <c r="M114" s="103">
        <v>1</v>
      </c>
      <c r="N114" s="103">
        <v>1</v>
      </c>
      <c r="O114" s="103">
        <v>1</v>
      </c>
      <c r="P114" s="103">
        <v>1</v>
      </c>
      <c r="Q114" s="82"/>
      <c r="R114" s="82" t="s">
        <v>600</v>
      </c>
      <c r="S114" s="82" t="s">
        <v>601</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outlineLevel="2" x14ac:dyDescent="0.25">
      <c r="A115" s="49"/>
      <c r="B115" s="58"/>
      <c r="C115" s="51">
        <f>INT($C$40)+2</f>
        <v>3</v>
      </c>
      <c r="D115" s="79"/>
      <c r="E115" s="74"/>
      <c r="F115" s="74" t="s">
        <v>602</v>
      </c>
      <c r="G115" s="79"/>
      <c r="H115" s="82" t="s">
        <v>603</v>
      </c>
      <c r="I115" s="102" t="s">
        <v>593</v>
      </c>
      <c r="J115" s="102"/>
      <c r="K115" s="410">
        <v>0.15</v>
      </c>
      <c r="L115" s="410">
        <v>0.15</v>
      </c>
      <c r="M115" s="410">
        <v>0.15</v>
      </c>
      <c r="N115" s="410">
        <v>0.15</v>
      </c>
      <c r="O115" s="410">
        <v>0.15</v>
      </c>
      <c r="P115" s="410">
        <v>0.15</v>
      </c>
      <c r="Q115" s="82"/>
      <c r="R115" s="82" t="s">
        <v>604</v>
      </c>
      <c r="S115" s="82" t="s">
        <v>604</v>
      </c>
      <c r="T115" s="82"/>
      <c r="U115" s="103">
        <v>0.19</v>
      </c>
      <c r="V115" s="103">
        <v>0.19</v>
      </c>
      <c r="W115" s="103">
        <v>0.19</v>
      </c>
      <c r="X115" s="103">
        <v>0.25</v>
      </c>
      <c r="Y115" s="103">
        <v>0.25</v>
      </c>
      <c r="Z115" s="103">
        <v>0.25</v>
      </c>
      <c r="AA115" s="103">
        <v>0.25</v>
      </c>
      <c r="AB115" s="103">
        <v>0.25</v>
      </c>
      <c r="AC115" s="82"/>
      <c r="AD115" s="103" t="s">
        <v>2483</v>
      </c>
      <c r="AE115" s="82"/>
      <c r="AF115" s="103">
        <v>1</v>
      </c>
      <c r="AG115" s="103">
        <v>1</v>
      </c>
      <c r="AH115" s="79"/>
      <c r="AI115" s="61"/>
      <c r="AJ115" s="49"/>
      <c r="AK115" s="49"/>
      <c r="AL115" s="49"/>
    </row>
    <row r="116" spans="1:38" outlineLevel="3" x14ac:dyDescent="0.25">
      <c r="A116" s="49"/>
      <c r="B116" s="58"/>
      <c r="C116" s="51">
        <f>INT($C$40)+3</f>
        <v>4</v>
      </c>
      <c r="D116" s="79"/>
      <c r="E116" s="74"/>
      <c r="F116" s="74" t="s">
        <v>605</v>
      </c>
      <c r="G116" s="79"/>
      <c r="H116" s="82" t="s">
        <v>606</v>
      </c>
      <c r="I116" s="102" t="s">
        <v>593</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outlineLevel="3" x14ac:dyDescent="0.25">
      <c r="A117" s="49"/>
      <c r="B117" s="58"/>
      <c r="C117" s="51">
        <f>INT($C$40)+3</f>
        <v>4</v>
      </c>
      <c r="D117" s="79"/>
      <c r="E117" s="74"/>
      <c r="F117" s="74" t="s">
        <v>607</v>
      </c>
      <c r="G117" s="79"/>
      <c r="H117" s="82" t="s">
        <v>608</v>
      </c>
      <c r="I117" s="102" t="s">
        <v>2437</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542</v>
      </c>
      <c r="AE117" s="82"/>
      <c r="AF117" s="103">
        <v>1</v>
      </c>
      <c r="AG117" s="103">
        <v>1</v>
      </c>
      <c r="AH117" s="79"/>
      <c r="AI117" s="61"/>
      <c r="AJ117" s="49"/>
      <c r="AK117" s="49"/>
      <c r="AL117" s="49"/>
    </row>
    <row r="118" spans="1:38" outlineLevel="1" x14ac:dyDescent="0.25">
      <c r="A118" s="49"/>
      <c r="B118" s="58"/>
      <c r="C118" s="51">
        <f>INT($C$40)+1</f>
        <v>2</v>
      </c>
      <c r="D118" s="79"/>
      <c r="E118" s="74"/>
      <c r="F118" s="307" t="s">
        <v>609</v>
      </c>
      <c r="G118" s="79"/>
      <c r="H118" s="297" t="s">
        <v>610</v>
      </c>
      <c r="I118" s="102"/>
      <c r="J118" s="102" t="s">
        <v>611</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612</v>
      </c>
      <c r="F119" s="74" t="s">
        <v>613</v>
      </c>
      <c r="G119" s="79"/>
      <c r="H119" s="82" t="s">
        <v>586</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614</v>
      </c>
      <c r="G120" s="79"/>
      <c r="H120" s="82" t="s">
        <v>615</v>
      </c>
      <c r="I120" s="102" t="s">
        <v>616</v>
      </c>
      <c r="J120" s="102"/>
      <c r="K120" s="103">
        <v>0.04</v>
      </c>
      <c r="L120" s="103">
        <v>0.05</v>
      </c>
      <c r="M120" s="103">
        <v>2.5000000000000001E-2</v>
      </c>
      <c r="N120" s="103">
        <v>2.5000000000000001E-2</v>
      </c>
      <c r="O120" s="103">
        <v>2.5000000000000001E-2</v>
      </c>
      <c r="P120" s="103">
        <v>2.5000000000000001E-2</v>
      </c>
      <c r="Q120" s="82"/>
      <c r="R120" s="82" t="s">
        <v>2511</v>
      </c>
      <c r="S120" s="82" t="s">
        <v>604</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617</v>
      </c>
      <c r="G121" s="79"/>
      <c r="H121" s="82" t="s">
        <v>618</v>
      </c>
      <c r="I121" s="102" t="s">
        <v>593</v>
      </c>
      <c r="J121" s="102"/>
      <c r="K121" s="103">
        <v>1.7</v>
      </c>
      <c r="L121" s="103">
        <v>1.7</v>
      </c>
      <c r="M121" s="103">
        <v>1.7</v>
      </c>
      <c r="N121" s="103">
        <v>1.7</v>
      </c>
      <c r="O121" s="103">
        <v>1.7</v>
      </c>
      <c r="P121" s="103">
        <v>1.7</v>
      </c>
      <c r="Q121" s="82"/>
      <c r="R121" s="82" t="s">
        <v>604</v>
      </c>
      <c r="S121" s="82" t="s">
        <v>604</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619</v>
      </c>
      <c r="G122" s="79"/>
      <c r="H122" s="82" t="s">
        <v>620</v>
      </c>
      <c r="I122" s="102" t="s">
        <v>621</v>
      </c>
      <c r="J122" s="102"/>
      <c r="K122" s="103">
        <v>0.5</v>
      </c>
      <c r="L122" s="103">
        <v>0.5</v>
      </c>
      <c r="M122" s="103">
        <v>0.22</v>
      </c>
      <c r="N122" s="103">
        <v>0.22</v>
      </c>
      <c r="O122" s="103">
        <v>0.22</v>
      </c>
      <c r="P122" s="103">
        <v>0.22</v>
      </c>
      <c r="Q122" s="82"/>
      <c r="R122" s="82" t="s">
        <v>604</v>
      </c>
      <c r="S122" s="82" t="s">
        <v>604</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622</v>
      </c>
      <c r="G123" s="79"/>
      <c r="H123" s="82" t="s">
        <v>620</v>
      </c>
      <c r="I123" s="102" t="s">
        <v>623</v>
      </c>
      <c r="J123" s="102"/>
      <c r="K123" s="103">
        <v>25</v>
      </c>
      <c r="L123" s="103">
        <v>25</v>
      </c>
      <c r="M123" s="103">
        <v>60</v>
      </c>
      <c r="N123" s="103">
        <v>60</v>
      </c>
      <c r="O123" s="103">
        <v>60</v>
      </c>
      <c r="P123" s="103">
        <v>60</v>
      </c>
      <c r="Q123" s="82"/>
      <c r="R123" s="82" t="s">
        <v>604</v>
      </c>
      <c r="S123" s="82" t="s">
        <v>604</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624</v>
      </c>
      <c r="G124" s="79"/>
      <c r="H124" s="82" t="s">
        <v>625</v>
      </c>
      <c r="I124" s="102" t="s">
        <v>593</v>
      </c>
      <c r="J124" s="102"/>
      <c r="K124" s="103">
        <v>0.01</v>
      </c>
      <c r="L124" s="103">
        <v>0.01</v>
      </c>
      <c r="M124" s="103">
        <v>0.02</v>
      </c>
      <c r="N124" s="103">
        <v>0.01</v>
      </c>
      <c r="O124" s="103">
        <v>0.02</v>
      </c>
      <c r="P124" s="103">
        <v>0.02</v>
      </c>
      <c r="Q124" s="82"/>
      <c r="R124" s="82" t="s">
        <v>626</v>
      </c>
      <c r="S124" s="82" t="s">
        <v>626</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627</v>
      </c>
      <c r="G125" s="79"/>
      <c r="H125" s="82" t="s">
        <v>628</v>
      </c>
      <c r="I125" s="102" t="s">
        <v>629</v>
      </c>
      <c r="J125" s="102"/>
      <c r="K125" s="103">
        <v>25</v>
      </c>
      <c r="L125" s="103">
        <v>25</v>
      </c>
      <c r="M125" s="103">
        <v>25</v>
      </c>
      <c r="N125" s="103">
        <v>25</v>
      </c>
      <c r="O125" s="103">
        <v>25</v>
      </c>
      <c r="P125" s="103">
        <v>25</v>
      </c>
      <c r="Q125" s="82"/>
      <c r="R125" s="82" t="s">
        <v>626</v>
      </c>
      <c r="S125" s="82" t="s">
        <v>626</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630</v>
      </c>
      <c r="G126" s="79"/>
      <c r="H126" s="82" t="s">
        <v>631</v>
      </c>
      <c r="I126" s="102" t="s">
        <v>629</v>
      </c>
      <c r="J126" s="102"/>
      <c r="K126" s="103">
        <v>22</v>
      </c>
      <c r="L126" s="103">
        <v>22</v>
      </c>
      <c r="M126" s="103">
        <v>22</v>
      </c>
      <c r="N126" s="103">
        <v>22</v>
      </c>
      <c r="O126" s="103">
        <v>22</v>
      </c>
      <c r="P126" s="103">
        <v>22</v>
      </c>
      <c r="Q126" s="82"/>
      <c r="R126" s="82" t="s">
        <v>626</v>
      </c>
      <c r="S126" s="82" t="s">
        <v>626</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632</v>
      </c>
      <c r="G127" s="79"/>
      <c r="H127" s="82" t="s">
        <v>633</v>
      </c>
      <c r="I127" s="102" t="s">
        <v>623</v>
      </c>
      <c r="J127" s="102"/>
      <c r="K127" s="103">
        <v>28</v>
      </c>
      <c r="L127" s="103">
        <v>28</v>
      </c>
      <c r="M127" s="103">
        <v>62</v>
      </c>
      <c r="N127" s="103">
        <v>62</v>
      </c>
      <c r="O127" s="103">
        <v>62</v>
      </c>
      <c r="P127" s="103">
        <v>81</v>
      </c>
      <c r="Q127" s="82"/>
      <c r="R127" s="82" t="s">
        <v>604</v>
      </c>
      <c r="S127" s="82" t="s">
        <v>604</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634</v>
      </c>
      <c r="G128" s="79"/>
      <c r="H128" s="82" t="s">
        <v>635</v>
      </c>
      <c r="I128" s="102" t="s">
        <v>593</v>
      </c>
      <c r="J128" s="102"/>
      <c r="K128" s="103">
        <v>1.4</v>
      </c>
      <c r="L128" s="103">
        <v>1.4</v>
      </c>
      <c r="M128" s="103">
        <v>1.7</v>
      </c>
      <c r="N128" s="103">
        <v>1.7</v>
      </c>
      <c r="O128" s="103">
        <v>1.7</v>
      </c>
      <c r="P128" s="103">
        <v>0.7</v>
      </c>
      <c r="Q128" s="82"/>
      <c r="R128" s="82" t="s">
        <v>604</v>
      </c>
      <c r="S128" s="82" t="s">
        <v>604</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636</v>
      </c>
      <c r="G129" s="79"/>
      <c r="H129" s="82" t="s">
        <v>637</v>
      </c>
      <c r="I129" s="102" t="s">
        <v>638</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639</v>
      </c>
      <c r="G130" s="79"/>
      <c r="H130" s="82" t="s">
        <v>637</v>
      </c>
      <c r="I130" s="102" t="s">
        <v>593</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640</v>
      </c>
      <c r="G131" s="79"/>
      <c r="H131" s="82" t="s">
        <v>641</v>
      </c>
      <c r="I131" s="102" t="s">
        <v>593</v>
      </c>
      <c r="J131" s="102"/>
      <c r="K131" s="103">
        <v>0.15</v>
      </c>
      <c r="L131" s="103">
        <v>0.15</v>
      </c>
      <c r="M131" s="103">
        <v>0.15</v>
      </c>
      <c r="N131" s="103">
        <v>0.15</v>
      </c>
      <c r="O131" s="103">
        <v>0.15</v>
      </c>
      <c r="P131" s="103">
        <v>0.15</v>
      </c>
      <c r="Q131" s="82"/>
      <c r="R131" s="82" t="s">
        <v>642</v>
      </c>
      <c r="S131" s="82" t="s">
        <v>642</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643</v>
      </c>
      <c r="G132" s="79"/>
      <c r="H132" s="82" t="s">
        <v>641</v>
      </c>
      <c r="I132" s="102" t="s">
        <v>621</v>
      </c>
      <c r="J132" s="102"/>
      <c r="K132" s="103">
        <v>0.02</v>
      </c>
      <c r="L132" s="103">
        <v>0.02</v>
      </c>
      <c r="M132" s="103">
        <v>5.0000000000000001E-3</v>
      </c>
      <c r="N132" s="103">
        <v>5.0000000000000001E-3</v>
      </c>
      <c r="O132" s="103">
        <v>5.0000000000000001E-3</v>
      </c>
      <c r="P132" s="103">
        <v>5.0000000000000001E-3</v>
      </c>
      <c r="Q132" s="82"/>
      <c r="R132" s="82" t="s">
        <v>642</v>
      </c>
      <c r="S132" s="82" t="s">
        <v>642</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644</v>
      </c>
      <c r="G133" s="79"/>
      <c r="H133" s="82" t="s">
        <v>641</v>
      </c>
      <c r="I133" s="102" t="s">
        <v>621</v>
      </c>
      <c r="J133" s="102"/>
      <c r="K133" s="103">
        <v>2E-3</v>
      </c>
      <c r="L133" s="103">
        <v>2E-3</v>
      </c>
      <c r="M133" s="103">
        <v>2E-3</v>
      </c>
      <c r="N133" s="103">
        <v>2E-3</v>
      </c>
      <c r="O133" s="103">
        <v>2E-3</v>
      </c>
      <c r="P133" s="103">
        <v>2E-3</v>
      </c>
      <c r="Q133" s="82"/>
      <c r="R133" s="82" t="s">
        <v>642</v>
      </c>
      <c r="S133" s="82" t="s">
        <v>642</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x14ac:dyDescent="0.25">
      <c r="A134" s="49"/>
      <c r="B134" s="58"/>
      <c r="C134" s="51">
        <f t="shared" si="13"/>
        <v>3</v>
      </c>
      <c r="D134" s="79"/>
      <c r="E134" s="74"/>
      <c r="F134" s="74" t="s">
        <v>645</v>
      </c>
      <c r="G134" s="79"/>
      <c r="H134" s="82" t="s">
        <v>646</v>
      </c>
      <c r="I134" s="102" t="s">
        <v>593</v>
      </c>
      <c r="J134" s="102"/>
      <c r="K134" s="103">
        <v>0.5</v>
      </c>
      <c r="L134" s="103">
        <v>0.5</v>
      </c>
      <c r="M134" s="103">
        <v>0.5</v>
      </c>
      <c r="N134" s="103">
        <v>0.5</v>
      </c>
      <c r="O134" s="103">
        <v>0.5</v>
      </c>
      <c r="P134" s="103">
        <v>0.5</v>
      </c>
      <c r="Q134" s="82"/>
      <c r="R134" s="82" t="s">
        <v>642</v>
      </c>
      <c r="S134" s="82" t="s">
        <v>642</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outlineLevel="3" x14ac:dyDescent="0.25">
      <c r="A135" s="49"/>
      <c r="B135" s="58"/>
      <c r="C135" s="51">
        <f t="shared" si="13"/>
        <v>3</v>
      </c>
      <c r="D135" s="79"/>
      <c r="E135" s="74"/>
      <c r="F135" s="74" t="s">
        <v>647</v>
      </c>
      <c r="G135" s="79"/>
      <c r="H135" s="82" t="s">
        <v>648</v>
      </c>
      <c r="I135" s="102" t="s">
        <v>593</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649</v>
      </c>
      <c r="G136" s="79"/>
      <c r="H136" s="82" t="s">
        <v>650</v>
      </c>
      <c r="I136" s="102" t="s">
        <v>593</v>
      </c>
      <c r="J136" s="102"/>
      <c r="K136" s="103">
        <v>0.01</v>
      </c>
      <c r="L136" s="103">
        <v>0.01</v>
      </c>
      <c r="M136" s="103">
        <v>0.01</v>
      </c>
      <c r="N136" s="103">
        <v>0.01</v>
      </c>
      <c r="O136" s="103">
        <v>0.01</v>
      </c>
      <c r="P136" s="103">
        <v>0.01</v>
      </c>
      <c r="Q136" s="82"/>
      <c r="R136" s="82" t="s">
        <v>651</v>
      </c>
      <c r="S136" s="82" t="s">
        <v>651</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x14ac:dyDescent="0.25">
      <c r="A137" s="49"/>
      <c r="B137" s="58"/>
      <c r="C137" s="51">
        <f t="shared" si="13"/>
        <v>3</v>
      </c>
      <c r="D137" s="79"/>
      <c r="E137" s="74"/>
      <c r="F137" s="74" t="s">
        <v>652</v>
      </c>
      <c r="G137" s="79"/>
      <c r="H137" s="82" t="s">
        <v>653</v>
      </c>
      <c r="I137" s="102" t="s">
        <v>593</v>
      </c>
      <c r="J137" s="102"/>
      <c r="K137" s="103">
        <v>20</v>
      </c>
      <c r="L137" s="103">
        <v>20</v>
      </c>
      <c r="M137" s="103">
        <v>20</v>
      </c>
      <c r="N137" s="103">
        <v>20</v>
      </c>
      <c r="O137" s="103">
        <v>20</v>
      </c>
      <c r="P137" s="103">
        <v>20</v>
      </c>
      <c r="Q137" s="82"/>
      <c r="R137" s="82" t="s">
        <v>651</v>
      </c>
      <c r="S137" s="82" t="s">
        <v>651</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outlineLevel="3" x14ac:dyDescent="0.25">
      <c r="A138" s="49"/>
      <c r="B138" s="58"/>
      <c r="C138" s="51">
        <f>INT($C$40)+3</f>
        <v>4</v>
      </c>
      <c r="D138" s="79"/>
      <c r="E138" s="74"/>
      <c r="F138" s="74" t="s">
        <v>654</v>
      </c>
      <c r="G138" s="79"/>
      <c r="H138" s="82" t="s">
        <v>655</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656</v>
      </c>
      <c r="G139" s="79"/>
      <c r="H139" s="82" t="s">
        <v>657</v>
      </c>
      <c r="I139" s="102" t="s">
        <v>593</v>
      </c>
      <c r="J139" s="102"/>
      <c r="K139" s="103">
        <v>1.5</v>
      </c>
      <c r="L139" s="103">
        <v>1.7</v>
      </c>
      <c r="M139" s="103">
        <v>1.5</v>
      </c>
      <c r="N139" s="103">
        <v>1.5</v>
      </c>
      <c r="O139" s="103">
        <v>1.5</v>
      </c>
      <c r="P139" s="103">
        <v>1.5</v>
      </c>
      <c r="Q139" s="82"/>
      <c r="R139" s="82" t="s">
        <v>2512</v>
      </c>
      <c r="S139" s="82" t="s">
        <v>642</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658</v>
      </c>
      <c r="G140" s="79"/>
      <c r="H140" s="82" t="s">
        <v>659</v>
      </c>
      <c r="I140" s="102" t="s">
        <v>593</v>
      </c>
      <c r="J140" s="102"/>
      <c r="K140" s="103">
        <v>3</v>
      </c>
      <c r="L140" s="103">
        <v>3</v>
      </c>
      <c r="M140" s="103">
        <v>3</v>
      </c>
      <c r="N140" s="103">
        <v>3</v>
      </c>
      <c r="O140" s="103">
        <v>3</v>
      </c>
      <c r="P140" s="103">
        <v>3</v>
      </c>
      <c r="Q140" s="82"/>
      <c r="R140" s="82"/>
      <c r="S140" s="82" t="s">
        <v>597</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x14ac:dyDescent="0.25">
      <c r="A141" s="49"/>
      <c r="B141" s="58"/>
      <c r="C141" s="51">
        <f>INT($C$40)+1</f>
        <v>2</v>
      </c>
      <c r="D141" s="79"/>
      <c r="E141" s="74"/>
      <c r="F141" s="307" t="s">
        <v>660</v>
      </c>
      <c r="G141" s="79"/>
      <c r="H141" s="297" t="s">
        <v>661</v>
      </c>
      <c r="I141" s="102"/>
      <c r="J141" s="102" t="s">
        <v>611</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51">
        <f>INT($C$40)+3</f>
        <v>4</v>
      </c>
      <c r="D142" s="79"/>
      <c r="E142" s="74" t="s">
        <v>662</v>
      </c>
      <c r="F142" s="74" t="s">
        <v>663</v>
      </c>
      <c r="G142" s="79"/>
      <c r="H142" s="82" t="s">
        <v>586</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outlineLevel="2" x14ac:dyDescent="0.25">
      <c r="A143" s="49"/>
      <c r="B143" s="58"/>
      <c r="C143" s="51">
        <f t="shared" ref="C143:C156" si="17">INT($C$40)+2</f>
        <v>3</v>
      </c>
      <c r="D143" s="79"/>
      <c r="E143" s="74"/>
      <c r="F143" s="74" t="s">
        <v>664</v>
      </c>
      <c r="G143" s="79"/>
      <c r="H143" s="82" t="s">
        <v>665</v>
      </c>
      <c r="I143" s="102" t="s">
        <v>666</v>
      </c>
      <c r="J143" s="102"/>
      <c r="K143" s="103">
        <v>0.8</v>
      </c>
      <c r="L143" s="103">
        <v>0.8</v>
      </c>
      <c r="M143" s="103">
        <v>0.8</v>
      </c>
      <c r="N143" s="103">
        <v>0.8</v>
      </c>
      <c r="O143" s="103">
        <v>0.8</v>
      </c>
      <c r="P143" s="103">
        <v>0.8</v>
      </c>
      <c r="Q143" s="82"/>
      <c r="R143" s="82" t="s">
        <v>604</v>
      </c>
      <c r="S143" s="82" t="s">
        <v>604</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outlineLevel="2" x14ac:dyDescent="0.25">
      <c r="A144" s="49"/>
      <c r="B144" s="58"/>
      <c r="C144" s="51">
        <f t="shared" si="17"/>
        <v>3</v>
      </c>
      <c r="D144" s="79"/>
      <c r="E144" s="74"/>
      <c r="F144" s="74" t="s">
        <v>667</v>
      </c>
      <c r="G144" s="79"/>
      <c r="H144" s="82" t="s">
        <v>668</v>
      </c>
      <c r="I144" s="102" t="s">
        <v>593</v>
      </c>
      <c r="J144" s="102"/>
      <c r="K144" s="103">
        <v>0.17</v>
      </c>
      <c r="L144" s="103">
        <v>0.17</v>
      </c>
      <c r="M144" s="103">
        <v>0.17</v>
      </c>
      <c r="N144" s="103">
        <v>0.17</v>
      </c>
      <c r="O144" s="103">
        <v>0.17</v>
      </c>
      <c r="P144" s="103">
        <v>0.17</v>
      </c>
      <c r="Q144" s="82"/>
      <c r="R144" s="82" t="s">
        <v>604</v>
      </c>
      <c r="S144" s="82" t="s">
        <v>604</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outlineLevel="2" x14ac:dyDescent="0.25">
      <c r="A145" s="49"/>
      <c r="B145" s="58"/>
      <c r="C145" s="51">
        <f t="shared" si="17"/>
        <v>3</v>
      </c>
      <c r="D145" s="79"/>
      <c r="E145" s="74"/>
      <c r="F145" s="74" t="s">
        <v>669</v>
      </c>
      <c r="G145" s="79"/>
      <c r="H145" s="82" t="s">
        <v>670</v>
      </c>
      <c r="I145" s="102" t="s">
        <v>593</v>
      </c>
      <c r="J145" s="102"/>
      <c r="K145" s="103">
        <v>1.7</v>
      </c>
      <c r="L145" s="103">
        <v>1.7</v>
      </c>
      <c r="M145" s="103">
        <v>1.7</v>
      </c>
      <c r="N145" s="103">
        <v>1.7</v>
      </c>
      <c r="O145" s="103">
        <v>1.7</v>
      </c>
      <c r="P145" s="103">
        <v>1.7</v>
      </c>
      <c r="Q145" s="82"/>
      <c r="R145" s="82" t="s">
        <v>604</v>
      </c>
      <c r="S145" s="82" t="s">
        <v>604</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outlineLevel="2" x14ac:dyDescent="0.25">
      <c r="A146" s="49"/>
      <c r="B146" s="58"/>
      <c r="C146" s="51">
        <f t="shared" si="17"/>
        <v>3</v>
      </c>
      <c r="D146" s="79"/>
      <c r="E146" s="74"/>
      <c r="F146" s="74" t="s">
        <v>671</v>
      </c>
      <c r="G146" s="79"/>
      <c r="H146" s="82" t="s">
        <v>672</v>
      </c>
      <c r="I146" s="102" t="s">
        <v>638</v>
      </c>
      <c r="J146" s="102"/>
      <c r="K146" s="103">
        <v>1.1199999999999999E-3</v>
      </c>
      <c r="L146" s="103">
        <v>1.1199999999999999E-3</v>
      </c>
      <c r="M146" s="103">
        <v>7.7999999999999999E-4</v>
      </c>
      <c r="N146" s="103">
        <v>7.7999999999999999E-4</v>
      </c>
      <c r="O146" s="103">
        <v>7.7999999999999999E-4</v>
      </c>
      <c r="P146" s="103">
        <v>7.7999999999999999E-4</v>
      </c>
      <c r="Q146" s="82"/>
      <c r="R146" s="82" t="s">
        <v>604</v>
      </c>
      <c r="S146" s="82" t="s">
        <v>604</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outlineLevel="2" x14ac:dyDescent="0.25">
      <c r="A147" s="49"/>
      <c r="B147" s="58"/>
      <c r="C147" s="51">
        <f t="shared" si="17"/>
        <v>3</v>
      </c>
      <c r="D147" s="79"/>
      <c r="E147" s="74"/>
      <c r="F147" s="74" t="s">
        <v>673</v>
      </c>
      <c r="G147" s="79"/>
      <c r="H147" s="82" t="s">
        <v>674</v>
      </c>
      <c r="I147" s="102" t="s">
        <v>593</v>
      </c>
      <c r="J147" s="102"/>
      <c r="K147" s="103">
        <v>0.6</v>
      </c>
      <c r="L147" s="103">
        <v>0.6</v>
      </c>
      <c r="M147" s="103">
        <v>0.6</v>
      </c>
      <c r="N147" s="103">
        <v>0.6</v>
      </c>
      <c r="O147" s="103">
        <v>0.6</v>
      </c>
      <c r="P147" s="103">
        <v>0.6</v>
      </c>
      <c r="Q147" s="82"/>
      <c r="R147" s="82" t="s">
        <v>604</v>
      </c>
      <c r="S147" s="82" t="s">
        <v>604</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outlineLevel="2" x14ac:dyDescent="0.25">
      <c r="A148" s="49"/>
      <c r="B148" s="58"/>
      <c r="C148" s="51">
        <f t="shared" si="17"/>
        <v>3</v>
      </c>
      <c r="D148" s="79"/>
      <c r="E148" s="74"/>
      <c r="F148" s="74" t="s">
        <v>675</v>
      </c>
      <c r="G148" s="79"/>
      <c r="H148" s="82" t="s">
        <v>676</v>
      </c>
      <c r="I148" s="102" t="s">
        <v>638</v>
      </c>
      <c r="J148" s="102"/>
      <c r="K148" s="103">
        <v>1.1199999999999999E-3</v>
      </c>
      <c r="L148" s="103">
        <v>1.1199999999999999E-3</v>
      </c>
      <c r="M148" s="103">
        <v>7.3999999999999999E-4</v>
      </c>
      <c r="N148" s="103">
        <v>7.3999999999999999E-4</v>
      </c>
      <c r="O148" s="103">
        <v>7.3999999999999999E-4</v>
      </c>
      <c r="P148" s="103">
        <v>7.3999999999999999E-4</v>
      </c>
      <c r="Q148" s="82"/>
      <c r="R148" s="82" t="s">
        <v>604</v>
      </c>
      <c r="S148" s="82" t="s">
        <v>604</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outlineLevel="2" x14ac:dyDescent="0.25">
      <c r="A149" s="49"/>
      <c r="B149" s="58"/>
      <c r="C149" s="51">
        <f t="shared" si="17"/>
        <v>3</v>
      </c>
      <c r="D149" s="79"/>
      <c r="E149" s="74"/>
      <c r="F149" s="74" t="s">
        <v>677</v>
      </c>
      <c r="G149" s="79"/>
      <c r="H149" s="82" t="s">
        <v>678</v>
      </c>
      <c r="I149" s="102" t="s">
        <v>593</v>
      </c>
      <c r="J149" s="102"/>
      <c r="K149" s="103">
        <v>0</v>
      </c>
      <c r="L149" s="103">
        <v>0</v>
      </c>
      <c r="M149" s="103">
        <v>0.5</v>
      </c>
      <c r="N149" s="103">
        <v>0.5</v>
      </c>
      <c r="O149" s="103">
        <v>0.5</v>
      </c>
      <c r="P149" s="103">
        <v>0.5</v>
      </c>
      <c r="Q149" s="82"/>
      <c r="R149" s="82"/>
      <c r="S149" s="82" t="s">
        <v>679</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outlineLevel="2" x14ac:dyDescent="0.25">
      <c r="A150" s="49"/>
      <c r="B150" s="58"/>
      <c r="C150" s="51">
        <f t="shared" si="17"/>
        <v>3</v>
      </c>
      <c r="D150" s="79"/>
      <c r="E150" s="74"/>
      <c r="F150" s="74" t="s">
        <v>680</v>
      </c>
      <c r="G150" s="79"/>
      <c r="H150" s="82" t="s">
        <v>681</v>
      </c>
      <c r="I150" s="102" t="s">
        <v>623</v>
      </c>
      <c r="J150" s="102"/>
      <c r="K150" s="82"/>
      <c r="L150" s="82"/>
      <c r="M150" s="103">
        <v>64</v>
      </c>
      <c r="N150" s="103">
        <v>64</v>
      </c>
      <c r="O150" s="103">
        <v>64</v>
      </c>
      <c r="P150" s="103">
        <v>150</v>
      </c>
      <c r="Q150" s="82"/>
      <c r="R150" s="82"/>
      <c r="S150" s="82" t="s">
        <v>679</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outlineLevel="2" x14ac:dyDescent="0.25">
      <c r="A151" s="49"/>
      <c r="B151" s="58"/>
      <c r="C151" s="51">
        <f t="shared" si="17"/>
        <v>3</v>
      </c>
      <c r="D151" s="79"/>
      <c r="E151" s="74"/>
      <c r="F151" s="74" t="s">
        <v>682</v>
      </c>
      <c r="G151" s="79"/>
      <c r="H151" s="82" t="s">
        <v>683</v>
      </c>
      <c r="I151" s="102" t="s">
        <v>593</v>
      </c>
      <c r="J151" s="102"/>
      <c r="K151" s="82"/>
      <c r="L151" s="82"/>
      <c r="M151" s="103">
        <v>1.7</v>
      </c>
      <c r="N151" s="103">
        <v>1.7</v>
      </c>
      <c r="O151" s="103">
        <v>1.7</v>
      </c>
      <c r="P151" s="103">
        <v>1.7</v>
      </c>
      <c r="Q151" s="82"/>
      <c r="R151" s="82"/>
      <c r="S151" s="82" t="s">
        <v>679</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outlineLevel="2" x14ac:dyDescent="0.25">
      <c r="A152" s="49"/>
      <c r="B152" s="58"/>
      <c r="C152" s="51">
        <f t="shared" si="17"/>
        <v>3</v>
      </c>
      <c r="D152" s="79"/>
      <c r="E152" s="74"/>
      <c r="F152" s="74" t="s">
        <v>684</v>
      </c>
      <c r="G152" s="79"/>
      <c r="H152" s="82" t="s">
        <v>683</v>
      </c>
      <c r="I152" s="102" t="s">
        <v>593</v>
      </c>
      <c r="J152" s="102"/>
      <c r="K152" s="82"/>
      <c r="L152" s="82"/>
      <c r="M152" s="103">
        <v>0.1</v>
      </c>
      <c r="N152" s="103">
        <v>0.1</v>
      </c>
      <c r="O152" s="103">
        <v>0.1</v>
      </c>
      <c r="P152" s="103">
        <v>0.1</v>
      </c>
      <c r="Q152" s="82"/>
      <c r="R152" s="82"/>
      <c r="S152" s="82" t="s">
        <v>679</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outlineLevel="2" x14ac:dyDescent="0.25">
      <c r="A153" s="49"/>
      <c r="B153" s="58"/>
      <c r="C153" s="51">
        <f t="shared" si="17"/>
        <v>3</v>
      </c>
      <c r="D153" s="79"/>
      <c r="E153" s="74"/>
      <c r="F153" s="74" t="s">
        <v>685</v>
      </c>
      <c r="G153" s="79"/>
      <c r="H153" s="82" t="s">
        <v>686</v>
      </c>
      <c r="I153" s="102" t="s">
        <v>687</v>
      </c>
      <c r="J153" s="102"/>
      <c r="K153" s="103">
        <v>10.5</v>
      </c>
      <c r="L153" s="103">
        <v>10.5</v>
      </c>
      <c r="M153" s="103">
        <v>10.5</v>
      </c>
      <c r="N153" s="103">
        <v>10.5</v>
      </c>
      <c r="O153" s="103">
        <v>10.5</v>
      </c>
      <c r="P153" s="103">
        <v>10.5</v>
      </c>
      <c r="Q153" s="82"/>
      <c r="R153" s="82" t="s">
        <v>688</v>
      </c>
      <c r="S153" s="82" t="s">
        <v>679</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outlineLevel="2" x14ac:dyDescent="0.25">
      <c r="A154" s="49"/>
      <c r="B154" s="58"/>
      <c r="C154" s="51">
        <f t="shared" si="17"/>
        <v>3</v>
      </c>
      <c r="D154" s="79"/>
      <c r="E154" s="74"/>
      <c r="F154" s="74" t="s">
        <v>689</v>
      </c>
      <c r="G154" s="79"/>
      <c r="H154" s="82" t="s">
        <v>690</v>
      </c>
      <c r="I154" s="102" t="s">
        <v>593</v>
      </c>
      <c r="J154" s="102"/>
      <c r="K154" s="103">
        <v>1</v>
      </c>
      <c r="L154" s="103">
        <v>1</v>
      </c>
      <c r="M154" s="103">
        <v>1</v>
      </c>
      <c r="N154" s="103">
        <v>1</v>
      </c>
      <c r="O154" s="103">
        <v>1</v>
      </c>
      <c r="P154" s="103">
        <v>1</v>
      </c>
      <c r="Q154" s="82"/>
      <c r="R154" s="82" t="s">
        <v>679</v>
      </c>
      <c r="S154" s="82" t="s">
        <v>679</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outlineLevel="2" x14ac:dyDescent="0.25">
      <c r="A155" s="49"/>
      <c r="B155" s="58"/>
      <c r="C155" s="51">
        <f t="shared" si="17"/>
        <v>3</v>
      </c>
      <c r="D155" s="79"/>
      <c r="E155" s="74"/>
      <c r="F155" s="74" t="s">
        <v>691</v>
      </c>
      <c r="G155" s="79"/>
      <c r="H155" s="82" t="s">
        <v>692</v>
      </c>
      <c r="I155" s="102" t="s">
        <v>593</v>
      </c>
      <c r="J155" s="102"/>
      <c r="K155" s="103">
        <v>0.35</v>
      </c>
      <c r="L155" s="103">
        <v>0.35</v>
      </c>
      <c r="M155" s="103">
        <v>0.35</v>
      </c>
      <c r="N155" s="103">
        <v>0.35</v>
      </c>
      <c r="O155" s="103">
        <v>0.35</v>
      </c>
      <c r="P155" s="103">
        <v>0.35</v>
      </c>
      <c r="Q155" s="82"/>
      <c r="R155" s="82" t="s">
        <v>679</v>
      </c>
      <c r="S155" s="82" t="s">
        <v>679</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outlineLevel="2" x14ac:dyDescent="0.25">
      <c r="A156" s="49"/>
      <c r="B156" s="58"/>
      <c r="C156" s="51">
        <f t="shared" si="17"/>
        <v>3</v>
      </c>
      <c r="D156" s="79"/>
      <c r="E156" s="74"/>
      <c r="F156" s="74" t="s">
        <v>693</v>
      </c>
      <c r="G156" s="79"/>
      <c r="H156" s="82" t="s">
        <v>694</v>
      </c>
      <c r="I156" s="102" t="s">
        <v>593</v>
      </c>
      <c r="J156" s="102"/>
      <c r="K156" s="103">
        <v>1</v>
      </c>
      <c r="L156" s="103">
        <v>1</v>
      </c>
      <c r="M156" s="103">
        <v>1</v>
      </c>
      <c r="N156" s="103">
        <v>1</v>
      </c>
      <c r="O156" s="103">
        <v>1</v>
      </c>
      <c r="P156" s="103">
        <v>1</v>
      </c>
      <c r="Q156" s="82"/>
      <c r="R156" s="82" t="s">
        <v>679</v>
      </c>
      <c r="S156" s="82" t="s">
        <v>679</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outlineLevel="3" x14ac:dyDescent="0.25">
      <c r="A157" s="49"/>
      <c r="B157" s="58"/>
      <c r="C157" s="51">
        <f>INT($C$40)+3</f>
        <v>4</v>
      </c>
      <c r="D157" s="79"/>
      <c r="E157" s="74"/>
      <c r="F157" s="74" t="s">
        <v>695</v>
      </c>
      <c r="G157" s="79"/>
      <c r="H157" s="82" t="s">
        <v>696</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outlineLevel="3" x14ac:dyDescent="0.25">
      <c r="A158" s="49"/>
      <c r="B158" s="58"/>
      <c r="C158" s="51">
        <f>INT($C$40)+3</f>
        <v>4</v>
      </c>
      <c r="D158" s="79"/>
      <c r="E158" s="74"/>
      <c r="F158" s="74" t="s">
        <v>697</v>
      </c>
      <c r="G158" s="79"/>
      <c r="H158" s="82" t="s">
        <v>696</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outlineLevel="3" x14ac:dyDescent="0.25">
      <c r="A159" s="49"/>
      <c r="B159" s="58"/>
      <c r="C159" s="51">
        <f>INT($C$40)+3</f>
        <v>4</v>
      </c>
      <c r="D159" s="79"/>
      <c r="E159" s="74"/>
      <c r="F159" s="74" t="s">
        <v>698</v>
      </c>
      <c r="G159" s="79"/>
      <c r="H159" s="82" t="s">
        <v>696</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outlineLevel="3" x14ac:dyDescent="0.25">
      <c r="A160" s="49"/>
      <c r="B160" s="58"/>
      <c r="C160" s="51">
        <f>INT($C$40)+3</f>
        <v>4</v>
      </c>
      <c r="D160" s="79"/>
      <c r="E160" s="74"/>
      <c r="F160" s="74" t="s">
        <v>699</v>
      </c>
      <c r="G160" s="79"/>
      <c r="H160" s="82" t="s">
        <v>696</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outlineLevel="3" x14ac:dyDescent="0.25">
      <c r="A161" s="49"/>
      <c r="B161" s="58"/>
      <c r="C161" s="51">
        <f>INT($C$40)+3</f>
        <v>4</v>
      </c>
      <c r="D161" s="79"/>
      <c r="E161" s="74"/>
      <c r="F161" s="74" t="s">
        <v>700</v>
      </c>
      <c r="G161" s="79"/>
      <c r="H161" s="82" t="s">
        <v>696</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outlineLevel="2" x14ac:dyDescent="0.25">
      <c r="A162" s="49"/>
      <c r="B162" s="58"/>
      <c r="C162" s="51">
        <f>INT($C$40)+2</f>
        <v>3</v>
      </c>
      <c r="D162" s="79"/>
      <c r="E162" s="74"/>
      <c r="F162" s="74" t="s">
        <v>701</v>
      </c>
      <c r="G162" s="79"/>
      <c r="H162" s="82" t="s">
        <v>702</v>
      </c>
      <c r="I162" s="102" t="s">
        <v>687</v>
      </c>
      <c r="J162" s="102"/>
      <c r="K162" s="103">
        <v>11.5</v>
      </c>
      <c r="L162" s="103">
        <v>11.5</v>
      </c>
      <c r="M162" s="103">
        <v>11.5</v>
      </c>
      <c r="N162" s="103">
        <v>11.5</v>
      </c>
      <c r="O162" s="103">
        <v>11.5</v>
      </c>
      <c r="P162" s="103">
        <v>11.5</v>
      </c>
      <c r="Q162" s="82"/>
      <c r="R162" s="82" t="s">
        <v>703</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outlineLevel="2" x14ac:dyDescent="0.25">
      <c r="A163" s="49"/>
      <c r="B163" s="58"/>
      <c r="C163" s="51">
        <f>INT($C$40)+2</f>
        <v>3</v>
      </c>
      <c r="D163" s="79"/>
      <c r="E163" s="74"/>
      <c r="F163" s="74" t="s">
        <v>704</v>
      </c>
      <c r="G163" s="79"/>
      <c r="H163" s="82" t="s">
        <v>705</v>
      </c>
      <c r="I163" s="102" t="s">
        <v>687</v>
      </c>
      <c r="J163" s="102"/>
      <c r="K163" s="103">
        <v>0</v>
      </c>
      <c r="L163" s="103">
        <v>0</v>
      </c>
      <c r="M163" s="103">
        <v>0</v>
      </c>
      <c r="N163" s="103">
        <v>0</v>
      </c>
      <c r="O163" s="103">
        <v>0</v>
      </c>
      <c r="P163" s="103">
        <v>0</v>
      </c>
      <c r="Q163" s="82"/>
      <c r="R163" s="82" t="s">
        <v>706</v>
      </c>
      <c r="S163" s="82" t="s">
        <v>706</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outlineLevel="2" x14ac:dyDescent="0.25">
      <c r="A164" s="49"/>
      <c r="B164" s="58"/>
      <c r="C164" s="51">
        <f>INT($C$40)+2</f>
        <v>3</v>
      </c>
      <c r="D164" s="79"/>
      <c r="E164" s="74"/>
      <c r="F164" s="74" t="s">
        <v>707</v>
      </c>
      <c r="G164" s="79"/>
      <c r="H164" s="82" t="s">
        <v>708</v>
      </c>
      <c r="I164" s="102" t="s">
        <v>687</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709</v>
      </c>
      <c r="S164" s="82" t="s">
        <v>709</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x14ac:dyDescent="0.25">
      <c r="A165" s="49"/>
      <c r="B165" s="58"/>
      <c r="C165" s="51">
        <f>INT($C$40)+1</f>
        <v>2</v>
      </c>
      <c r="D165" s="79"/>
      <c r="E165" s="74"/>
      <c r="F165" s="307" t="s">
        <v>710</v>
      </c>
      <c r="G165" s="79"/>
      <c r="H165" s="297" t="s">
        <v>711</v>
      </c>
      <c r="I165" s="102"/>
      <c r="J165" s="102" t="s">
        <v>611</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outlineLevel="3" x14ac:dyDescent="0.25">
      <c r="A166" s="49"/>
      <c r="B166" s="58"/>
      <c r="C166" s="51">
        <f>INT($C$40)+3</f>
        <v>4</v>
      </c>
      <c r="D166" s="79"/>
      <c r="E166" s="74" t="s">
        <v>712</v>
      </c>
      <c r="F166" s="74" t="s">
        <v>713</v>
      </c>
      <c r="G166" s="79"/>
      <c r="H166" s="82" t="s">
        <v>586</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outlineLevel="2" x14ac:dyDescent="0.25">
      <c r="A167" s="49"/>
      <c r="B167" s="58"/>
      <c r="C167" s="51">
        <f t="shared" ref="C167:C183" si="21">INT($C$40)+2</f>
        <v>3</v>
      </c>
      <c r="D167" s="79"/>
      <c r="E167" s="74"/>
      <c r="F167" s="74" t="s">
        <v>714</v>
      </c>
      <c r="G167" s="79"/>
      <c r="H167" s="82" t="s">
        <v>715</v>
      </c>
      <c r="I167" s="102" t="s">
        <v>593</v>
      </c>
      <c r="J167" s="102"/>
      <c r="K167" s="103">
        <v>0.5</v>
      </c>
      <c r="L167" s="103">
        <v>0.5</v>
      </c>
      <c r="M167" s="103">
        <v>0.5</v>
      </c>
      <c r="N167" s="103">
        <v>0.5</v>
      </c>
      <c r="O167" s="103">
        <v>0.5</v>
      </c>
      <c r="P167" s="103">
        <v>0.5</v>
      </c>
      <c r="Q167" s="82"/>
      <c r="R167" s="82" t="s">
        <v>716</v>
      </c>
      <c r="S167" s="82" t="s">
        <v>716</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outlineLevel="2" x14ac:dyDescent="0.25">
      <c r="A168" s="49"/>
      <c r="B168" s="58"/>
      <c r="C168" s="51">
        <f t="shared" si="21"/>
        <v>3</v>
      </c>
      <c r="D168" s="79"/>
      <c r="E168" s="74"/>
      <c r="F168" s="74" t="s">
        <v>717</v>
      </c>
      <c r="G168" s="79"/>
      <c r="H168" s="82" t="s">
        <v>718</v>
      </c>
      <c r="I168" s="102" t="s">
        <v>719</v>
      </c>
      <c r="J168" s="102"/>
      <c r="K168" s="103">
        <v>0.02</v>
      </c>
      <c r="L168" s="103">
        <v>0.02</v>
      </c>
      <c r="M168" s="103">
        <v>0.02</v>
      </c>
      <c r="N168" s="103">
        <v>0.02</v>
      </c>
      <c r="O168" s="103">
        <v>0.02</v>
      </c>
      <c r="P168" s="103">
        <v>0.02</v>
      </c>
      <c r="Q168" s="82"/>
      <c r="R168" s="82" t="s">
        <v>720</v>
      </c>
      <c r="S168" s="82" t="s">
        <v>720</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outlineLevel="2" x14ac:dyDescent="0.25">
      <c r="A169" s="49"/>
      <c r="B169" s="58"/>
      <c r="C169" s="51">
        <f t="shared" si="21"/>
        <v>3</v>
      </c>
      <c r="D169" s="79"/>
      <c r="E169" s="74"/>
      <c r="F169" s="74" t="s">
        <v>721</v>
      </c>
      <c r="G169" s="79"/>
      <c r="H169" s="82" t="s">
        <v>722</v>
      </c>
      <c r="I169" s="102" t="s">
        <v>593</v>
      </c>
      <c r="J169" s="102"/>
      <c r="K169" s="103">
        <v>0.85</v>
      </c>
      <c r="L169" s="103">
        <v>0.85</v>
      </c>
      <c r="M169" s="103">
        <v>0.85</v>
      </c>
      <c r="N169" s="103">
        <v>0.85</v>
      </c>
      <c r="O169" s="103">
        <v>0.85</v>
      </c>
      <c r="P169" s="103">
        <v>0.85</v>
      </c>
      <c r="Q169" s="82"/>
      <c r="R169" s="82" t="s">
        <v>720</v>
      </c>
      <c r="S169" s="82" t="s">
        <v>720</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outlineLevel="2" x14ac:dyDescent="0.25">
      <c r="A170" s="49"/>
      <c r="B170" s="58"/>
      <c r="C170" s="51">
        <f t="shared" si="21"/>
        <v>3</v>
      </c>
      <c r="D170" s="79"/>
      <c r="E170" s="74"/>
      <c r="F170" s="74" t="s">
        <v>723</v>
      </c>
      <c r="G170" s="79"/>
      <c r="H170" s="82" t="s">
        <v>724</v>
      </c>
      <c r="I170" s="102" t="s">
        <v>666</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outlineLevel="2" x14ac:dyDescent="0.25">
      <c r="A171" s="49"/>
      <c r="B171" s="58"/>
      <c r="C171" s="51">
        <f t="shared" si="21"/>
        <v>3</v>
      </c>
      <c r="D171" s="79"/>
      <c r="E171" s="74"/>
      <c r="F171" s="74" t="s">
        <v>725</v>
      </c>
      <c r="G171" s="79"/>
      <c r="H171" s="82" t="s">
        <v>726</v>
      </c>
      <c r="I171" s="102" t="s">
        <v>593</v>
      </c>
      <c r="J171" s="102"/>
      <c r="K171" s="103">
        <v>0.4</v>
      </c>
      <c r="L171" s="103">
        <v>0.4</v>
      </c>
      <c r="M171" s="103">
        <v>0.4</v>
      </c>
      <c r="N171" s="103">
        <v>0.4</v>
      </c>
      <c r="O171" s="103">
        <v>0.4</v>
      </c>
      <c r="P171" s="103">
        <v>0.4</v>
      </c>
      <c r="Q171" s="82"/>
      <c r="R171" s="82" t="s">
        <v>720</v>
      </c>
      <c r="S171" s="82" t="s">
        <v>720</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outlineLevel="2" x14ac:dyDescent="0.25">
      <c r="A172" s="49"/>
      <c r="B172" s="58"/>
      <c r="C172" s="51">
        <f t="shared" si="21"/>
        <v>3</v>
      </c>
      <c r="D172" s="79"/>
      <c r="E172" s="74"/>
      <c r="F172" s="74" t="s">
        <v>727</v>
      </c>
      <c r="G172" s="79"/>
      <c r="H172" s="82" t="s">
        <v>728</v>
      </c>
      <c r="I172" s="102" t="s">
        <v>719</v>
      </c>
      <c r="J172" s="102"/>
      <c r="K172" s="103">
        <v>0.02</v>
      </c>
      <c r="L172" s="103">
        <v>0.02</v>
      </c>
      <c r="M172" s="103">
        <v>0.02</v>
      </c>
      <c r="N172" s="103">
        <v>0.02</v>
      </c>
      <c r="O172" s="103">
        <v>0.02</v>
      </c>
      <c r="P172" s="103">
        <v>0.02</v>
      </c>
      <c r="Q172" s="82"/>
      <c r="R172" s="82" t="s">
        <v>720</v>
      </c>
      <c r="S172" s="82" t="s">
        <v>720</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outlineLevel="2" x14ac:dyDescent="0.25">
      <c r="A173" s="49"/>
      <c r="B173" s="58"/>
      <c r="C173" s="51">
        <f t="shared" si="21"/>
        <v>3</v>
      </c>
      <c r="D173" s="79"/>
      <c r="E173" s="74"/>
      <c r="F173" s="74" t="s">
        <v>729</v>
      </c>
      <c r="G173" s="79"/>
      <c r="H173" s="82" t="s">
        <v>730</v>
      </c>
      <c r="I173" s="102" t="s">
        <v>666</v>
      </c>
      <c r="J173" s="102"/>
      <c r="K173" s="103">
        <v>0.6</v>
      </c>
      <c r="L173" s="103">
        <v>0.6</v>
      </c>
      <c r="M173" s="103">
        <v>0.6</v>
      </c>
      <c r="N173" s="103">
        <v>0.6</v>
      </c>
      <c r="O173" s="103">
        <v>0.6</v>
      </c>
      <c r="P173" s="103">
        <v>0.6</v>
      </c>
      <c r="Q173" s="82"/>
      <c r="R173" s="82" t="s">
        <v>720</v>
      </c>
      <c r="S173" s="82" t="s">
        <v>720</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outlineLevel="2" x14ac:dyDescent="0.25">
      <c r="A174" s="49"/>
      <c r="B174" s="58"/>
      <c r="C174" s="51">
        <f t="shared" si="21"/>
        <v>3</v>
      </c>
      <c r="D174" s="79"/>
      <c r="E174" s="74"/>
      <c r="F174" s="74" t="s">
        <v>731</v>
      </c>
      <c r="G174" s="79"/>
      <c r="H174" s="82" t="s">
        <v>732</v>
      </c>
      <c r="I174" s="102" t="s">
        <v>666</v>
      </c>
      <c r="J174" s="102"/>
      <c r="K174" s="103">
        <v>0.13300000000000001</v>
      </c>
      <c r="L174" s="103">
        <v>0.13300000000000001</v>
      </c>
      <c r="M174" s="103">
        <v>0.13300000000000001</v>
      </c>
      <c r="N174" s="103">
        <v>0.13300000000000001</v>
      </c>
      <c r="O174" s="103">
        <v>0.13300000000000001</v>
      </c>
      <c r="P174" s="103">
        <v>0.13300000000000001</v>
      </c>
      <c r="Q174" s="82"/>
      <c r="R174" s="82" t="s">
        <v>604</v>
      </c>
      <c r="S174" s="82" t="s">
        <v>604</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outlineLevel="2" x14ac:dyDescent="0.25">
      <c r="A175" s="49"/>
      <c r="B175" s="58"/>
      <c r="C175" s="51">
        <f t="shared" si="21"/>
        <v>3</v>
      </c>
      <c r="D175" s="79"/>
      <c r="E175" s="74"/>
      <c r="F175" s="74" t="s">
        <v>733</v>
      </c>
      <c r="G175" s="79"/>
      <c r="H175" s="82" t="s">
        <v>734</v>
      </c>
      <c r="I175" s="102" t="s">
        <v>593</v>
      </c>
      <c r="J175" s="102"/>
      <c r="K175" s="103">
        <v>0.95</v>
      </c>
      <c r="L175" s="103">
        <v>0.95</v>
      </c>
      <c r="M175" s="103">
        <v>0.95</v>
      </c>
      <c r="N175" s="103">
        <v>0.95</v>
      </c>
      <c r="O175" s="103">
        <v>0.95</v>
      </c>
      <c r="P175" s="103">
        <v>0.95</v>
      </c>
      <c r="Q175" s="82"/>
      <c r="R175" s="82" t="s">
        <v>720</v>
      </c>
      <c r="S175" s="82" t="s">
        <v>720</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outlineLevel="2" x14ac:dyDescent="0.25">
      <c r="A176" s="49"/>
      <c r="B176" s="58"/>
      <c r="C176" s="51">
        <f t="shared" si="21"/>
        <v>3</v>
      </c>
      <c r="D176" s="79"/>
      <c r="E176" s="74"/>
      <c r="F176" s="74" t="s">
        <v>735</v>
      </c>
      <c r="G176" s="79"/>
      <c r="H176" s="82" t="s">
        <v>736</v>
      </c>
      <c r="I176" s="102" t="s">
        <v>666</v>
      </c>
      <c r="J176" s="102"/>
      <c r="K176" s="103">
        <v>0.84</v>
      </c>
      <c r="L176" s="103">
        <v>0.84</v>
      </c>
      <c r="M176" s="103">
        <v>0.84</v>
      </c>
      <c r="N176" s="103">
        <v>0.84</v>
      </c>
      <c r="O176" s="103">
        <v>0.84</v>
      </c>
      <c r="P176" s="103">
        <v>0.84</v>
      </c>
      <c r="Q176" s="82"/>
      <c r="R176" s="82" t="s">
        <v>720</v>
      </c>
      <c r="S176" s="82" t="s">
        <v>720</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outlineLevel="2" x14ac:dyDescent="0.25">
      <c r="A177" s="49"/>
      <c r="B177" s="58"/>
      <c r="C177" s="51">
        <f t="shared" si="21"/>
        <v>3</v>
      </c>
      <c r="D177" s="79"/>
      <c r="E177" s="74"/>
      <c r="F177" s="74" t="s">
        <v>737</v>
      </c>
      <c r="G177" s="79"/>
      <c r="H177" s="82" t="s">
        <v>738</v>
      </c>
      <c r="I177" s="102" t="s">
        <v>666</v>
      </c>
      <c r="J177" s="102"/>
      <c r="K177" s="103">
        <v>0.8</v>
      </c>
      <c r="L177" s="103">
        <v>0.8</v>
      </c>
      <c r="M177" s="103">
        <v>0.8</v>
      </c>
      <c r="N177" s="103">
        <v>0.8</v>
      </c>
      <c r="O177" s="103">
        <v>0.8</v>
      </c>
      <c r="P177" s="103">
        <v>0.8</v>
      </c>
      <c r="Q177" s="82"/>
      <c r="R177" s="82" t="s">
        <v>604</v>
      </c>
      <c r="S177" s="82" t="s">
        <v>604</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outlineLevel="2" x14ac:dyDescent="0.25">
      <c r="A178" s="49"/>
      <c r="B178" s="58"/>
      <c r="C178" s="51">
        <f t="shared" si="21"/>
        <v>3</v>
      </c>
      <c r="D178" s="79"/>
      <c r="E178" s="74"/>
      <c r="F178" s="74" t="s">
        <v>739</v>
      </c>
      <c r="G178" s="79"/>
      <c r="H178" s="82" t="s">
        <v>740</v>
      </c>
      <c r="I178" s="102" t="s">
        <v>593</v>
      </c>
      <c r="J178" s="102"/>
      <c r="K178" s="103">
        <v>0.7</v>
      </c>
      <c r="L178" s="103">
        <v>0.7</v>
      </c>
      <c r="M178" s="103">
        <v>0.7</v>
      </c>
      <c r="N178" s="103">
        <v>0.7</v>
      </c>
      <c r="O178" s="103">
        <v>0.7</v>
      </c>
      <c r="P178" s="103">
        <v>0.7</v>
      </c>
      <c r="Q178" s="82"/>
      <c r="R178" s="82" t="s">
        <v>720</v>
      </c>
      <c r="S178" s="82" t="s">
        <v>720</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outlineLevel="2" x14ac:dyDescent="0.25">
      <c r="A179" s="49"/>
      <c r="B179" s="58"/>
      <c r="C179" s="51">
        <f t="shared" si="21"/>
        <v>3</v>
      </c>
      <c r="D179" s="79"/>
      <c r="E179" s="74"/>
      <c r="F179" s="74" t="s">
        <v>741</v>
      </c>
      <c r="G179" s="79"/>
      <c r="H179" s="82" t="s">
        <v>742</v>
      </c>
      <c r="I179" s="102" t="s">
        <v>719</v>
      </c>
      <c r="J179" s="102"/>
      <c r="K179" s="103">
        <v>3.5000000000000003E-2</v>
      </c>
      <c r="L179" s="103">
        <v>3.5000000000000003E-2</v>
      </c>
      <c r="M179" s="103">
        <v>3.5000000000000003E-2</v>
      </c>
      <c r="N179" s="103">
        <v>3.5000000000000003E-2</v>
      </c>
      <c r="O179" s="103">
        <v>3.5000000000000003E-2</v>
      </c>
      <c r="P179" s="103">
        <v>3.5000000000000003E-2</v>
      </c>
      <c r="Q179" s="82"/>
      <c r="R179" s="82" t="s">
        <v>604</v>
      </c>
      <c r="S179" s="82" t="s">
        <v>604</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outlineLevel="2" x14ac:dyDescent="0.25">
      <c r="A180" s="49"/>
      <c r="B180" s="58"/>
      <c r="C180" s="51">
        <f t="shared" si="21"/>
        <v>3</v>
      </c>
      <c r="D180" s="79"/>
      <c r="E180" s="74"/>
      <c r="F180" s="74" t="s">
        <v>743</v>
      </c>
      <c r="G180" s="79"/>
      <c r="H180" s="82" t="s">
        <v>742</v>
      </c>
      <c r="I180" s="102" t="s">
        <v>719</v>
      </c>
      <c r="J180" s="102"/>
      <c r="K180" s="103">
        <v>0.33</v>
      </c>
      <c r="L180" s="103">
        <v>0.33</v>
      </c>
      <c r="M180" s="103">
        <v>0.33</v>
      </c>
      <c r="N180" s="103">
        <v>0.33</v>
      </c>
      <c r="O180" s="103">
        <v>0.33</v>
      </c>
      <c r="P180" s="103">
        <v>0.33</v>
      </c>
      <c r="Q180" s="82"/>
      <c r="R180" s="82" t="s">
        <v>604</v>
      </c>
      <c r="S180" s="82" t="s">
        <v>604</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outlineLevel="2" x14ac:dyDescent="0.25">
      <c r="A181" s="49"/>
      <c r="B181" s="58"/>
      <c r="C181" s="51">
        <f t="shared" si="21"/>
        <v>3</v>
      </c>
      <c r="D181" s="79"/>
      <c r="E181" s="74"/>
      <c r="F181" s="74" t="s">
        <v>744</v>
      </c>
      <c r="G181" s="79"/>
      <c r="H181" s="82" t="s">
        <v>745</v>
      </c>
      <c r="I181" s="102" t="s">
        <v>719</v>
      </c>
      <c r="J181" s="102"/>
      <c r="K181" s="103">
        <v>0.12</v>
      </c>
      <c r="L181" s="103">
        <v>0.12</v>
      </c>
      <c r="M181" s="103">
        <v>0.12</v>
      </c>
      <c r="N181" s="103">
        <v>0.12</v>
      </c>
      <c r="O181" s="103">
        <v>0.12</v>
      </c>
      <c r="P181" s="103">
        <v>0.12</v>
      </c>
      <c r="Q181" s="82"/>
      <c r="R181" s="82" t="s">
        <v>604</v>
      </c>
      <c r="S181" s="82" t="s">
        <v>604</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outlineLevel="2" x14ac:dyDescent="0.25">
      <c r="A182" s="49"/>
      <c r="B182" s="58"/>
      <c r="C182" s="51">
        <f t="shared" si="21"/>
        <v>3</v>
      </c>
      <c r="D182" s="79"/>
      <c r="E182" s="74"/>
      <c r="F182" s="74" t="s">
        <v>746</v>
      </c>
      <c r="G182" s="79"/>
      <c r="H182" s="82" t="s">
        <v>747</v>
      </c>
      <c r="I182" s="102" t="s">
        <v>719</v>
      </c>
      <c r="J182" s="102"/>
      <c r="K182" s="103">
        <v>4.2999999999999997E-2</v>
      </c>
      <c r="L182" s="103">
        <v>4.2999999999999997E-2</v>
      </c>
      <c r="M182" s="103">
        <v>4.2999999999999997E-2</v>
      </c>
      <c r="N182" s="103">
        <v>4.2999999999999997E-2</v>
      </c>
      <c r="O182" s="103">
        <v>4.2999999999999997E-2</v>
      </c>
      <c r="P182" s="103">
        <v>4.2999999999999997E-2</v>
      </c>
      <c r="Q182" s="82"/>
      <c r="R182" s="82" t="s">
        <v>720</v>
      </c>
      <c r="S182" s="82" t="s">
        <v>604</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outlineLevel="2" x14ac:dyDescent="0.25">
      <c r="A183" s="49"/>
      <c r="B183" s="58"/>
      <c r="C183" s="51">
        <f t="shared" si="21"/>
        <v>3</v>
      </c>
      <c r="D183" s="79"/>
      <c r="E183" s="74"/>
      <c r="F183" s="74" t="s">
        <v>748</v>
      </c>
      <c r="G183" s="79"/>
      <c r="H183" s="82" t="s">
        <v>749</v>
      </c>
      <c r="I183" s="102" t="s">
        <v>719</v>
      </c>
      <c r="J183" s="102"/>
      <c r="K183" s="103">
        <v>0.18</v>
      </c>
      <c r="L183" s="103">
        <v>0.18</v>
      </c>
      <c r="M183" s="82"/>
      <c r="N183" s="82"/>
      <c r="O183" s="82"/>
      <c r="P183" s="82"/>
      <c r="Q183" s="82"/>
      <c r="R183" s="82" t="s">
        <v>604</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x14ac:dyDescent="0.25">
      <c r="A184" s="49"/>
      <c r="B184" s="58"/>
      <c r="C184" s="51">
        <f>INT($C$40)+1</f>
        <v>2</v>
      </c>
      <c r="D184" s="79"/>
      <c r="E184" s="74"/>
      <c r="F184" s="307" t="s">
        <v>750</v>
      </c>
      <c r="G184" s="79"/>
      <c r="H184" s="297" t="s">
        <v>751</v>
      </c>
      <c r="I184" s="102"/>
      <c r="J184" s="102" t="s">
        <v>611</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outlineLevel="2" x14ac:dyDescent="0.25">
      <c r="A185" s="49"/>
      <c r="B185" s="58"/>
      <c r="C185" s="51">
        <f t="shared" ref="C185:C199" si="23">INT($C$40)+2</f>
        <v>3</v>
      </c>
      <c r="D185" s="79"/>
      <c r="E185" s="74" t="s">
        <v>752</v>
      </c>
      <c r="F185" s="74" t="s">
        <v>753</v>
      </c>
      <c r="G185" s="79"/>
      <c r="H185" s="82" t="s">
        <v>754</v>
      </c>
      <c r="I185" s="102" t="s">
        <v>755</v>
      </c>
      <c r="J185" s="102"/>
      <c r="K185" s="103">
        <v>25</v>
      </c>
      <c r="L185" s="103">
        <v>25</v>
      </c>
      <c r="M185" s="103">
        <v>25</v>
      </c>
      <c r="N185" s="103">
        <v>25</v>
      </c>
      <c r="O185" s="103">
        <v>25</v>
      </c>
      <c r="P185" s="103">
        <v>25</v>
      </c>
      <c r="Q185" s="82"/>
      <c r="R185" s="82" t="s">
        <v>756</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outlineLevel="2" x14ac:dyDescent="0.25">
      <c r="A186" s="49"/>
      <c r="B186" s="58"/>
      <c r="C186" s="51">
        <f t="shared" si="23"/>
        <v>3</v>
      </c>
      <c r="D186" s="79"/>
      <c r="E186" s="74"/>
      <c r="F186" s="74" t="s">
        <v>757</v>
      </c>
      <c r="G186" s="79"/>
      <c r="H186" s="82" t="s">
        <v>758</v>
      </c>
      <c r="I186" s="102" t="s">
        <v>593</v>
      </c>
      <c r="J186" s="102"/>
      <c r="K186" s="103">
        <v>0.09</v>
      </c>
      <c r="L186" s="103">
        <v>0.09</v>
      </c>
      <c r="M186" s="103">
        <v>0.09</v>
      </c>
      <c r="N186" s="103">
        <v>0.09</v>
      </c>
      <c r="O186" s="103">
        <v>0.09</v>
      </c>
      <c r="P186" s="103">
        <v>0.09</v>
      </c>
      <c r="Q186" s="82"/>
      <c r="R186" s="82" t="s">
        <v>604</v>
      </c>
      <c r="S186" s="82" t="s">
        <v>604</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outlineLevel="2" x14ac:dyDescent="0.25">
      <c r="A187" s="49"/>
      <c r="B187" s="58"/>
      <c r="C187" s="51">
        <f t="shared" si="23"/>
        <v>3</v>
      </c>
      <c r="D187" s="79"/>
      <c r="E187" s="74"/>
      <c r="F187" s="74" t="s">
        <v>759</v>
      </c>
      <c r="G187" s="79"/>
      <c r="H187" s="82" t="s">
        <v>760</v>
      </c>
      <c r="I187" s="102" t="s">
        <v>761</v>
      </c>
      <c r="J187" s="102"/>
      <c r="K187" s="103">
        <v>0.26</v>
      </c>
      <c r="L187" s="103">
        <v>0.26</v>
      </c>
      <c r="M187" s="103">
        <v>0.36</v>
      </c>
      <c r="N187" s="103">
        <v>0.31</v>
      </c>
      <c r="O187" s="103">
        <v>0.36</v>
      </c>
      <c r="P187" s="103">
        <v>0.36</v>
      </c>
      <c r="Q187" s="82"/>
      <c r="R187" s="82" t="s">
        <v>604</v>
      </c>
      <c r="S187" s="82" t="s">
        <v>604</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outlineLevel="2" x14ac:dyDescent="0.25">
      <c r="A188" s="49"/>
      <c r="B188" s="58"/>
      <c r="C188" s="51">
        <f t="shared" si="23"/>
        <v>3</v>
      </c>
      <c r="D188" s="79"/>
      <c r="E188" s="74"/>
      <c r="F188" s="74" t="s">
        <v>762</v>
      </c>
      <c r="G188" s="79"/>
      <c r="H188" s="82" t="s">
        <v>763</v>
      </c>
      <c r="I188" s="102" t="s">
        <v>621</v>
      </c>
      <c r="J188" s="102"/>
      <c r="K188" s="103">
        <v>8.0000000000000007E-5</v>
      </c>
      <c r="L188" s="103">
        <v>8.0000000000000007E-5</v>
      </c>
      <c r="M188" s="103">
        <v>8.0000000000000007E-5</v>
      </c>
      <c r="N188" s="103">
        <v>8.0000000000000007E-5</v>
      </c>
      <c r="O188" s="103">
        <v>8.0000000000000007E-5</v>
      </c>
      <c r="P188" s="103">
        <v>8.0000000000000007E-5</v>
      </c>
      <c r="Q188" s="82"/>
      <c r="R188" s="82" t="s">
        <v>604</v>
      </c>
      <c r="S188" s="82" t="s">
        <v>604</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outlineLevel="2" x14ac:dyDescent="0.25">
      <c r="A189" s="49"/>
      <c r="B189" s="58"/>
      <c r="C189" s="51">
        <f t="shared" si="23"/>
        <v>3</v>
      </c>
      <c r="D189" s="79"/>
      <c r="E189" s="74"/>
      <c r="F189" s="74" t="s">
        <v>764</v>
      </c>
      <c r="G189" s="79"/>
      <c r="H189" s="82" t="s">
        <v>765</v>
      </c>
      <c r="I189" s="102" t="s">
        <v>593</v>
      </c>
      <c r="J189" s="102"/>
      <c r="K189" s="103">
        <v>0.84</v>
      </c>
      <c r="L189" s="103">
        <v>0.84</v>
      </c>
      <c r="M189" s="103">
        <v>0.84</v>
      </c>
      <c r="N189" s="103">
        <v>0.84</v>
      </c>
      <c r="O189" s="103">
        <v>0.84</v>
      </c>
      <c r="P189" s="103">
        <v>0.84</v>
      </c>
      <c r="Q189" s="82"/>
      <c r="R189" s="82" t="s">
        <v>604</v>
      </c>
      <c r="S189" s="82" t="s">
        <v>604</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outlineLevel="2" x14ac:dyDescent="0.25">
      <c r="A190" s="49"/>
      <c r="B190" s="58"/>
      <c r="C190" s="51">
        <f t="shared" si="23"/>
        <v>3</v>
      </c>
      <c r="D190" s="79"/>
      <c r="E190" s="74"/>
      <c r="F190" s="74" t="s">
        <v>766</v>
      </c>
      <c r="G190" s="79"/>
      <c r="H190" s="82" t="s">
        <v>767</v>
      </c>
      <c r="I190" s="102" t="s">
        <v>593</v>
      </c>
      <c r="J190" s="102"/>
      <c r="K190" s="103">
        <v>0.23</v>
      </c>
      <c r="L190" s="103">
        <v>0.23</v>
      </c>
      <c r="M190" s="103">
        <v>0.23</v>
      </c>
      <c r="N190" s="103">
        <v>0.23</v>
      </c>
      <c r="O190" s="103">
        <v>0.23</v>
      </c>
      <c r="P190" s="103">
        <v>0.23</v>
      </c>
      <c r="Q190" s="82"/>
      <c r="R190" s="82" t="s">
        <v>768</v>
      </c>
      <c r="S190" s="82" t="s">
        <v>604</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outlineLevel="2" x14ac:dyDescent="0.25">
      <c r="A191" s="49"/>
      <c r="B191" s="58"/>
      <c r="C191" s="51">
        <f t="shared" si="23"/>
        <v>3</v>
      </c>
      <c r="D191" s="79"/>
      <c r="E191" s="74"/>
      <c r="F191" s="74" t="s">
        <v>769</v>
      </c>
      <c r="G191" s="79"/>
      <c r="H191" s="82" t="s">
        <v>770</v>
      </c>
      <c r="I191" s="102" t="s">
        <v>771</v>
      </c>
      <c r="J191" s="102"/>
      <c r="K191" s="103">
        <v>0.02</v>
      </c>
      <c r="L191" s="103">
        <v>0.02</v>
      </c>
      <c r="M191" s="103">
        <v>2.5000000000000001E-3</v>
      </c>
      <c r="N191" s="103">
        <v>2.5000000000000001E-3</v>
      </c>
      <c r="O191" s="103">
        <v>2.5000000000000001E-3</v>
      </c>
      <c r="P191" s="103">
        <v>2.5000000000000001E-3</v>
      </c>
      <c r="Q191" s="82"/>
      <c r="R191" s="82" t="s">
        <v>768</v>
      </c>
      <c r="S191" s="82" t="s">
        <v>772</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outlineLevel="2" x14ac:dyDescent="0.25">
      <c r="A192" s="49"/>
      <c r="B192" s="58"/>
      <c r="C192" s="51">
        <f t="shared" si="23"/>
        <v>3</v>
      </c>
      <c r="D192" s="79"/>
      <c r="E192" s="74"/>
      <c r="F192" s="74" t="s">
        <v>773</v>
      </c>
      <c r="G192" s="79"/>
      <c r="H192" s="82" t="s">
        <v>774</v>
      </c>
      <c r="I192" s="102" t="s">
        <v>666</v>
      </c>
      <c r="J192" s="102"/>
      <c r="K192" s="103">
        <v>0.9</v>
      </c>
      <c r="L192" s="103">
        <v>0.9</v>
      </c>
      <c r="M192" s="103">
        <v>0.9</v>
      </c>
      <c r="N192" s="103">
        <v>0.9</v>
      </c>
      <c r="O192" s="103">
        <v>0.9</v>
      </c>
      <c r="P192" s="103">
        <v>0.9</v>
      </c>
      <c r="Q192" s="82"/>
      <c r="R192" s="82" t="s">
        <v>604</v>
      </c>
      <c r="S192" s="82" t="s">
        <v>772</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outlineLevel="2" x14ac:dyDescent="0.25">
      <c r="A193" s="49"/>
      <c r="B193" s="58"/>
      <c r="C193" s="51">
        <f t="shared" si="23"/>
        <v>3</v>
      </c>
      <c r="D193" s="79"/>
      <c r="E193" s="74"/>
      <c r="F193" s="74" t="s">
        <v>775</v>
      </c>
      <c r="G193" s="79"/>
      <c r="H193" s="82" t="s">
        <v>776</v>
      </c>
      <c r="I193" s="102" t="s">
        <v>2453</v>
      </c>
      <c r="J193" s="102"/>
      <c r="K193" s="103">
        <v>5.7000000000000003E-5</v>
      </c>
      <c r="L193" s="103">
        <v>5.7000000000000003E-5</v>
      </c>
      <c r="M193" s="103">
        <v>5.7000000000000003E-5</v>
      </c>
      <c r="N193" s="103">
        <v>5.7000000000000003E-5</v>
      </c>
      <c r="O193" s="103">
        <v>5.7000000000000003E-5</v>
      </c>
      <c r="P193" s="103">
        <v>5.7000000000000003E-5</v>
      </c>
      <c r="Q193" s="82"/>
      <c r="R193" s="82" t="s">
        <v>768</v>
      </c>
      <c r="S193" s="82" t="s">
        <v>772</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outlineLevel="2" x14ac:dyDescent="0.25">
      <c r="A194" s="49"/>
      <c r="B194" s="58"/>
      <c r="C194" s="51">
        <f t="shared" si="23"/>
        <v>3</v>
      </c>
      <c r="D194" s="79"/>
      <c r="E194" s="74"/>
      <c r="F194" s="74" t="s">
        <v>777</v>
      </c>
      <c r="G194" s="79"/>
      <c r="H194" s="82" t="s">
        <v>778</v>
      </c>
      <c r="I194" s="102" t="s">
        <v>719</v>
      </c>
      <c r="J194" s="102"/>
      <c r="K194" s="103">
        <v>0.16</v>
      </c>
      <c r="L194" s="103">
        <v>0.16</v>
      </c>
      <c r="M194" s="103">
        <v>0.16</v>
      </c>
      <c r="N194" s="103">
        <v>0.16</v>
      </c>
      <c r="O194" s="103">
        <v>0.16</v>
      </c>
      <c r="P194" s="103">
        <v>0.16</v>
      </c>
      <c r="Q194" s="82"/>
      <c r="R194" s="82" t="s">
        <v>768</v>
      </c>
      <c r="S194" s="82" t="s">
        <v>772</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outlineLevel="2" x14ac:dyDescent="0.25">
      <c r="A195" s="49"/>
      <c r="B195" s="58"/>
      <c r="C195" s="51">
        <f t="shared" si="23"/>
        <v>3</v>
      </c>
      <c r="D195" s="79"/>
      <c r="E195" s="74"/>
      <c r="F195" s="74" t="s">
        <v>779</v>
      </c>
      <c r="G195" s="79"/>
      <c r="H195" s="82" t="s">
        <v>780</v>
      </c>
      <c r="I195" s="102" t="s">
        <v>616</v>
      </c>
      <c r="J195" s="102"/>
      <c r="K195" s="103">
        <v>1.52E-2</v>
      </c>
      <c r="L195" s="103">
        <v>1.52E-2</v>
      </c>
      <c r="M195" s="103">
        <v>1.52E-2</v>
      </c>
      <c r="N195" s="103">
        <v>1.52E-2</v>
      </c>
      <c r="O195" s="103">
        <v>1.52E-2</v>
      </c>
      <c r="P195" s="103">
        <v>1.52E-2</v>
      </c>
      <c r="Q195" s="82"/>
      <c r="R195" s="82" t="s">
        <v>604</v>
      </c>
      <c r="S195" s="82" t="s">
        <v>604</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outlineLevel="2" x14ac:dyDescent="0.25">
      <c r="A196" s="49"/>
      <c r="B196" s="58"/>
      <c r="C196" s="51">
        <f t="shared" si="23"/>
        <v>3</v>
      </c>
      <c r="D196" s="79"/>
      <c r="E196" s="74"/>
      <c r="F196" s="74" t="s">
        <v>781</v>
      </c>
      <c r="G196" s="79"/>
      <c r="H196" s="82" t="s">
        <v>782</v>
      </c>
      <c r="I196" s="102" t="s">
        <v>719</v>
      </c>
      <c r="J196" s="102"/>
      <c r="K196" s="309">
        <v>4.6000000000000001E-4</v>
      </c>
      <c r="L196" s="309">
        <v>4.6000000000000001E-4</v>
      </c>
      <c r="M196" s="103">
        <v>5.2599999999999999E-4</v>
      </c>
      <c r="N196" s="103">
        <v>5.2599999999999999E-4</v>
      </c>
      <c r="O196" s="103">
        <v>5.2599999999999999E-4</v>
      </c>
      <c r="P196" s="103">
        <v>5.2599999999999999E-4</v>
      </c>
      <c r="Q196" s="82"/>
      <c r="R196" s="82" t="s">
        <v>783</v>
      </c>
      <c r="S196" s="82" t="s">
        <v>783</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outlineLevel="2" x14ac:dyDescent="0.25">
      <c r="A197" s="49"/>
      <c r="B197" s="58"/>
      <c r="C197" s="51">
        <f t="shared" si="23"/>
        <v>3</v>
      </c>
      <c r="D197" s="79"/>
      <c r="E197" s="74"/>
      <c r="F197" s="74" t="s">
        <v>784</v>
      </c>
      <c r="G197" s="79"/>
      <c r="H197" s="82" t="s">
        <v>785</v>
      </c>
      <c r="I197" s="102" t="s">
        <v>593</v>
      </c>
      <c r="J197" s="102"/>
      <c r="K197" s="309">
        <v>1.47E-4</v>
      </c>
      <c r="L197" s="309">
        <v>1.47E-4</v>
      </c>
      <c r="M197" s="103">
        <v>1.61E-2</v>
      </c>
      <c r="N197" s="103">
        <v>1.29E-2</v>
      </c>
      <c r="O197" s="103">
        <v>1.61E-2</v>
      </c>
      <c r="P197" s="103">
        <v>1.61E-2</v>
      </c>
      <c r="Q197" s="82"/>
      <c r="R197" s="82" t="s">
        <v>783</v>
      </c>
      <c r="S197" s="82" t="s">
        <v>783</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outlineLevel="2" x14ac:dyDescent="0.25">
      <c r="A198" s="49"/>
      <c r="B198" s="58"/>
      <c r="C198" s="51">
        <f t="shared" si="23"/>
        <v>3</v>
      </c>
      <c r="D198" s="79"/>
      <c r="E198" s="74"/>
      <c r="F198" s="74" t="s">
        <v>786</v>
      </c>
      <c r="G198" s="79"/>
      <c r="H198" s="82" t="s">
        <v>787</v>
      </c>
      <c r="I198" s="102" t="s">
        <v>788</v>
      </c>
      <c r="J198" s="102"/>
      <c r="K198" s="103">
        <v>3.375E-3</v>
      </c>
      <c r="L198" s="103">
        <v>3.375E-3</v>
      </c>
      <c r="M198" s="103">
        <v>4.2200000000000001E-2</v>
      </c>
      <c r="N198" s="103">
        <v>3.3799999999999997E-2</v>
      </c>
      <c r="O198" s="103">
        <v>4.2200000000000001E-2</v>
      </c>
      <c r="P198" s="103">
        <v>4.2200000000000001E-2</v>
      </c>
      <c r="Q198" s="82"/>
      <c r="R198" s="82" t="s">
        <v>783</v>
      </c>
      <c r="S198" s="82" t="s">
        <v>783</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outlineLevel="2" x14ac:dyDescent="0.25">
      <c r="A199" s="49"/>
      <c r="B199" s="58"/>
      <c r="C199" s="51">
        <f t="shared" si="23"/>
        <v>3</v>
      </c>
      <c r="D199" s="79"/>
      <c r="E199" s="74"/>
      <c r="F199" s="74" t="s">
        <v>789</v>
      </c>
      <c r="G199" s="79"/>
      <c r="H199" s="82" t="s">
        <v>790</v>
      </c>
      <c r="I199" s="102" t="s">
        <v>791</v>
      </c>
      <c r="J199" s="102"/>
      <c r="K199" s="82"/>
      <c r="L199" s="82"/>
      <c r="M199" s="103">
        <v>1.1E-4</v>
      </c>
      <c r="N199" s="103">
        <v>1.1E-4</v>
      </c>
      <c r="O199" s="103">
        <v>1.1E-4</v>
      </c>
      <c r="P199" s="103">
        <v>1.1E-4</v>
      </c>
      <c r="Q199" s="82"/>
      <c r="R199" s="82"/>
      <c r="S199" s="82" t="s">
        <v>604</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outlineLevel="3" x14ac:dyDescent="0.25">
      <c r="A200" s="49"/>
      <c r="B200" s="58"/>
      <c r="C200" s="51">
        <f>INT($C$40)+3</f>
        <v>4</v>
      </c>
      <c r="D200" s="79"/>
      <c r="E200" s="74"/>
      <c r="F200" s="74" t="s">
        <v>792</v>
      </c>
      <c r="G200" s="79"/>
      <c r="H200" s="82" t="s">
        <v>793</v>
      </c>
      <c r="I200" s="102" t="s">
        <v>593</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outlineLevel="2" x14ac:dyDescent="0.25">
      <c r="A201" s="49"/>
      <c r="B201" s="58"/>
      <c r="C201" s="51">
        <f>INT($C$40)+2</f>
        <v>3</v>
      </c>
      <c r="D201" s="79"/>
      <c r="E201" s="74"/>
      <c r="F201" s="74" t="s">
        <v>794</v>
      </c>
      <c r="G201" s="79"/>
      <c r="H201" s="82" t="s">
        <v>795</v>
      </c>
      <c r="I201" s="102" t="s">
        <v>2452</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604</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outlineLevel="2" x14ac:dyDescent="0.25">
      <c r="A202" s="49"/>
      <c r="B202" s="58"/>
      <c r="C202" s="51">
        <f>INT($C$40)+2</f>
        <v>3</v>
      </c>
      <c r="D202" s="79"/>
      <c r="E202" s="74"/>
      <c r="F202" s="74" t="s">
        <v>796</v>
      </c>
      <c r="G202" s="79"/>
      <c r="H202" s="82" t="s">
        <v>797</v>
      </c>
      <c r="I202" s="102" t="s">
        <v>798</v>
      </c>
      <c r="J202" s="102"/>
      <c r="K202" s="103">
        <v>40</v>
      </c>
      <c r="L202" s="103">
        <v>40</v>
      </c>
      <c r="M202" s="103">
        <v>5</v>
      </c>
      <c r="N202" s="103">
        <v>5</v>
      </c>
      <c r="O202" s="103">
        <v>5</v>
      </c>
      <c r="P202" s="103">
        <v>5</v>
      </c>
      <c r="Q202" s="82"/>
      <c r="R202" s="82" t="s">
        <v>604</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outlineLevel="2" x14ac:dyDescent="0.25">
      <c r="A203" s="49"/>
      <c r="B203" s="58"/>
      <c r="C203" s="51">
        <f>INT($C$40)+2</f>
        <v>3</v>
      </c>
      <c r="D203" s="79"/>
      <c r="E203" s="74"/>
      <c r="F203" s="74" t="s">
        <v>799</v>
      </c>
      <c r="G203" s="79"/>
      <c r="H203" s="82" t="s">
        <v>800</v>
      </c>
      <c r="I203" s="102" t="s">
        <v>801</v>
      </c>
      <c r="J203" s="102"/>
      <c r="K203" s="103">
        <v>100</v>
      </c>
      <c r="L203" s="103">
        <v>100</v>
      </c>
      <c r="M203" s="103">
        <v>100</v>
      </c>
      <c r="N203" s="103">
        <v>100</v>
      </c>
      <c r="O203" s="103">
        <v>100</v>
      </c>
      <c r="P203" s="103">
        <v>100</v>
      </c>
      <c r="Q203" s="82"/>
      <c r="R203" s="82" t="s">
        <v>604</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outlineLevel="2" x14ac:dyDescent="0.25">
      <c r="A204" s="49"/>
      <c r="B204" s="58"/>
      <c r="C204" s="51">
        <f>INT($C$40)+2</f>
        <v>3</v>
      </c>
      <c r="D204" s="79"/>
      <c r="E204" s="74"/>
      <c r="F204" s="74" t="s">
        <v>802</v>
      </c>
      <c r="G204" s="79"/>
      <c r="H204" s="82" t="s">
        <v>803</v>
      </c>
      <c r="I204" s="102" t="s">
        <v>801</v>
      </c>
      <c r="J204" s="102"/>
      <c r="K204" s="103">
        <v>100</v>
      </c>
      <c r="L204" s="103">
        <v>100</v>
      </c>
      <c r="M204" s="103">
        <v>100</v>
      </c>
      <c r="N204" s="103">
        <v>100</v>
      </c>
      <c r="O204" s="103">
        <v>100</v>
      </c>
      <c r="P204" s="103">
        <v>100</v>
      </c>
      <c r="Q204" s="82"/>
      <c r="R204" s="82" t="s">
        <v>604</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x14ac:dyDescent="0.25">
      <c r="A205" s="49"/>
      <c r="B205" s="58"/>
      <c r="C205" s="51">
        <f>INT($C$40)+1</f>
        <v>2</v>
      </c>
      <c r="D205" s="79"/>
      <c r="E205" s="74"/>
      <c r="F205" s="307" t="s">
        <v>804</v>
      </c>
      <c r="G205" s="79"/>
      <c r="H205" s="297" t="s">
        <v>805</v>
      </c>
      <c r="I205" s="102"/>
      <c r="J205" s="102" t="s">
        <v>611</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outlineLevel="3" x14ac:dyDescent="0.25">
      <c r="A206" s="49"/>
      <c r="B206" s="58"/>
      <c r="C206" s="51">
        <f>INT($C$40)+3</f>
        <v>4</v>
      </c>
      <c r="D206" s="79"/>
      <c r="E206" s="74" t="s">
        <v>806</v>
      </c>
      <c r="F206" s="74" t="s">
        <v>807</v>
      </c>
      <c r="G206" s="79"/>
      <c r="H206" s="82" t="s">
        <v>586</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outlineLevel="2" x14ac:dyDescent="0.25">
      <c r="A207" s="49"/>
      <c r="B207" s="58"/>
      <c r="C207" s="51">
        <f t="shared" ref="C207:C213" si="26">INT($C$40)+2</f>
        <v>3</v>
      </c>
      <c r="D207" s="79"/>
      <c r="E207" s="74"/>
      <c r="F207" s="74" t="s">
        <v>808</v>
      </c>
      <c r="G207" s="79"/>
      <c r="H207" s="82" t="s">
        <v>809</v>
      </c>
      <c r="I207" s="102" t="s">
        <v>593</v>
      </c>
      <c r="J207" s="102"/>
      <c r="K207" s="103">
        <v>0.3</v>
      </c>
      <c r="L207" s="103">
        <v>0.3</v>
      </c>
      <c r="M207" s="103">
        <v>0.3</v>
      </c>
      <c r="N207" s="103">
        <v>0.3</v>
      </c>
      <c r="O207" s="103">
        <v>0.3</v>
      </c>
      <c r="P207" s="103">
        <v>0.3</v>
      </c>
      <c r="Q207" s="82"/>
      <c r="R207" s="82" t="s">
        <v>810</v>
      </c>
      <c r="S207" s="82" t="s">
        <v>810</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outlineLevel="2" x14ac:dyDescent="0.25">
      <c r="A208" s="49"/>
      <c r="B208" s="58"/>
      <c r="C208" s="51">
        <f t="shared" si="26"/>
        <v>3</v>
      </c>
      <c r="D208" s="79"/>
      <c r="E208" s="74"/>
      <c r="F208" s="74" t="s">
        <v>811</v>
      </c>
      <c r="G208" s="79"/>
      <c r="H208" s="82" t="s">
        <v>812</v>
      </c>
      <c r="I208" s="102" t="s">
        <v>593</v>
      </c>
      <c r="J208" s="102"/>
      <c r="K208" s="103">
        <v>0.25</v>
      </c>
      <c r="L208" s="103">
        <v>0.25</v>
      </c>
      <c r="M208" s="103">
        <v>0.25</v>
      </c>
      <c r="N208" s="103">
        <v>0.25</v>
      </c>
      <c r="O208" s="103">
        <v>0.25</v>
      </c>
      <c r="P208" s="103">
        <v>0.25</v>
      </c>
      <c r="Q208" s="82"/>
      <c r="R208" s="82" t="s">
        <v>810</v>
      </c>
      <c r="S208" s="82" t="s">
        <v>810</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outlineLevel="2" x14ac:dyDescent="0.25">
      <c r="A209" s="49"/>
      <c r="B209" s="58"/>
      <c r="C209" s="51">
        <f t="shared" si="26"/>
        <v>3</v>
      </c>
      <c r="D209" s="79"/>
      <c r="E209" s="74"/>
      <c r="F209" s="74" t="s">
        <v>813</v>
      </c>
      <c r="G209" s="79"/>
      <c r="H209" s="82" t="s">
        <v>814</v>
      </c>
      <c r="I209" s="102" t="s">
        <v>593</v>
      </c>
      <c r="J209" s="102"/>
      <c r="K209" s="103">
        <v>0.1</v>
      </c>
      <c r="L209" s="103">
        <v>0.1</v>
      </c>
      <c r="M209" s="103">
        <v>0.1</v>
      </c>
      <c r="N209" s="103">
        <v>0.1</v>
      </c>
      <c r="O209" s="103">
        <v>0.1</v>
      </c>
      <c r="P209" s="103">
        <v>0.1</v>
      </c>
      <c r="Q209" s="82"/>
      <c r="R209" s="82" t="s">
        <v>810</v>
      </c>
      <c r="S209" s="82" t="s">
        <v>810</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outlineLevel="2" x14ac:dyDescent="0.25">
      <c r="A210" s="49"/>
      <c r="B210" s="58"/>
      <c r="C210" s="51">
        <f t="shared" si="26"/>
        <v>3</v>
      </c>
      <c r="D210" s="79"/>
      <c r="E210" s="74"/>
      <c r="F210" s="74" t="s">
        <v>815</v>
      </c>
      <c r="G210" s="79"/>
      <c r="H210" s="82" t="s">
        <v>816</v>
      </c>
      <c r="I210" s="102" t="s">
        <v>638</v>
      </c>
      <c r="J210" s="102"/>
      <c r="K210" s="103">
        <v>7.0000000000000001E-3</v>
      </c>
      <c r="L210" s="103">
        <v>7.0000000000000001E-3</v>
      </c>
      <c r="M210" s="103">
        <v>7.0000000000000001E-3</v>
      </c>
      <c r="N210" s="103">
        <v>7.0000000000000001E-3</v>
      </c>
      <c r="O210" s="103">
        <v>7.0000000000000001E-3</v>
      </c>
      <c r="P210" s="103">
        <v>7.0000000000000001E-3</v>
      </c>
      <c r="Q210" s="82"/>
      <c r="R210" s="82" t="s">
        <v>810</v>
      </c>
      <c r="S210" s="82" t="s">
        <v>810</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outlineLevel="2" x14ac:dyDescent="0.25">
      <c r="A211" s="49"/>
      <c r="B211" s="58"/>
      <c r="C211" s="51">
        <f t="shared" si="26"/>
        <v>3</v>
      </c>
      <c r="D211" s="79"/>
      <c r="E211" s="74"/>
      <c r="F211" s="74" t="s">
        <v>817</v>
      </c>
      <c r="G211" s="79"/>
      <c r="H211" s="82" t="s">
        <v>818</v>
      </c>
      <c r="I211" s="102" t="s">
        <v>638</v>
      </c>
      <c r="J211" s="102"/>
      <c r="K211" s="103">
        <v>5.0000000000000001E-3</v>
      </c>
      <c r="L211" s="103">
        <v>5.0000000000000001E-3</v>
      </c>
      <c r="M211" s="103">
        <v>5.0000000000000001E-3</v>
      </c>
      <c r="N211" s="103">
        <v>5.0000000000000001E-3</v>
      </c>
      <c r="O211" s="103">
        <v>5.0000000000000001E-3</v>
      </c>
      <c r="P211" s="103">
        <v>5.0000000000000001E-3</v>
      </c>
      <c r="Q211" s="82"/>
      <c r="R211" s="82" t="s">
        <v>810</v>
      </c>
      <c r="S211" s="82" t="s">
        <v>810</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outlineLevel="2" x14ac:dyDescent="0.25">
      <c r="A212" s="49"/>
      <c r="B212" s="58"/>
      <c r="C212" s="51">
        <f t="shared" si="26"/>
        <v>3</v>
      </c>
      <c r="D212" s="79"/>
      <c r="E212" s="74"/>
      <c r="F212" s="74" t="s">
        <v>819</v>
      </c>
      <c r="G212" s="79"/>
      <c r="H212" s="82" t="s">
        <v>820</v>
      </c>
      <c r="I212" s="102" t="s">
        <v>593</v>
      </c>
      <c r="J212" s="102"/>
      <c r="K212" s="103">
        <v>0.35</v>
      </c>
      <c r="L212" s="103">
        <v>0.35</v>
      </c>
      <c r="M212" s="103">
        <v>0.35</v>
      </c>
      <c r="N212" s="103">
        <v>0.35</v>
      </c>
      <c r="O212" s="103">
        <v>0.35</v>
      </c>
      <c r="P212" s="103">
        <v>0.35</v>
      </c>
      <c r="Q212" s="82"/>
      <c r="R212" s="82" t="s">
        <v>810</v>
      </c>
      <c r="S212" s="82" t="s">
        <v>810</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outlineLevel="2" x14ac:dyDescent="0.25">
      <c r="A213" s="49"/>
      <c r="B213" s="58"/>
      <c r="C213" s="51">
        <f t="shared" si="26"/>
        <v>3</v>
      </c>
      <c r="D213" s="79"/>
      <c r="E213" s="74"/>
      <c r="F213" s="74" t="s">
        <v>821</v>
      </c>
      <c r="G213" s="79"/>
      <c r="H213" s="82" t="s">
        <v>822</v>
      </c>
      <c r="I213" s="102" t="s">
        <v>593</v>
      </c>
      <c r="J213" s="102"/>
      <c r="K213" s="103">
        <v>0.1</v>
      </c>
      <c r="L213" s="103">
        <v>0.1</v>
      </c>
      <c r="M213" s="103">
        <v>0.1</v>
      </c>
      <c r="N213" s="103">
        <v>0.1</v>
      </c>
      <c r="O213" s="103">
        <v>0.1</v>
      </c>
      <c r="P213" s="103">
        <v>0.1</v>
      </c>
      <c r="Q213" s="82"/>
      <c r="R213" s="82" t="s">
        <v>768</v>
      </c>
      <c r="S213" s="82" t="s">
        <v>810</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x14ac:dyDescent="0.25">
      <c r="A214" s="49"/>
      <c r="B214" s="58"/>
      <c r="C214" s="51">
        <f>INT($C$40)+1</f>
        <v>2</v>
      </c>
      <c r="D214" s="79"/>
      <c r="E214" s="74"/>
      <c r="F214" s="307" t="s">
        <v>823</v>
      </c>
      <c r="G214" s="79"/>
      <c r="H214" s="297" t="s">
        <v>824</v>
      </c>
      <c r="I214" s="102"/>
      <c r="J214" s="102" t="s">
        <v>611</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outlineLevel="3" x14ac:dyDescent="0.25">
      <c r="A215" s="49"/>
      <c r="B215" s="58"/>
      <c r="C215" s="51">
        <f>INT($C$40)+3</f>
        <v>4</v>
      </c>
      <c r="D215" s="79"/>
      <c r="E215" s="74" t="s">
        <v>825</v>
      </c>
      <c r="F215" s="74" t="s">
        <v>826</v>
      </c>
      <c r="G215" s="79"/>
      <c r="H215" s="82" t="s">
        <v>586</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outlineLevel="2" x14ac:dyDescent="0.25">
      <c r="A216" s="49"/>
      <c r="B216" s="58"/>
      <c r="C216" s="51">
        <f t="shared" ref="C216:C224" si="28">INT($C$40)+2</f>
        <v>3</v>
      </c>
      <c r="D216" s="79"/>
      <c r="E216" s="74"/>
      <c r="F216" s="74" t="s">
        <v>827</v>
      </c>
      <c r="G216" s="79"/>
      <c r="H216" s="82" t="s">
        <v>828</v>
      </c>
      <c r="I216" s="102" t="s">
        <v>593</v>
      </c>
      <c r="J216" s="102"/>
      <c r="K216" s="103">
        <v>0.05</v>
      </c>
      <c r="L216" s="103">
        <v>0.05</v>
      </c>
      <c r="M216" s="103">
        <v>0.05</v>
      </c>
      <c r="N216" s="103">
        <v>0.05</v>
      </c>
      <c r="O216" s="103">
        <v>0.05</v>
      </c>
      <c r="P216" s="103">
        <v>0.05</v>
      </c>
      <c r="Q216" s="82"/>
      <c r="R216" s="82" t="s">
        <v>829</v>
      </c>
      <c r="S216" s="82" t="s">
        <v>829</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outlineLevel="2" x14ac:dyDescent="0.25">
      <c r="A217" s="49"/>
      <c r="B217" s="58"/>
      <c r="C217" s="51">
        <f t="shared" si="28"/>
        <v>3</v>
      </c>
      <c r="D217" s="79"/>
      <c r="E217" s="74"/>
      <c r="F217" s="74" t="s">
        <v>830</v>
      </c>
      <c r="G217" s="79"/>
      <c r="H217" s="82" t="s">
        <v>831</v>
      </c>
      <c r="I217" s="102" t="s">
        <v>593</v>
      </c>
      <c r="J217" s="102"/>
      <c r="K217" s="103">
        <v>0.85</v>
      </c>
      <c r="L217" s="103">
        <v>0.85</v>
      </c>
      <c r="M217" s="103">
        <v>0.85</v>
      </c>
      <c r="N217" s="103">
        <v>0.85</v>
      </c>
      <c r="O217" s="103">
        <v>0.85</v>
      </c>
      <c r="P217" s="103">
        <v>0.85</v>
      </c>
      <c r="Q217" s="82"/>
      <c r="R217" s="82" t="s">
        <v>829</v>
      </c>
      <c r="S217" s="82" t="s">
        <v>829</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outlineLevel="2" x14ac:dyDescent="0.25">
      <c r="A218" s="49"/>
      <c r="B218" s="58"/>
      <c r="C218" s="51">
        <f t="shared" si="28"/>
        <v>3</v>
      </c>
      <c r="D218" s="79"/>
      <c r="E218" s="74"/>
      <c r="F218" s="74" t="s">
        <v>832</v>
      </c>
      <c r="G218" s="79"/>
      <c r="H218" s="82" t="s">
        <v>833</v>
      </c>
      <c r="I218" s="102" t="s">
        <v>593</v>
      </c>
      <c r="J218" s="102"/>
      <c r="K218" s="103">
        <v>5.5</v>
      </c>
      <c r="L218" s="103">
        <v>5.5</v>
      </c>
      <c r="M218" s="103">
        <v>5.5</v>
      </c>
      <c r="N218" s="103">
        <v>5.5</v>
      </c>
      <c r="O218" s="103">
        <v>5.5</v>
      </c>
      <c r="P218" s="103">
        <v>5.5</v>
      </c>
      <c r="Q218" s="82"/>
      <c r="R218" s="82" t="s">
        <v>829</v>
      </c>
      <c r="S218" s="82" t="s">
        <v>829</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outlineLevel="2" x14ac:dyDescent="0.25">
      <c r="A219" s="49"/>
      <c r="B219" s="58"/>
      <c r="C219" s="51">
        <f t="shared" si="28"/>
        <v>3</v>
      </c>
      <c r="D219" s="79"/>
      <c r="E219" s="74"/>
      <c r="F219" s="74" t="s">
        <v>834</v>
      </c>
      <c r="G219" s="79"/>
      <c r="H219" s="82" t="s">
        <v>835</v>
      </c>
      <c r="I219" s="102" t="s">
        <v>593</v>
      </c>
      <c r="J219" s="102"/>
      <c r="K219" s="103">
        <v>0.17799999999999999</v>
      </c>
      <c r="L219" s="103">
        <v>0.17799999999999999</v>
      </c>
      <c r="M219" s="103">
        <v>0.17799999999999999</v>
      </c>
      <c r="N219" s="103">
        <v>0.17799999999999999</v>
      </c>
      <c r="O219" s="103">
        <v>0.17799999999999999</v>
      </c>
      <c r="P219" s="103">
        <v>0.17799999999999999</v>
      </c>
      <c r="Q219" s="82"/>
      <c r="R219" s="82" t="s">
        <v>829</v>
      </c>
      <c r="S219" s="82" t="s">
        <v>829</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outlineLevel="2" x14ac:dyDescent="0.25">
      <c r="A220" s="49"/>
      <c r="B220" s="58"/>
      <c r="C220" s="51">
        <f t="shared" si="28"/>
        <v>3</v>
      </c>
      <c r="D220" s="79"/>
      <c r="E220" s="74"/>
      <c r="F220" s="74" t="s">
        <v>836</v>
      </c>
      <c r="G220" s="79"/>
      <c r="H220" s="82" t="s">
        <v>837</v>
      </c>
      <c r="I220" s="102" t="s">
        <v>666</v>
      </c>
      <c r="J220" s="102"/>
      <c r="K220" s="103">
        <v>0.92</v>
      </c>
      <c r="L220" s="103">
        <v>0.92</v>
      </c>
      <c r="M220" s="103">
        <v>0.92</v>
      </c>
      <c r="N220" s="103">
        <v>0.92</v>
      </c>
      <c r="O220" s="103">
        <v>0.92</v>
      </c>
      <c r="P220" s="103">
        <v>0.92</v>
      </c>
      <c r="Q220" s="82"/>
      <c r="R220" s="82" t="s">
        <v>720</v>
      </c>
      <c r="S220" s="82" t="s">
        <v>720</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outlineLevel="2" x14ac:dyDescent="0.25">
      <c r="A221" s="49"/>
      <c r="B221" s="58"/>
      <c r="C221" s="51">
        <f t="shared" si="28"/>
        <v>3</v>
      </c>
      <c r="D221" s="79"/>
      <c r="E221" s="74"/>
      <c r="F221" s="74" t="s">
        <v>838</v>
      </c>
      <c r="G221" s="79"/>
      <c r="H221" s="82" t="s">
        <v>839</v>
      </c>
      <c r="I221" s="102" t="s">
        <v>593</v>
      </c>
      <c r="J221" s="102"/>
      <c r="K221" s="103">
        <v>1</v>
      </c>
      <c r="L221" s="103">
        <v>1</v>
      </c>
      <c r="M221" s="103">
        <v>1</v>
      </c>
      <c r="N221" s="103">
        <v>1</v>
      </c>
      <c r="O221" s="103">
        <v>1</v>
      </c>
      <c r="P221" s="103">
        <v>1</v>
      </c>
      <c r="Q221" s="82"/>
      <c r="R221" s="82" t="s">
        <v>783</v>
      </c>
      <c r="S221" s="82" t="s">
        <v>783</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outlineLevel="2" x14ac:dyDescent="0.25">
      <c r="A222" s="49"/>
      <c r="B222" s="58"/>
      <c r="C222" s="51">
        <f t="shared" si="28"/>
        <v>3</v>
      </c>
      <c r="D222" s="79"/>
      <c r="E222" s="74"/>
      <c r="F222" s="74" t="s">
        <v>840</v>
      </c>
      <c r="G222" s="79"/>
      <c r="H222" s="82" t="s">
        <v>841</v>
      </c>
      <c r="I222" s="102" t="s">
        <v>593</v>
      </c>
      <c r="J222" s="102"/>
      <c r="K222" s="103">
        <v>0.6</v>
      </c>
      <c r="L222" s="103">
        <v>0.6</v>
      </c>
      <c r="M222" s="103">
        <v>0.6</v>
      </c>
      <c r="N222" s="103">
        <v>0.6</v>
      </c>
      <c r="O222" s="103">
        <v>0.6</v>
      </c>
      <c r="P222" s="103">
        <v>0.6</v>
      </c>
      <c r="Q222" s="82"/>
      <c r="R222" s="82" t="s">
        <v>783</v>
      </c>
      <c r="S222" s="82" t="s">
        <v>783</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outlineLevel="2" x14ac:dyDescent="0.25">
      <c r="A223" s="49"/>
      <c r="B223" s="58"/>
      <c r="C223" s="51">
        <f t="shared" si="28"/>
        <v>3</v>
      </c>
      <c r="D223" s="79"/>
      <c r="E223" s="74"/>
      <c r="F223" s="74" t="s">
        <v>842</v>
      </c>
      <c r="G223" s="79"/>
      <c r="H223" s="82" t="s">
        <v>843</v>
      </c>
      <c r="I223" s="102" t="s">
        <v>593</v>
      </c>
      <c r="J223" s="102"/>
      <c r="K223" s="103">
        <v>0.25</v>
      </c>
      <c r="L223" s="103">
        <v>0.25</v>
      </c>
      <c r="M223" s="103">
        <v>0.25</v>
      </c>
      <c r="N223" s="103">
        <v>0.25</v>
      </c>
      <c r="O223" s="103">
        <v>0.25</v>
      </c>
      <c r="P223" s="103">
        <v>0.25</v>
      </c>
      <c r="Q223" s="82"/>
      <c r="R223" s="82" t="s">
        <v>783</v>
      </c>
      <c r="S223" s="82" t="s">
        <v>783</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outlineLevel="2" x14ac:dyDescent="0.25">
      <c r="A224" s="49"/>
      <c r="B224" s="58"/>
      <c r="C224" s="51">
        <f t="shared" si="28"/>
        <v>3</v>
      </c>
      <c r="D224" s="79"/>
      <c r="E224" s="74"/>
      <c r="F224" s="74" t="s">
        <v>844</v>
      </c>
      <c r="G224" s="79"/>
      <c r="H224" s="82" t="s">
        <v>845</v>
      </c>
      <c r="I224" s="102" t="s">
        <v>593</v>
      </c>
      <c r="J224" s="102"/>
      <c r="K224" s="103">
        <v>0.9</v>
      </c>
      <c r="L224" s="103">
        <v>0.9</v>
      </c>
      <c r="M224" s="103">
        <v>0.9</v>
      </c>
      <c r="N224" s="103">
        <v>0.9</v>
      </c>
      <c r="O224" s="103">
        <v>0.9</v>
      </c>
      <c r="P224" s="103">
        <v>0.9</v>
      </c>
      <c r="Q224" s="82"/>
      <c r="R224" s="82" t="s">
        <v>846</v>
      </c>
      <c r="S224" s="82" t="s">
        <v>846</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x14ac:dyDescent="0.25">
      <c r="A225" s="49"/>
      <c r="B225" s="58"/>
      <c r="C225" s="51">
        <f>INT($C$40)+1</f>
        <v>2</v>
      </c>
      <c r="D225" s="79"/>
      <c r="E225" s="74"/>
      <c r="F225" s="307" t="s">
        <v>847</v>
      </c>
      <c r="G225" s="79"/>
      <c r="H225" s="297" t="s">
        <v>848</v>
      </c>
      <c r="I225" s="102"/>
      <c r="J225" s="102" t="s">
        <v>611</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outlineLevel="3" x14ac:dyDescent="0.25">
      <c r="A226" s="49"/>
      <c r="B226" s="58"/>
      <c r="C226" s="51">
        <f>INT($C$40)+3</f>
        <v>4</v>
      </c>
      <c r="D226" s="79"/>
      <c r="E226" s="74" t="s">
        <v>849</v>
      </c>
      <c r="F226" s="74" t="s">
        <v>850</v>
      </c>
      <c r="G226" s="79"/>
      <c r="H226" s="82" t="s">
        <v>851</v>
      </c>
      <c r="I226" s="102" t="s">
        <v>623</v>
      </c>
      <c r="J226" s="102"/>
      <c r="K226" s="103">
        <v>90</v>
      </c>
      <c r="L226" s="103">
        <v>90</v>
      </c>
      <c r="M226" s="103">
        <v>0</v>
      </c>
      <c r="N226" s="103">
        <v>0</v>
      </c>
      <c r="O226" s="103">
        <v>0</v>
      </c>
      <c r="P226" s="103">
        <v>0</v>
      </c>
      <c r="Q226" s="82"/>
      <c r="R226" s="82" t="s">
        <v>852</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outlineLevel="2" x14ac:dyDescent="0.25">
      <c r="A227" s="49"/>
      <c r="B227" s="58"/>
      <c r="C227" s="51">
        <f t="shared" ref="C227:C239" si="31">INT($C$40)+2</f>
        <v>3</v>
      </c>
      <c r="D227" s="79"/>
      <c r="E227" s="74"/>
      <c r="F227" s="74" t="s">
        <v>853</v>
      </c>
      <c r="G227" s="79"/>
      <c r="H227" s="82" t="s">
        <v>854</v>
      </c>
      <c r="I227" s="102" t="s">
        <v>623</v>
      </c>
      <c r="J227" s="102"/>
      <c r="K227" s="103">
        <v>150</v>
      </c>
      <c r="L227" s="103">
        <v>150</v>
      </c>
      <c r="M227" s="103">
        <v>285</v>
      </c>
      <c r="N227" s="103">
        <v>285</v>
      </c>
      <c r="O227" s="103">
        <v>285</v>
      </c>
      <c r="P227" s="103">
        <v>285</v>
      </c>
      <c r="Q227" s="82"/>
      <c r="R227" s="82" t="s">
        <v>855</v>
      </c>
      <c r="S227" s="82" t="s">
        <v>855</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outlineLevel="2" x14ac:dyDescent="0.25">
      <c r="A228" s="49"/>
      <c r="B228" s="58"/>
      <c r="C228" s="51">
        <f t="shared" si="31"/>
        <v>3</v>
      </c>
      <c r="D228" s="79"/>
      <c r="E228" s="74"/>
      <c r="F228" s="74" t="s">
        <v>856</v>
      </c>
      <c r="G228" s="79"/>
      <c r="H228" s="82" t="s">
        <v>857</v>
      </c>
      <c r="I228" s="102" t="s">
        <v>593</v>
      </c>
      <c r="J228" s="102"/>
      <c r="K228" s="103">
        <v>1.304</v>
      </c>
      <c r="L228" s="103">
        <v>1.304</v>
      </c>
      <c r="M228" s="103">
        <v>2.2000000000000002</v>
      </c>
      <c r="N228" s="103">
        <v>2.2000000000000002</v>
      </c>
      <c r="O228" s="103">
        <v>2.2000000000000002</v>
      </c>
      <c r="P228" s="103">
        <v>2.2000000000000002</v>
      </c>
      <c r="Q228" s="82"/>
      <c r="R228" s="82" t="s">
        <v>855</v>
      </c>
      <c r="S228" s="82" t="s">
        <v>855</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outlineLevel="2" x14ac:dyDescent="0.25">
      <c r="A229" s="49"/>
      <c r="B229" s="58"/>
      <c r="C229" s="51">
        <f t="shared" si="31"/>
        <v>3</v>
      </c>
      <c r="D229" s="79"/>
      <c r="E229" s="74"/>
      <c r="F229" s="74" t="s">
        <v>858</v>
      </c>
      <c r="G229" s="79"/>
      <c r="H229" s="82" t="s">
        <v>857</v>
      </c>
      <c r="I229" s="102" t="s">
        <v>593</v>
      </c>
      <c r="J229" s="102"/>
      <c r="K229" s="103">
        <v>2.625</v>
      </c>
      <c r="L229" s="103">
        <v>2.625</v>
      </c>
      <c r="M229" s="103">
        <v>1.77</v>
      </c>
      <c r="N229" s="103">
        <v>1.77</v>
      </c>
      <c r="O229" s="103">
        <v>1.77</v>
      </c>
      <c r="P229" s="103">
        <v>1.77</v>
      </c>
      <c r="Q229" s="82"/>
      <c r="R229" s="82" t="s">
        <v>855</v>
      </c>
      <c r="S229" s="82" t="s">
        <v>855</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outlineLevel="2" x14ac:dyDescent="0.25">
      <c r="A230" s="49"/>
      <c r="B230" s="58"/>
      <c r="C230" s="51">
        <f t="shared" si="31"/>
        <v>3</v>
      </c>
      <c r="D230" s="79"/>
      <c r="E230" s="74"/>
      <c r="F230" s="74" t="s">
        <v>859</v>
      </c>
      <c r="G230" s="79"/>
      <c r="H230" s="82" t="s">
        <v>860</v>
      </c>
      <c r="I230" s="102" t="s">
        <v>593</v>
      </c>
      <c r="J230" s="102"/>
      <c r="K230" s="103">
        <v>0.33</v>
      </c>
      <c r="L230" s="103">
        <v>0.33</v>
      </c>
      <c r="M230" s="103">
        <v>0.33</v>
      </c>
      <c r="N230" s="103">
        <v>0.33</v>
      </c>
      <c r="O230" s="103">
        <v>0.33</v>
      </c>
      <c r="P230" s="103">
        <v>0.33</v>
      </c>
      <c r="Q230" s="82"/>
      <c r="R230" s="82" t="s">
        <v>855</v>
      </c>
      <c r="S230" s="82" t="s">
        <v>855</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outlineLevel="2" x14ac:dyDescent="0.25">
      <c r="A231" s="49"/>
      <c r="B231" s="58"/>
      <c r="C231" s="51">
        <f t="shared" si="31"/>
        <v>3</v>
      </c>
      <c r="D231" s="79"/>
      <c r="E231" s="74"/>
      <c r="F231" s="74" t="s">
        <v>861</v>
      </c>
      <c r="G231" s="79"/>
      <c r="H231" s="82" t="s">
        <v>862</v>
      </c>
      <c r="I231" s="102" t="s">
        <v>863</v>
      </c>
      <c r="J231" s="102"/>
      <c r="K231" s="103">
        <v>1.43</v>
      </c>
      <c r="L231" s="103">
        <v>1.43</v>
      </c>
      <c r="M231" s="103">
        <v>1.8</v>
      </c>
      <c r="N231" s="103">
        <v>1.8</v>
      </c>
      <c r="O231" s="103">
        <v>1.8</v>
      </c>
      <c r="P231" s="103">
        <v>1.8</v>
      </c>
      <c r="Q231" s="82"/>
      <c r="R231" s="82" t="s">
        <v>855</v>
      </c>
      <c r="S231" s="82" t="s">
        <v>855</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outlineLevel="2" x14ac:dyDescent="0.25">
      <c r="A232" s="49"/>
      <c r="B232" s="58"/>
      <c r="C232" s="51">
        <f t="shared" si="31"/>
        <v>3</v>
      </c>
      <c r="D232" s="79"/>
      <c r="E232" s="74"/>
      <c r="F232" s="74" t="s">
        <v>864</v>
      </c>
      <c r="G232" s="79"/>
      <c r="H232" s="82" t="s">
        <v>865</v>
      </c>
      <c r="I232" s="102" t="s">
        <v>593</v>
      </c>
      <c r="J232" s="102"/>
      <c r="K232" s="103">
        <v>3.38</v>
      </c>
      <c r="L232" s="103">
        <v>3.38</v>
      </c>
      <c r="M232" s="103">
        <v>2.42</v>
      </c>
      <c r="N232" s="103">
        <v>2.42</v>
      </c>
      <c r="O232" s="103">
        <v>2.42</v>
      </c>
      <c r="P232" s="103">
        <v>2.42</v>
      </c>
      <c r="Q232" s="82"/>
      <c r="R232" s="82" t="s">
        <v>855</v>
      </c>
      <c r="S232" s="82" t="s">
        <v>855</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outlineLevel="2" x14ac:dyDescent="0.25">
      <c r="A233" s="49"/>
      <c r="B233" s="58"/>
      <c r="C233" s="51">
        <f t="shared" si="31"/>
        <v>3</v>
      </c>
      <c r="D233" s="79"/>
      <c r="E233" s="74"/>
      <c r="F233" s="74" t="s">
        <v>866</v>
      </c>
      <c r="G233" s="79"/>
      <c r="H233" s="82" t="s">
        <v>867</v>
      </c>
      <c r="I233" s="102" t="s">
        <v>593</v>
      </c>
      <c r="J233" s="102"/>
      <c r="K233" s="103">
        <v>0.91</v>
      </c>
      <c r="L233" s="103">
        <v>0.91</v>
      </c>
      <c r="M233" s="103">
        <v>1.1599999999999999</v>
      </c>
      <c r="N233" s="103">
        <v>1.1599999999999999</v>
      </c>
      <c r="O233" s="103">
        <v>1.1599999999999999</v>
      </c>
      <c r="P233" s="103">
        <v>1.1599999999999999</v>
      </c>
      <c r="Q233" s="82"/>
      <c r="R233" s="82" t="s">
        <v>855</v>
      </c>
      <c r="S233" s="82" t="s">
        <v>855</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outlineLevel="2" x14ac:dyDescent="0.25">
      <c r="A234" s="49"/>
      <c r="B234" s="58"/>
      <c r="C234" s="51">
        <f t="shared" si="31"/>
        <v>3</v>
      </c>
      <c r="D234" s="79"/>
      <c r="E234" s="74"/>
      <c r="F234" s="74" t="s">
        <v>868</v>
      </c>
      <c r="G234" s="79"/>
      <c r="H234" s="82" t="s">
        <v>869</v>
      </c>
      <c r="I234" s="102" t="s">
        <v>870</v>
      </c>
      <c r="J234" s="102"/>
      <c r="K234" s="103">
        <v>4.33</v>
      </c>
      <c r="L234" s="103">
        <v>4.33</v>
      </c>
      <c r="M234" s="103">
        <v>4.1100000000000003</v>
      </c>
      <c r="N234" s="103">
        <v>4.1100000000000003</v>
      </c>
      <c r="O234" s="103">
        <v>4.1100000000000003</v>
      </c>
      <c r="P234" s="103">
        <v>4.1100000000000003</v>
      </c>
      <c r="Q234" s="82"/>
      <c r="R234" s="82" t="s">
        <v>855</v>
      </c>
      <c r="S234" s="82" t="s">
        <v>855</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outlineLevel="2" x14ac:dyDescent="0.25">
      <c r="A235" s="49"/>
      <c r="B235" s="58"/>
      <c r="C235" s="51">
        <f t="shared" si="31"/>
        <v>3</v>
      </c>
      <c r="D235" s="79"/>
      <c r="E235" s="74"/>
      <c r="F235" s="74" t="s">
        <v>871</v>
      </c>
      <c r="G235" s="79"/>
      <c r="H235" s="82" t="s">
        <v>872</v>
      </c>
      <c r="I235" s="102" t="s">
        <v>593</v>
      </c>
      <c r="J235" s="102"/>
      <c r="K235" s="103">
        <v>4.37</v>
      </c>
      <c r="L235" s="103">
        <v>4.37</v>
      </c>
      <c r="M235" s="103">
        <v>343.5</v>
      </c>
      <c r="N235" s="103">
        <v>343.5</v>
      </c>
      <c r="O235" s="103">
        <v>343.5</v>
      </c>
      <c r="P235" s="103">
        <v>343.5</v>
      </c>
      <c r="Q235" s="82"/>
      <c r="R235" s="82" t="s">
        <v>855</v>
      </c>
      <c r="S235" s="82" t="s">
        <v>855</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outlineLevel="2" x14ac:dyDescent="0.25">
      <c r="A236" s="49"/>
      <c r="B236" s="58"/>
      <c r="C236" s="51">
        <f t="shared" si="31"/>
        <v>3</v>
      </c>
      <c r="D236" s="79"/>
      <c r="E236" s="74"/>
      <c r="F236" s="74" t="s">
        <v>873</v>
      </c>
      <c r="G236" s="79"/>
      <c r="H236" s="82" t="s">
        <v>874</v>
      </c>
      <c r="I236" s="102" t="s">
        <v>593</v>
      </c>
      <c r="J236" s="102"/>
      <c r="K236" s="103">
        <v>0.96499999999999997</v>
      </c>
      <c r="L236" s="103">
        <v>0.96499999999999997</v>
      </c>
      <c r="M236" s="103">
        <v>1.6400000000000001E-2</v>
      </c>
      <c r="N236" s="103">
        <v>1.6400000000000001E-2</v>
      </c>
      <c r="O236" s="103">
        <v>1.6400000000000001E-2</v>
      </c>
      <c r="P236" s="103">
        <v>1.6400000000000001E-2</v>
      </c>
      <c r="Q236" s="82"/>
      <c r="R236" s="82" t="s">
        <v>855</v>
      </c>
      <c r="S236" s="82" t="s">
        <v>855</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outlineLevel="2" x14ac:dyDescent="0.25">
      <c r="A237" s="49"/>
      <c r="B237" s="58"/>
      <c r="C237" s="51">
        <f t="shared" si="31"/>
        <v>3</v>
      </c>
      <c r="D237" s="79"/>
      <c r="E237" s="74"/>
      <c r="F237" s="74" t="s">
        <v>875</v>
      </c>
      <c r="G237" s="79"/>
      <c r="H237" s="82" t="s">
        <v>876</v>
      </c>
      <c r="I237" s="102" t="s">
        <v>863</v>
      </c>
      <c r="J237" s="102"/>
      <c r="K237" s="103">
        <v>0.14499999999999999</v>
      </c>
      <c r="L237" s="103">
        <v>0.14499999999999999</v>
      </c>
      <c r="M237" s="103">
        <v>0.13400000000000001</v>
      </c>
      <c r="N237" s="103">
        <v>0.13400000000000001</v>
      </c>
      <c r="O237" s="103">
        <v>0.13400000000000001</v>
      </c>
      <c r="P237" s="103">
        <v>0.13400000000000001</v>
      </c>
      <c r="Q237" s="82"/>
      <c r="R237" s="82" t="s">
        <v>855</v>
      </c>
      <c r="S237" s="82" t="s">
        <v>855</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outlineLevel="2" x14ac:dyDescent="0.25">
      <c r="A238" s="49"/>
      <c r="B238" s="58"/>
      <c r="C238" s="51">
        <f t="shared" si="31"/>
        <v>3</v>
      </c>
      <c r="D238" s="79"/>
      <c r="E238" s="74"/>
      <c r="F238" s="74" t="s">
        <v>877</v>
      </c>
      <c r="G238" s="79"/>
      <c r="H238" s="82" t="s">
        <v>878</v>
      </c>
      <c r="I238" s="102" t="s">
        <v>593</v>
      </c>
      <c r="J238" s="102"/>
      <c r="K238" s="103">
        <v>4.5599999999999996</v>
      </c>
      <c r="L238" s="103">
        <v>4.5599999999999996</v>
      </c>
      <c r="M238" s="103">
        <v>6.22</v>
      </c>
      <c r="N238" s="103">
        <v>6.22</v>
      </c>
      <c r="O238" s="103">
        <v>6.22</v>
      </c>
      <c r="P238" s="103">
        <v>6.22</v>
      </c>
      <c r="Q238" s="82"/>
      <c r="R238" s="82" t="s">
        <v>855</v>
      </c>
      <c r="S238" s="82" t="s">
        <v>855</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outlineLevel="2" x14ac:dyDescent="0.25">
      <c r="A239" s="49"/>
      <c r="B239" s="58"/>
      <c r="C239" s="51">
        <f t="shared" si="31"/>
        <v>3</v>
      </c>
      <c r="D239" s="79"/>
      <c r="E239" s="74"/>
      <c r="F239" s="74" t="s">
        <v>879</v>
      </c>
      <c r="G239" s="79"/>
      <c r="H239" s="82" t="s">
        <v>874</v>
      </c>
      <c r="I239" s="102" t="s">
        <v>621</v>
      </c>
      <c r="J239" s="102"/>
      <c r="K239" s="103">
        <v>0.9</v>
      </c>
      <c r="L239" s="103">
        <v>0.9</v>
      </c>
      <c r="M239" s="103">
        <v>0.747</v>
      </c>
      <c r="N239" s="103">
        <v>0.747</v>
      </c>
      <c r="O239" s="103">
        <v>0.747</v>
      </c>
      <c r="P239" s="103">
        <v>0.747</v>
      </c>
      <c r="Q239" s="82"/>
      <c r="R239" s="82" t="s">
        <v>855</v>
      </c>
      <c r="S239" s="82" t="s">
        <v>855</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outlineLevel="3" x14ac:dyDescent="0.25">
      <c r="A240" s="49"/>
      <c r="B240" s="58"/>
      <c r="C240" s="51">
        <f>INT($C$40)+3</f>
        <v>4</v>
      </c>
      <c r="D240" s="79"/>
      <c r="E240" s="74" t="s">
        <v>880</v>
      </c>
      <c r="F240" s="74" t="s">
        <v>881</v>
      </c>
      <c r="G240" s="79"/>
      <c r="H240" s="82" t="s">
        <v>882</v>
      </c>
      <c r="I240" s="102" t="s">
        <v>593</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outlineLevel="3" x14ac:dyDescent="0.25">
      <c r="A241" s="49"/>
      <c r="B241" s="58"/>
      <c r="C241" s="51">
        <f>INT($C$40)+3</f>
        <v>4</v>
      </c>
      <c r="D241" s="79"/>
      <c r="E241" s="74" t="s">
        <v>883</v>
      </c>
      <c r="F241" s="74" t="s">
        <v>792</v>
      </c>
      <c r="G241" s="79"/>
      <c r="H241" s="82" t="s">
        <v>884</v>
      </c>
      <c r="I241" s="102" t="s">
        <v>593</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x14ac:dyDescent="0.25">
      <c r="A242" s="49"/>
      <c r="B242" s="58"/>
      <c r="C242" s="51">
        <f>INT($C$40)+1</f>
        <v>2</v>
      </c>
      <c r="D242" s="79"/>
      <c r="E242" s="74"/>
      <c r="F242" s="307" t="s">
        <v>885</v>
      </c>
      <c r="G242" s="79"/>
      <c r="H242" s="297" t="s">
        <v>886</v>
      </c>
      <c r="I242" s="102"/>
      <c r="J242" s="102" t="s">
        <v>611</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outlineLevel="3" x14ac:dyDescent="0.25">
      <c r="A243" s="49"/>
      <c r="B243" s="58"/>
      <c r="C243" s="51">
        <f>INT($C$40)+3</f>
        <v>4</v>
      </c>
      <c r="D243" s="79"/>
      <c r="E243" s="74" t="s">
        <v>887</v>
      </c>
      <c r="F243" s="74" t="s">
        <v>888</v>
      </c>
      <c r="G243" s="79"/>
      <c r="H243" s="82" t="s">
        <v>889</v>
      </c>
      <c r="I243" s="102" t="s">
        <v>761</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outlineLevel="2" x14ac:dyDescent="0.25">
      <c r="A244" s="49"/>
      <c r="B244" s="58"/>
      <c r="C244" s="51">
        <f t="shared" ref="C244:C268" si="32">INT($C$40)+2</f>
        <v>3</v>
      </c>
      <c r="D244" s="79"/>
      <c r="E244" s="74"/>
      <c r="F244" s="74" t="s">
        <v>890</v>
      </c>
      <c r="G244" s="79"/>
      <c r="H244" s="82" t="s">
        <v>891</v>
      </c>
      <c r="I244" s="102" t="s">
        <v>623</v>
      </c>
      <c r="J244" s="102"/>
      <c r="K244" s="103">
        <v>2</v>
      </c>
      <c r="L244" s="103">
        <v>2</v>
      </c>
      <c r="M244" s="103">
        <v>4</v>
      </c>
      <c r="N244" s="103">
        <v>4</v>
      </c>
      <c r="O244" s="103">
        <v>4</v>
      </c>
      <c r="P244" s="103">
        <v>4</v>
      </c>
      <c r="Q244" s="82"/>
      <c r="R244" s="82" t="s">
        <v>768</v>
      </c>
      <c r="S244" s="82" t="s">
        <v>892</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outlineLevel="2" x14ac:dyDescent="0.25">
      <c r="A245" s="49"/>
      <c r="B245" s="58"/>
      <c r="C245" s="51">
        <f t="shared" si="32"/>
        <v>3</v>
      </c>
      <c r="D245" s="79"/>
      <c r="E245" s="74"/>
      <c r="F245" s="74" t="s">
        <v>893</v>
      </c>
      <c r="G245" s="79"/>
      <c r="H245" s="82" t="s">
        <v>894</v>
      </c>
      <c r="I245" s="102" t="s">
        <v>623</v>
      </c>
      <c r="J245" s="102"/>
      <c r="K245" s="103">
        <v>22</v>
      </c>
      <c r="L245" s="103">
        <v>22</v>
      </c>
      <c r="M245" s="103">
        <v>30</v>
      </c>
      <c r="N245" s="103">
        <v>30</v>
      </c>
      <c r="O245" s="103">
        <v>30</v>
      </c>
      <c r="P245" s="103">
        <v>30</v>
      </c>
      <c r="Q245" s="82"/>
      <c r="R245" s="82" t="s">
        <v>768</v>
      </c>
      <c r="S245" s="82" t="s">
        <v>892</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outlineLevel="2" x14ac:dyDescent="0.25">
      <c r="A246" s="49"/>
      <c r="B246" s="58"/>
      <c r="C246" s="51">
        <f t="shared" si="32"/>
        <v>3</v>
      </c>
      <c r="D246" s="79"/>
      <c r="E246" s="74"/>
      <c r="F246" s="74" t="s">
        <v>895</v>
      </c>
      <c r="G246" s="79"/>
      <c r="H246" s="82" t="s">
        <v>896</v>
      </c>
      <c r="I246" s="102" t="s">
        <v>593</v>
      </c>
      <c r="J246" s="102"/>
      <c r="K246" s="103">
        <v>1</v>
      </c>
      <c r="L246" s="103">
        <v>1</v>
      </c>
      <c r="M246" s="103">
        <v>0.6</v>
      </c>
      <c r="N246" s="103">
        <v>0.6</v>
      </c>
      <c r="O246" s="103">
        <v>0.6</v>
      </c>
      <c r="P246" s="103">
        <v>0.6</v>
      </c>
      <c r="Q246" s="82"/>
      <c r="R246" s="82" t="s">
        <v>768</v>
      </c>
      <c r="S246" s="82" t="s">
        <v>892</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outlineLevel="2" x14ac:dyDescent="0.25">
      <c r="A247" s="49"/>
      <c r="B247" s="58"/>
      <c r="C247" s="51">
        <f t="shared" si="32"/>
        <v>3</v>
      </c>
      <c r="D247" s="79"/>
      <c r="E247" s="74"/>
      <c r="F247" s="74" t="s">
        <v>897</v>
      </c>
      <c r="G247" s="79"/>
      <c r="H247" s="82" t="s">
        <v>898</v>
      </c>
      <c r="I247" s="102" t="s">
        <v>593</v>
      </c>
      <c r="J247" s="102"/>
      <c r="K247" s="82"/>
      <c r="L247" s="82"/>
      <c r="M247" s="103">
        <v>0.6</v>
      </c>
      <c r="N247" s="103">
        <v>0.6</v>
      </c>
      <c r="O247" s="103">
        <v>0.6</v>
      </c>
      <c r="P247" s="103">
        <v>0.105</v>
      </c>
      <c r="Q247" s="82"/>
      <c r="R247" s="82"/>
      <c r="S247" s="82" t="s">
        <v>892</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outlineLevel="2" x14ac:dyDescent="0.25">
      <c r="A248" s="49"/>
      <c r="B248" s="58"/>
      <c r="C248" s="51">
        <f t="shared" si="32"/>
        <v>3</v>
      </c>
      <c r="D248" s="79"/>
      <c r="E248" s="74"/>
      <c r="F248" s="74" t="s">
        <v>899</v>
      </c>
      <c r="G248" s="79"/>
      <c r="H248" s="82" t="s">
        <v>900</v>
      </c>
      <c r="I248" s="102" t="s">
        <v>666</v>
      </c>
      <c r="J248" s="102"/>
      <c r="K248" s="103">
        <v>0.94</v>
      </c>
      <c r="L248" s="103">
        <v>0.94</v>
      </c>
      <c r="M248" s="103">
        <v>0.94</v>
      </c>
      <c r="N248" s="103">
        <v>0.94</v>
      </c>
      <c r="O248" s="103">
        <v>0.94</v>
      </c>
      <c r="P248" s="103">
        <v>0.94</v>
      </c>
      <c r="Q248" s="82"/>
      <c r="R248" s="82" t="s">
        <v>720</v>
      </c>
      <c r="S248" s="82" t="s">
        <v>720</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outlineLevel="2" x14ac:dyDescent="0.25">
      <c r="A249" s="49"/>
      <c r="B249" s="58"/>
      <c r="C249" s="51">
        <f t="shared" si="32"/>
        <v>3</v>
      </c>
      <c r="D249" s="79"/>
      <c r="E249" s="74"/>
      <c r="F249" s="74" t="s">
        <v>901</v>
      </c>
      <c r="G249" s="79"/>
      <c r="H249" s="82" t="s">
        <v>902</v>
      </c>
      <c r="I249" s="102" t="s">
        <v>687</v>
      </c>
      <c r="J249" s="102"/>
      <c r="K249" s="103">
        <v>4.7</v>
      </c>
      <c r="L249" s="103">
        <v>4.7</v>
      </c>
      <c r="M249" s="103">
        <v>3.1</v>
      </c>
      <c r="N249" s="103">
        <v>3.1</v>
      </c>
      <c r="O249" s="103">
        <v>3.1</v>
      </c>
      <c r="P249" s="103">
        <v>3.1</v>
      </c>
      <c r="Q249" s="82"/>
      <c r="R249" s="82" t="s">
        <v>903</v>
      </c>
      <c r="S249" s="82" t="s">
        <v>604</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outlineLevel="2" x14ac:dyDescent="0.25">
      <c r="A250" s="49"/>
      <c r="B250" s="58"/>
      <c r="C250" s="51">
        <f t="shared" si="32"/>
        <v>3</v>
      </c>
      <c r="D250" s="79"/>
      <c r="E250" s="74"/>
      <c r="F250" s="74" t="s">
        <v>904</v>
      </c>
      <c r="G250" s="79"/>
      <c r="H250" s="82" t="s">
        <v>905</v>
      </c>
      <c r="I250" s="102" t="s">
        <v>593</v>
      </c>
      <c r="J250" s="102"/>
      <c r="K250" s="103">
        <v>1.17</v>
      </c>
      <c r="L250" s="103">
        <v>1.17</v>
      </c>
      <c r="M250" s="103">
        <v>1.17</v>
      </c>
      <c r="N250" s="103">
        <v>1.17</v>
      </c>
      <c r="O250" s="103">
        <v>1.17</v>
      </c>
      <c r="P250" s="103">
        <v>1.17</v>
      </c>
      <c r="Q250" s="82"/>
      <c r="R250" s="82" t="s">
        <v>768</v>
      </c>
      <c r="S250" s="82" t="s">
        <v>642</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outlineLevel="3" x14ac:dyDescent="0.25">
      <c r="A251" s="49"/>
      <c r="B251" s="58"/>
      <c r="C251" s="51">
        <f t="shared" si="32"/>
        <v>3</v>
      </c>
      <c r="D251" s="79"/>
      <c r="E251" s="74"/>
      <c r="F251" s="74" t="s">
        <v>906</v>
      </c>
      <c r="G251" s="79"/>
      <c r="H251" s="82" t="s">
        <v>648</v>
      </c>
      <c r="I251" s="102" t="s">
        <v>593</v>
      </c>
      <c r="J251" s="102"/>
      <c r="K251" s="103">
        <v>0.77</v>
      </c>
      <c r="L251" s="103">
        <v>0.77</v>
      </c>
      <c r="M251" s="82"/>
      <c r="N251" s="82"/>
      <c r="O251" s="82"/>
      <c r="P251" s="82"/>
      <c r="Q251" s="82"/>
      <c r="R251" s="82" t="s">
        <v>768</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outlineLevel="3" x14ac:dyDescent="0.25">
      <c r="A252" s="49"/>
      <c r="B252" s="58"/>
      <c r="C252" s="51">
        <f t="shared" si="32"/>
        <v>3</v>
      </c>
      <c r="D252" s="79"/>
      <c r="E252" s="74"/>
      <c r="F252" s="74" t="s">
        <v>907</v>
      </c>
      <c r="G252" s="79"/>
      <c r="H252" s="82" t="s">
        <v>648</v>
      </c>
      <c r="I252" s="102" t="s">
        <v>593</v>
      </c>
      <c r="J252" s="102"/>
      <c r="K252" s="103">
        <v>0</v>
      </c>
      <c r="L252" s="103">
        <v>0</v>
      </c>
      <c r="M252" s="82"/>
      <c r="N252" s="82"/>
      <c r="O252" s="82"/>
      <c r="P252" s="82"/>
      <c r="Q252" s="82"/>
      <c r="R252" s="82" t="s">
        <v>768</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outlineLevel="3" x14ac:dyDescent="0.25">
      <c r="A253" s="49"/>
      <c r="B253" s="58"/>
      <c r="C253" s="51">
        <f t="shared" si="32"/>
        <v>3</v>
      </c>
      <c r="D253" s="79"/>
      <c r="E253" s="74"/>
      <c r="F253" s="74" t="s">
        <v>908</v>
      </c>
      <c r="G253" s="79"/>
      <c r="H253" s="82" t="s">
        <v>648</v>
      </c>
      <c r="I253" s="102" t="s">
        <v>593</v>
      </c>
      <c r="J253" s="102"/>
      <c r="K253" s="103">
        <v>0.4</v>
      </c>
      <c r="L253" s="103">
        <v>0.4</v>
      </c>
      <c r="M253" s="103">
        <v>0.04</v>
      </c>
      <c r="N253" s="103">
        <v>0.04</v>
      </c>
      <c r="O253" s="103">
        <v>0.04</v>
      </c>
      <c r="P253" s="103">
        <v>0.04</v>
      </c>
      <c r="Q253" s="82"/>
      <c r="R253" s="82" t="s">
        <v>768</v>
      </c>
      <c r="S253" s="82" t="s">
        <v>642</v>
      </c>
      <c r="T253" s="82"/>
      <c r="U253" s="82"/>
      <c r="V253" s="82"/>
      <c r="W253" s="82"/>
      <c r="X253" s="82"/>
      <c r="Y253" s="82"/>
      <c r="Z253" s="82"/>
      <c r="AA253" s="82"/>
      <c r="AB253" s="82"/>
      <c r="AC253" s="82"/>
      <c r="AD253" s="82"/>
      <c r="AE253" s="82"/>
      <c r="AF253" s="82">
        <v>1</v>
      </c>
      <c r="AG253" s="82">
        <v>1</v>
      </c>
      <c r="AH253" s="79"/>
      <c r="AI253" s="61"/>
      <c r="AJ253" s="49"/>
      <c r="AK253" s="49"/>
      <c r="AL253" s="49"/>
    </row>
    <row r="254" spans="1:38" outlineLevel="3" x14ac:dyDescent="0.25">
      <c r="A254" s="49"/>
      <c r="B254" s="58"/>
      <c r="C254" s="51">
        <f t="shared" si="32"/>
        <v>3</v>
      </c>
      <c r="D254" s="79"/>
      <c r="E254" s="74"/>
      <c r="F254" s="74" t="s">
        <v>909</v>
      </c>
      <c r="G254" s="79"/>
      <c r="H254" s="82" t="s">
        <v>648</v>
      </c>
      <c r="I254" s="102" t="s">
        <v>593</v>
      </c>
      <c r="J254" s="102"/>
      <c r="K254" s="103">
        <v>30</v>
      </c>
      <c r="L254" s="103">
        <v>30</v>
      </c>
      <c r="M254" s="103">
        <v>90</v>
      </c>
      <c r="N254" s="103">
        <v>90</v>
      </c>
      <c r="O254" s="103">
        <v>90</v>
      </c>
      <c r="P254" s="103">
        <v>90</v>
      </c>
      <c r="Q254" s="82"/>
      <c r="R254" s="82" t="s">
        <v>642</v>
      </c>
      <c r="S254" s="82" t="s">
        <v>642</v>
      </c>
      <c r="T254" s="82"/>
      <c r="U254" s="82"/>
      <c r="V254" s="82"/>
      <c r="W254" s="82"/>
      <c r="X254" s="82"/>
      <c r="Y254" s="82"/>
      <c r="Z254" s="82"/>
      <c r="AA254" s="82"/>
      <c r="AB254" s="82"/>
      <c r="AC254" s="82"/>
      <c r="AD254" s="82"/>
      <c r="AE254" s="82"/>
      <c r="AF254" s="82">
        <v>1</v>
      </c>
      <c r="AG254" s="82">
        <v>1</v>
      </c>
      <c r="AH254" s="79"/>
      <c r="AI254" s="61"/>
      <c r="AJ254" s="49"/>
      <c r="AK254" s="49"/>
      <c r="AL254" s="49"/>
    </row>
    <row r="255" spans="1:38" outlineLevel="2" x14ac:dyDescent="0.25">
      <c r="A255" s="49"/>
      <c r="B255" s="58"/>
      <c r="C255" s="51">
        <f t="shared" si="32"/>
        <v>3</v>
      </c>
      <c r="D255" s="79"/>
      <c r="E255" s="74"/>
      <c r="F255" s="74" t="s">
        <v>910</v>
      </c>
      <c r="G255" s="79"/>
      <c r="H255" s="82" t="s">
        <v>911</v>
      </c>
      <c r="I255" s="102" t="s">
        <v>912</v>
      </c>
      <c r="J255" s="102"/>
      <c r="K255" s="103">
        <v>0.3</v>
      </c>
      <c r="L255" s="103">
        <v>0.3</v>
      </c>
      <c r="M255" s="103">
        <v>0.42</v>
      </c>
      <c r="N255" s="103">
        <v>0.42</v>
      </c>
      <c r="O255" s="103">
        <v>0.42</v>
      </c>
      <c r="P255" s="103">
        <v>0.42</v>
      </c>
      <c r="Q255" s="82"/>
      <c r="R255" s="82" t="s">
        <v>642</v>
      </c>
      <c r="S255" s="82" t="s">
        <v>642</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outlineLevel="2" x14ac:dyDescent="0.25">
      <c r="A256" s="49"/>
      <c r="B256" s="58"/>
      <c r="C256" s="51">
        <f t="shared" si="32"/>
        <v>3</v>
      </c>
      <c r="D256" s="79"/>
      <c r="E256" s="74"/>
      <c r="F256" s="74" t="s">
        <v>913</v>
      </c>
      <c r="G256" s="79"/>
      <c r="H256" s="82" t="s">
        <v>914</v>
      </c>
      <c r="I256" s="102" t="s">
        <v>912</v>
      </c>
      <c r="J256" s="102"/>
      <c r="K256" s="103">
        <v>0.41</v>
      </c>
      <c r="L256" s="103">
        <v>0.41</v>
      </c>
      <c r="M256" s="103">
        <v>0.57999999999999996</v>
      </c>
      <c r="N256" s="103">
        <v>0.57999999999999996</v>
      </c>
      <c r="O256" s="103">
        <v>0.57999999999999996</v>
      </c>
      <c r="P256" s="103">
        <v>0.57999999999999996</v>
      </c>
      <c r="Q256" s="82"/>
      <c r="R256" s="82" t="s">
        <v>915</v>
      </c>
      <c r="S256" s="82" t="s">
        <v>915</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outlineLevel="2" x14ac:dyDescent="0.25">
      <c r="A257" s="49"/>
      <c r="B257" s="58"/>
      <c r="C257" s="51">
        <f t="shared" si="32"/>
        <v>3</v>
      </c>
      <c r="D257" s="79"/>
      <c r="E257" s="74"/>
      <c r="F257" s="74" t="s">
        <v>916</v>
      </c>
      <c r="G257" s="79"/>
      <c r="H257" s="82" t="s">
        <v>917</v>
      </c>
      <c r="I257" s="102" t="s">
        <v>623</v>
      </c>
      <c r="J257" s="102"/>
      <c r="K257" s="103">
        <v>7.0999999999999994E-2</v>
      </c>
      <c r="L257" s="103">
        <v>7.0999999999999994E-2</v>
      </c>
      <c r="M257" s="103">
        <v>3.5999999999999997E-2</v>
      </c>
      <c r="N257" s="103">
        <v>3.5999999999999997E-2</v>
      </c>
      <c r="O257" s="103">
        <v>3.5999999999999997E-2</v>
      </c>
      <c r="P257" s="103">
        <v>3.5999999999999997E-2</v>
      </c>
      <c r="Q257" s="82"/>
      <c r="R257" s="82" t="s">
        <v>915</v>
      </c>
      <c r="S257" s="82" t="s">
        <v>915</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outlineLevel="2" x14ac:dyDescent="0.25">
      <c r="A258" s="49"/>
      <c r="B258" s="58"/>
      <c r="C258" s="51">
        <f t="shared" si="32"/>
        <v>3</v>
      </c>
      <c r="D258" s="79"/>
      <c r="E258" s="74"/>
      <c r="F258" s="74" t="s">
        <v>918</v>
      </c>
      <c r="G258" s="79"/>
      <c r="H258" s="82" t="s">
        <v>919</v>
      </c>
      <c r="I258" s="102" t="s">
        <v>666</v>
      </c>
      <c r="J258" s="102"/>
      <c r="K258" s="103">
        <v>4.4999999999999998E-2</v>
      </c>
      <c r="L258" s="103">
        <v>4.4999999999999998E-2</v>
      </c>
      <c r="M258" s="103">
        <v>3.2000000000000001E-2</v>
      </c>
      <c r="N258" s="103">
        <v>3.2000000000000001E-2</v>
      </c>
      <c r="O258" s="103">
        <v>3.2000000000000001E-2</v>
      </c>
      <c r="P258" s="103">
        <v>3.2000000000000001E-2</v>
      </c>
      <c r="Q258" s="82"/>
      <c r="R258" s="82" t="s">
        <v>903</v>
      </c>
      <c r="S258" s="82" t="s">
        <v>915</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outlineLevel="2" x14ac:dyDescent="0.25">
      <c r="A259" s="49"/>
      <c r="B259" s="58"/>
      <c r="C259" s="51">
        <f t="shared" si="32"/>
        <v>3</v>
      </c>
      <c r="D259" s="79"/>
      <c r="E259" s="74"/>
      <c r="F259" s="74" t="s">
        <v>920</v>
      </c>
      <c r="G259" s="79"/>
      <c r="H259" s="82" t="s">
        <v>921</v>
      </c>
      <c r="I259" s="102" t="s">
        <v>593</v>
      </c>
      <c r="J259" s="102"/>
      <c r="K259" s="103">
        <v>0.7</v>
      </c>
      <c r="L259" s="103">
        <v>0.7</v>
      </c>
      <c r="M259" s="103">
        <v>0.7</v>
      </c>
      <c r="N259" s="103">
        <v>0.7</v>
      </c>
      <c r="O259" s="103">
        <v>0.7</v>
      </c>
      <c r="P259" s="103">
        <v>0.7</v>
      </c>
      <c r="Q259" s="82"/>
      <c r="R259" s="82" t="s">
        <v>768</v>
      </c>
      <c r="S259" s="82" t="s">
        <v>642</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outlineLevel="2" x14ac:dyDescent="0.25">
      <c r="A260" s="49"/>
      <c r="B260" s="58"/>
      <c r="C260" s="51">
        <f t="shared" si="32"/>
        <v>3</v>
      </c>
      <c r="D260" s="79"/>
      <c r="E260" s="74"/>
      <c r="F260" s="74" t="s">
        <v>922</v>
      </c>
      <c r="G260" s="79"/>
      <c r="H260" s="82" t="s">
        <v>923</v>
      </c>
      <c r="I260" s="102" t="s">
        <v>593</v>
      </c>
      <c r="J260" s="102"/>
      <c r="K260" s="103">
        <v>0.01</v>
      </c>
      <c r="L260" s="103">
        <v>0.01</v>
      </c>
      <c r="M260" s="103">
        <v>0.01</v>
      </c>
      <c r="N260" s="103">
        <v>0.01</v>
      </c>
      <c r="O260" s="103">
        <v>0.01</v>
      </c>
      <c r="P260" s="103">
        <v>0.01</v>
      </c>
      <c r="Q260" s="82"/>
      <c r="R260" s="82" t="s">
        <v>768</v>
      </c>
      <c r="S260" s="82" t="s">
        <v>642</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outlineLevel="2" x14ac:dyDescent="0.25">
      <c r="A261" s="49"/>
      <c r="B261" s="58"/>
      <c r="C261" s="51">
        <f t="shared" si="32"/>
        <v>3</v>
      </c>
      <c r="D261" s="79"/>
      <c r="E261" s="74"/>
      <c r="F261" s="74" t="s">
        <v>924</v>
      </c>
      <c r="G261" s="79"/>
      <c r="H261" s="82" t="s">
        <v>923</v>
      </c>
      <c r="I261" s="102" t="s">
        <v>593</v>
      </c>
      <c r="J261" s="102"/>
      <c r="K261" s="103">
        <v>0.1</v>
      </c>
      <c r="L261" s="103">
        <v>0.1</v>
      </c>
      <c r="M261" s="103">
        <v>0.1</v>
      </c>
      <c r="N261" s="103">
        <v>0.1</v>
      </c>
      <c r="O261" s="103">
        <v>0.1</v>
      </c>
      <c r="P261" s="103">
        <v>0.1</v>
      </c>
      <c r="Q261" s="82"/>
      <c r="R261" s="82" t="s">
        <v>768</v>
      </c>
      <c r="S261" s="82" t="s">
        <v>642</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outlineLevel="2" x14ac:dyDescent="0.25">
      <c r="A262" s="49"/>
      <c r="B262" s="58"/>
      <c r="C262" s="51">
        <f t="shared" si="32"/>
        <v>3</v>
      </c>
      <c r="D262" s="79"/>
      <c r="E262" s="74"/>
      <c r="F262" s="74" t="s">
        <v>925</v>
      </c>
      <c r="G262" s="79"/>
      <c r="H262" s="82" t="s">
        <v>926</v>
      </c>
      <c r="I262" s="102" t="s">
        <v>593</v>
      </c>
      <c r="J262" s="102"/>
      <c r="K262" s="103">
        <v>1.6</v>
      </c>
      <c r="L262" s="103">
        <v>1.6</v>
      </c>
      <c r="M262" s="103">
        <v>1.6</v>
      </c>
      <c r="N262" s="103">
        <v>1.6</v>
      </c>
      <c r="O262" s="103">
        <v>1.6</v>
      </c>
      <c r="P262" s="103">
        <v>1.6</v>
      </c>
      <c r="Q262" s="82"/>
      <c r="R262" s="82" t="s">
        <v>768</v>
      </c>
      <c r="S262" s="82" t="s">
        <v>642</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outlineLevel="2" x14ac:dyDescent="0.25">
      <c r="A263" s="49"/>
      <c r="B263" s="58"/>
      <c r="C263" s="51">
        <f t="shared" si="32"/>
        <v>3</v>
      </c>
      <c r="D263" s="79"/>
      <c r="E263" s="74"/>
      <c r="F263" s="74" t="s">
        <v>927</v>
      </c>
      <c r="G263" s="79"/>
      <c r="H263" s="82" t="s">
        <v>928</v>
      </c>
      <c r="I263" s="102" t="s">
        <v>593</v>
      </c>
      <c r="J263" s="102"/>
      <c r="K263" s="103">
        <v>4</v>
      </c>
      <c r="L263" s="103">
        <v>4</v>
      </c>
      <c r="M263" s="103">
        <v>4</v>
      </c>
      <c r="N263" s="103">
        <v>4</v>
      </c>
      <c r="O263" s="103">
        <v>4</v>
      </c>
      <c r="P263" s="103">
        <v>4</v>
      </c>
      <c r="Q263" s="82"/>
      <c r="R263" s="82" t="s">
        <v>768</v>
      </c>
      <c r="S263" s="82" t="s">
        <v>642</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outlineLevel="2" x14ac:dyDescent="0.25">
      <c r="A264" s="49"/>
      <c r="B264" s="58"/>
      <c r="C264" s="51">
        <f t="shared" si="32"/>
        <v>3</v>
      </c>
      <c r="D264" s="79"/>
      <c r="E264" s="74"/>
      <c r="F264" s="74" t="s">
        <v>929</v>
      </c>
      <c r="G264" s="79"/>
      <c r="H264" s="82" t="s">
        <v>930</v>
      </c>
      <c r="I264" s="102" t="s">
        <v>593</v>
      </c>
      <c r="J264" s="102"/>
      <c r="K264" s="103">
        <v>8.0000000000000002E-3</v>
      </c>
      <c r="L264" s="103">
        <v>8.0000000000000002E-3</v>
      </c>
      <c r="M264" s="103">
        <v>4.0000000000000001E-3</v>
      </c>
      <c r="N264" s="103">
        <v>4.0000000000000001E-3</v>
      </c>
      <c r="O264" s="103">
        <v>4.0000000000000001E-3</v>
      </c>
      <c r="P264" s="103">
        <v>2.7000000000000001E-3</v>
      </c>
      <c r="Q264" s="82"/>
      <c r="R264" s="82" t="s">
        <v>768</v>
      </c>
      <c r="S264" s="82" t="s">
        <v>642</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outlineLevel="2" x14ac:dyDescent="0.25">
      <c r="A265" s="49"/>
      <c r="B265" s="58"/>
      <c r="C265" s="51">
        <f t="shared" si="32"/>
        <v>3</v>
      </c>
      <c r="D265" s="79"/>
      <c r="E265" s="74"/>
      <c r="F265" s="74" t="s">
        <v>931</v>
      </c>
      <c r="G265" s="79"/>
      <c r="H265" s="82" t="s">
        <v>930</v>
      </c>
      <c r="I265" s="102" t="s">
        <v>593</v>
      </c>
      <c r="J265" s="102"/>
      <c r="K265" s="103">
        <v>1.2E-2</v>
      </c>
      <c r="L265" s="103">
        <v>1.2E-2</v>
      </c>
      <c r="M265" s="103">
        <v>6.0000000000000001E-3</v>
      </c>
      <c r="N265" s="103">
        <v>6.0000000000000001E-3</v>
      </c>
      <c r="O265" s="103">
        <v>6.0000000000000001E-3</v>
      </c>
      <c r="P265" s="103">
        <v>4.0000000000000001E-3</v>
      </c>
      <c r="Q265" s="82"/>
      <c r="R265" s="82" t="s">
        <v>768</v>
      </c>
      <c r="S265" s="82" t="s">
        <v>642</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outlineLevel="2" x14ac:dyDescent="0.25">
      <c r="A266" s="49"/>
      <c r="B266" s="58"/>
      <c r="C266" s="51">
        <f t="shared" si="32"/>
        <v>3</v>
      </c>
      <c r="D266" s="79"/>
      <c r="E266" s="74"/>
      <c r="F266" s="74" t="s">
        <v>932</v>
      </c>
      <c r="G266" s="79"/>
      <c r="H266" s="82" t="s">
        <v>933</v>
      </c>
      <c r="I266" s="102" t="s">
        <v>593</v>
      </c>
      <c r="J266" s="102"/>
      <c r="K266" s="103">
        <v>3</v>
      </c>
      <c r="L266" s="103">
        <v>3</v>
      </c>
      <c r="M266" s="103">
        <v>3</v>
      </c>
      <c r="N266" s="103">
        <v>3</v>
      </c>
      <c r="O266" s="103">
        <v>3</v>
      </c>
      <c r="P266" s="103">
        <v>3</v>
      </c>
      <c r="Q266" s="82"/>
      <c r="R266" s="82" t="s">
        <v>768</v>
      </c>
      <c r="S266" s="82" t="s">
        <v>642</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outlineLevel="2" x14ac:dyDescent="0.25">
      <c r="A267" s="49"/>
      <c r="B267" s="58"/>
      <c r="C267" s="51">
        <f t="shared" si="32"/>
        <v>3</v>
      </c>
      <c r="D267" s="79"/>
      <c r="E267" s="74"/>
      <c r="F267" s="74" t="s">
        <v>934</v>
      </c>
      <c r="G267" s="79"/>
      <c r="H267" s="82" t="s">
        <v>933</v>
      </c>
      <c r="I267" s="102" t="s">
        <v>593</v>
      </c>
      <c r="J267" s="102"/>
      <c r="K267" s="103">
        <v>0.6</v>
      </c>
      <c r="L267" s="103">
        <v>0.6</v>
      </c>
      <c r="M267" s="103">
        <v>0.6</v>
      </c>
      <c r="N267" s="103">
        <v>0.6</v>
      </c>
      <c r="O267" s="103">
        <v>0.6</v>
      </c>
      <c r="P267" s="103">
        <v>0.6</v>
      </c>
      <c r="Q267" s="82"/>
      <c r="R267" s="82" t="s">
        <v>935</v>
      </c>
      <c r="S267" s="82" t="s">
        <v>642</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outlineLevel="2" x14ac:dyDescent="0.25">
      <c r="A268" s="49"/>
      <c r="B268" s="58"/>
      <c r="C268" s="51">
        <f t="shared" si="32"/>
        <v>3</v>
      </c>
      <c r="D268" s="79"/>
      <c r="E268" s="74"/>
      <c r="F268" s="74" t="s">
        <v>936</v>
      </c>
      <c r="G268" s="79"/>
      <c r="H268" s="82" t="s">
        <v>937</v>
      </c>
      <c r="I268" s="102" t="s">
        <v>593</v>
      </c>
      <c r="J268" s="102"/>
      <c r="K268" s="103">
        <v>0.17</v>
      </c>
      <c r="L268" s="103">
        <v>0.17</v>
      </c>
      <c r="M268" s="103">
        <v>0.13</v>
      </c>
      <c r="N268" s="103">
        <v>0.13</v>
      </c>
      <c r="O268" s="103">
        <v>0.13</v>
      </c>
      <c r="P268" s="103">
        <v>0.13</v>
      </c>
      <c r="Q268" s="82"/>
      <c r="R268" s="82" t="s">
        <v>938</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x14ac:dyDescent="0.25">
      <c r="A269" s="49"/>
      <c r="B269" s="58"/>
      <c r="C269" s="51">
        <f>INT($C$40)+1</f>
        <v>2</v>
      </c>
      <c r="D269" s="79"/>
      <c r="E269" s="74"/>
      <c r="F269" s="307" t="s">
        <v>515</v>
      </c>
      <c r="G269" s="79"/>
      <c r="H269" s="297" t="s">
        <v>939</v>
      </c>
      <c r="I269" s="102"/>
      <c r="J269" s="102" t="s">
        <v>611</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51">
        <f>INT($C$40)+3</f>
        <v>4</v>
      </c>
      <c r="D270" s="79"/>
      <c r="E270" s="74" t="s">
        <v>940</v>
      </c>
      <c r="F270" s="74" t="s">
        <v>941</v>
      </c>
      <c r="G270" s="79"/>
      <c r="H270" s="82" t="s">
        <v>586</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outlineLevel="2" x14ac:dyDescent="0.25">
      <c r="A271" s="49"/>
      <c r="B271" s="58"/>
      <c r="C271" s="51">
        <f t="shared" ref="C271:C283" si="35">INT($C$40)+2</f>
        <v>3</v>
      </c>
      <c r="D271" s="79"/>
      <c r="E271" s="74"/>
      <c r="F271" s="74" t="s">
        <v>942</v>
      </c>
      <c r="G271" s="79"/>
      <c r="H271" s="82" t="s">
        <v>2450</v>
      </c>
      <c r="I271" s="102" t="s">
        <v>943</v>
      </c>
      <c r="J271" s="102"/>
      <c r="K271" s="103">
        <f>23*0.85</f>
        <v>19.55</v>
      </c>
      <c r="L271" s="103">
        <f>22*0.85</f>
        <v>18.7</v>
      </c>
      <c r="M271" s="82"/>
      <c r="N271" s="82"/>
      <c r="O271" s="82"/>
      <c r="P271" s="82"/>
      <c r="Q271" s="82"/>
      <c r="R271" s="82" t="s">
        <v>944</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outlineLevel="2" x14ac:dyDescent="0.25">
      <c r="A272" s="49"/>
      <c r="B272" s="58"/>
      <c r="C272" s="51">
        <f t="shared" si="35"/>
        <v>3</v>
      </c>
      <c r="D272" s="79"/>
      <c r="E272" s="74"/>
      <c r="F272" s="74" t="s">
        <v>945</v>
      </c>
      <c r="G272" s="79"/>
      <c r="H272" s="82" t="s">
        <v>946</v>
      </c>
      <c r="I272" s="102" t="s">
        <v>947</v>
      </c>
      <c r="J272" s="102"/>
      <c r="K272" s="103">
        <v>4.0000000000000001E-3</v>
      </c>
      <c r="L272" s="103">
        <v>4.0000000000000001E-3</v>
      </c>
      <c r="M272" s="82"/>
      <c r="N272" s="82"/>
      <c r="O272" s="82"/>
      <c r="P272" s="82"/>
      <c r="Q272" s="82"/>
      <c r="R272" s="82" t="s">
        <v>604</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outlineLevel="2" x14ac:dyDescent="0.25">
      <c r="A273" s="49"/>
      <c r="B273" s="58"/>
      <c r="C273" s="51">
        <f t="shared" si="35"/>
        <v>3</v>
      </c>
      <c r="D273" s="79"/>
      <c r="E273" s="74"/>
      <c r="F273" s="74" t="s">
        <v>948</v>
      </c>
      <c r="G273" s="79"/>
      <c r="H273" s="82" t="s">
        <v>2451</v>
      </c>
      <c r="I273" s="102" t="s">
        <v>666</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2422</v>
      </c>
      <c r="AE273" s="82"/>
      <c r="AF273" s="103">
        <v>1</v>
      </c>
      <c r="AG273" s="103">
        <v>1</v>
      </c>
      <c r="AH273" s="79"/>
      <c r="AI273" s="61"/>
      <c r="AJ273" s="49"/>
      <c r="AK273" s="49"/>
      <c r="AL273" s="49"/>
    </row>
    <row r="274" spans="1:38" outlineLevel="2" x14ac:dyDescent="0.25">
      <c r="A274" s="49"/>
      <c r="B274" s="58"/>
      <c r="C274" s="51">
        <f t="shared" si="35"/>
        <v>3</v>
      </c>
      <c r="D274" s="79"/>
      <c r="E274" s="74"/>
      <c r="F274" s="74" t="s">
        <v>949</v>
      </c>
      <c r="G274" s="79"/>
      <c r="H274" s="82" t="s">
        <v>950</v>
      </c>
      <c r="I274" s="102" t="s">
        <v>666</v>
      </c>
      <c r="J274" s="102"/>
      <c r="K274" s="103">
        <v>0.04</v>
      </c>
      <c r="L274" s="103">
        <v>0.04</v>
      </c>
      <c r="M274" s="82"/>
      <c r="N274" s="82"/>
      <c r="O274" s="82"/>
      <c r="P274" s="82"/>
      <c r="Q274" s="82"/>
      <c r="R274" s="82" t="s">
        <v>951</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outlineLevel="2" x14ac:dyDescent="0.25">
      <c r="A275" s="49"/>
      <c r="B275" s="58"/>
      <c r="C275" s="51">
        <f t="shared" si="35"/>
        <v>3</v>
      </c>
      <c r="D275" s="79"/>
      <c r="E275" s="74"/>
      <c r="F275" s="74" t="s">
        <v>952</v>
      </c>
      <c r="G275" s="79"/>
      <c r="H275" s="82" t="s">
        <v>953</v>
      </c>
      <c r="I275" s="102" t="s">
        <v>621</v>
      </c>
      <c r="J275" s="102"/>
      <c r="K275" s="103">
        <v>0.25</v>
      </c>
      <c r="L275" s="103">
        <v>0.25</v>
      </c>
      <c r="M275" s="82"/>
      <c r="N275" s="82"/>
      <c r="O275" s="82"/>
      <c r="P275" s="82"/>
      <c r="Q275" s="82"/>
      <c r="R275" s="82" t="s">
        <v>954</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outlineLevel="2" x14ac:dyDescent="0.25">
      <c r="A276" s="49"/>
      <c r="B276" s="58"/>
      <c r="C276" s="51">
        <f t="shared" si="35"/>
        <v>3</v>
      </c>
      <c r="D276" s="79"/>
      <c r="E276" s="74"/>
      <c r="F276" s="74" t="s">
        <v>955</v>
      </c>
      <c r="G276" s="79"/>
      <c r="H276" s="82" t="s">
        <v>956</v>
      </c>
      <c r="I276" s="102" t="s">
        <v>957</v>
      </c>
      <c r="J276" s="102"/>
      <c r="K276" s="82"/>
      <c r="L276" s="82"/>
      <c r="M276" s="82"/>
      <c r="N276" s="82"/>
      <c r="O276" s="82"/>
      <c r="P276" s="82"/>
      <c r="Q276" s="82"/>
      <c r="R276" s="82" t="s">
        <v>958</v>
      </c>
      <c r="S276" s="82"/>
      <c r="T276" s="82"/>
      <c r="U276" s="103">
        <v>0.03</v>
      </c>
      <c r="V276" s="103">
        <v>0.03</v>
      </c>
      <c r="W276" s="103">
        <v>0.03</v>
      </c>
      <c r="X276" s="103">
        <v>0.2</v>
      </c>
      <c r="Y276" s="103">
        <v>0.06</v>
      </c>
      <c r="Z276" s="103">
        <v>0.06</v>
      </c>
      <c r="AA276" s="103">
        <v>0.11</v>
      </c>
      <c r="AB276" s="103">
        <v>0.11</v>
      </c>
      <c r="AC276" s="82"/>
      <c r="AD276" s="103" t="s">
        <v>958</v>
      </c>
      <c r="AE276" s="82"/>
      <c r="AF276" s="103">
        <v>1</v>
      </c>
      <c r="AG276" s="103">
        <v>1</v>
      </c>
      <c r="AH276" s="79"/>
      <c r="AI276" s="61"/>
      <c r="AJ276" s="49"/>
      <c r="AK276" s="49"/>
      <c r="AL276" s="49"/>
    </row>
    <row r="277" spans="1:38" outlineLevel="2" x14ac:dyDescent="0.25">
      <c r="A277" s="49"/>
      <c r="B277" s="58"/>
      <c r="C277" s="51">
        <f t="shared" si="35"/>
        <v>3</v>
      </c>
      <c r="D277" s="79"/>
      <c r="E277" s="74"/>
      <c r="F277" s="74" t="s">
        <v>959</v>
      </c>
      <c r="G277" s="79"/>
      <c r="H277" s="82" t="s">
        <v>960</v>
      </c>
      <c r="I277" s="102" t="s">
        <v>616</v>
      </c>
      <c r="J277" s="102"/>
      <c r="K277" s="103">
        <v>1.35</v>
      </c>
      <c r="L277" s="103">
        <v>1.35</v>
      </c>
      <c r="M277" s="82"/>
      <c r="N277" s="82"/>
      <c r="O277" s="82"/>
      <c r="P277" s="82"/>
      <c r="Q277" s="82"/>
      <c r="R277" s="82" t="s">
        <v>961</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outlineLevel="2" x14ac:dyDescent="0.25">
      <c r="A278" s="49"/>
      <c r="B278" s="58"/>
      <c r="C278" s="51">
        <f t="shared" si="35"/>
        <v>3</v>
      </c>
      <c r="D278" s="79"/>
      <c r="E278" s="74"/>
      <c r="F278" s="74" t="s">
        <v>962</v>
      </c>
      <c r="G278" s="79"/>
      <c r="H278" s="82" t="s">
        <v>963</v>
      </c>
      <c r="I278" s="102" t="s">
        <v>719</v>
      </c>
      <c r="J278" s="102"/>
      <c r="K278" s="103">
        <v>1.6E-2</v>
      </c>
      <c r="L278" s="103">
        <v>1.6E-2</v>
      </c>
      <c r="M278" s="82"/>
      <c r="N278" s="82"/>
      <c r="O278" s="82"/>
      <c r="P278" s="82"/>
      <c r="Q278" s="82"/>
      <c r="R278" s="82" t="s">
        <v>964</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outlineLevel="2" x14ac:dyDescent="0.25">
      <c r="A279" s="49"/>
      <c r="B279" s="58"/>
      <c r="C279" s="51">
        <f t="shared" si="35"/>
        <v>3</v>
      </c>
      <c r="D279" s="79"/>
      <c r="E279" s="74"/>
      <c r="F279" s="74" t="s">
        <v>965</v>
      </c>
      <c r="G279" s="79"/>
      <c r="H279" s="82" t="s">
        <v>966</v>
      </c>
      <c r="I279" s="102" t="s">
        <v>666</v>
      </c>
      <c r="J279" s="102"/>
      <c r="K279" s="103">
        <v>1</v>
      </c>
      <c r="L279" s="103">
        <v>1</v>
      </c>
      <c r="M279" s="82"/>
      <c r="N279" s="82"/>
      <c r="O279" s="82"/>
      <c r="P279" s="82"/>
      <c r="Q279" s="82"/>
      <c r="R279" s="82" t="s">
        <v>679</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outlineLevel="2" x14ac:dyDescent="0.25">
      <c r="A280" s="49"/>
      <c r="B280" s="58"/>
      <c r="C280" s="51">
        <f t="shared" si="35"/>
        <v>3</v>
      </c>
      <c r="D280" s="79"/>
      <c r="E280" s="74"/>
      <c r="F280" s="74" t="s">
        <v>967</v>
      </c>
      <c r="G280" s="79"/>
      <c r="H280" s="82" t="s">
        <v>968</v>
      </c>
      <c r="I280" s="102" t="s">
        <v>969</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outlineLevel="2" x14ac:dyDescent="0.25">
      <c r="A281" s="49"/>
      <c r="B281" s="58"/>
      <c r="C281" s="51">
        <f t="shared" si="35"/>
        <v>3</v>
      </c>
      <c r="D281" s="79"/>
      <c r="E281" s="74"/>
      <c r="F281" s="74" t="s">
        <v>970</v>
      </c>
      <c r="G281" s="79"/>
      <c r="H281" s="82" t="s">
        <v>971</v>
      </c>
      <c r="I281" s="102" t="s">
        <v>972</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outlineLevel="2" x14ac:dyDescent="0.25">
      <c r="A282" s="49"/>
      <c r="B282" s="58"/>
      <c r="C282" s="51">
        <f t="shared" si="35"/>
        <v>3</v>
      </c>
      <c r="D282" s="79"/>
      <c r="E282" s="74"/>
      <c r="F282" s="74" t="s">
        <v>973</v>
      </c>
      <c r="G282" s="79"/>
      <c r="H282" s="82" t="s">
        <v>2550</v>
      </c>
      <c r="I282" s="102" t="s">
        <v>593</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2551</v>
      </c>
      <c r="AE282" s="82"/>
      <c r="AF282" s="103">
        <v>1</v>
      </c>
      <c r="AG282" s="103">
        <v>1</v>
      </c>
      <c r="AH282" s="79"/>
      <c r="AI282" s="61"/>
      <c r="AJ282" s="49"/>
      <c r="AK282" s="49"/>
      <c r="AL282" s="49"/>
    </row>
    <row r="283" spans="1:38" outlineLevel="2" x14ac:dyDescent="0.25">
      <c r="A283" s="49"/>
      <c r="B283" s="58"/>
      <c r="C283" s="51">
        <f t="shared" si="35"/>
        <v>3</v>
      </c>
      <c r="D283" s="79"/>
      <c r="E283" s="74"/>
      <c r="F283" s="74" t="s">
        <v>974</v>
      </c>
      <c r="G283" s="79"/>
      <c r="H283" s="82" t="s">
        <v>975</v>
      </c>
      <c r="I283" s="102" t="s">
        <v>593</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703</v>
      </c>
      <c r="AE283" s="82"/>
      <c r="AF283" s="103">
        <v>1</v>
      </c>
      <c r="AG283" s="103">
        <v>1</v>
      </c>
      <c r="AH283" s="79"/>
      <c r="AI283" s="61"/>
      <c r="AJ283" s="49"/>
      <c r="AK283" s="49"/>
      <c r="AL283" s="49"/>
    </row>
    <row r="284" spans="1:38" outlineLevel="2" x14ac:dyDescent="0.25">
      <c r="A284" s="49"/>
      <c r="B284" s="58"/>
      <c r="C284" s="51">
        <f>INT($C$40)+2</f>
        <v>3</v>
      </c>
      <c r="D284" s="79"/>
      <c r="E284" s="74"/>
      <c r="F284" s="74" t="s">
        <v>976</v>
      </c>
      <c r="G284" s="79"/>
      <c r="H284" s="82" t="s">
        <v>977</v>
      </c>
      <c r="I284" s="102" t="s">
        <v>978</v>
      </c>
      <c r="J284" s="102"/>
      <c r="K284" s="103">
        <v>0.2</v>
      </c>
      <c r="L284" s="103">
        <v>0.2</v>
      </c>
      <c r="M284" s="82"/>
      <c r="N284" s="82"/>
      <c r="O284" s="82"/>
      <c r="P284" s="82"/>
      <c r="Q284" s="82"/>
      <c r="R284" s="82" t="s">
        <v>703</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outlineLevel="2" x14ac:dyDescent="0.25">
      <c r="A285" s="49"/>
      <c r="B285" s="58"/>
      <c r="C285" s="51">
        <f>INT($C$40)+2</f>
        <v>3</v>
      </c>
      <c r="D285" s="79"/>
      <c r="E285" s="74"/>
      <c r="F285" s="74" t="s">
        <v>979</v>
      </c>
      <c r="G285" s="79"/>
      <c r="H285" s="82" t="s">
        <v>980</v>
      </c>
      <c r="I285" s="102" t="s">
        <v>981</v>
      </c>
      <c r="J285" s="102"/>
      <c r="K285" s="103">
        <f>1/1.17</f>
        <v>0.85470085470085477</v>
      </c>
      <c r="L285" s="103">
        <f>1/1.17</f>
        <v>0.85470085470085477</v>
      </c>
      <c r="M285" s="82"/>
      <c r="N285" s="82"/>
      <c r="O285" s="82"/>
      <c r="P285" s="82"/>
      <c r="Q285" s="82"/>
      <c r="R285" s="82" t="s">
        <v>982</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outlineLevel="2" x14ac:dyDescent="0.25">
      <c r="A286" s="49"/>
      <c r="B286" s="58"/>
      <c r="C286" s="51">
        <f t="shared" ref="C286:C288" si="41">INT($C$40)+2</f>
        <v>3</v>
      </c>
      <c r="D286" s="79"/>
      <c r="E286" s="74"/>
      <c r="F286" s="74" t="s">
        <v>983</v>
      </c>
      <c r="G286" s="79"/>
      <c r="H286" s="82" t="s">
        <v>984</v>
      </c>
      <c r="I286" s="102" t="s">
        <v>985</v>
      </c>
      <c r="J286" s="102"/>
      <c r="K286" s="103">
        <v>51</v>
      </c>
      <c r="L286" s="103">
        <v>51</v>
      </c>
      <c r="M286" s="82"/>
      <c r="N286" s="82"/>
      <c r="O286" s="82"/>
      <c r="P286" s="82"/>
      <c r="Q286" s="82"/>
      <c r="R286" s="82" t="s">
        <v>986</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outlineLevel="2" x14ac:dyDescent="0.25">
      <c r="A287" s="49"/>
      <c r="B287" s="58"/>
      <c r="C287" s="51">
        <f t="shared" si="41"/>
        <v>3</v>
      </c>
      <c r="D287" s="79"/>
      <c r="E287" s="74"/>
      <c r="F287" s="74" t="s">
        <v>2496</v>
      </c>
      <c r="G287" s="79"/>
      <c r="H287" s="82" t="s">
        <v>2500</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2499</v>
      </c>
      <c r="AE287" s="82"/>
      <c r="AF287" s="103">
        <v>1</v>
      </c>
      <c r="AG287" s="103">
        <v>1</v>
      </c>
      <c r="AH287" s="79"/>
      <c r="AI287" s="61"/>
      <c r="AJ287" s="49"/>
      <c r="AK287" s="49"/>
      <c r="AL287" s="49"/>
    </row>
    <row r="288" spans="1:38" outlineLevel="2" x14ac:dyDescent="0.25">
      <c r="A288" s="49"/>
      <c r="B288" s="58"/>
      <c r="C288" s="51">
        <f t="shared" si="41"/>
        <v>3</v>
      </c>
      <c r="D288" s="79"/>
      <c r="E288" s="74"/>
      <c r="F288" s="74" t="s">
        <v>2497</v>
      </c>
      <c r="G288" s="79"/>
      <c r="H288" s="82" t="s">
        <v>2498</v>
      </c>
      <c r="I288" s="102" t="s">
        <v>755</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2499</v>
      </c>
      <c r="AE288" s="82"/>
      <c r="AF288" s="103">
        <v>1</v>
      </c>
      <c r="AG288" s="103">
        <v>1</v>
      </c>
      <c r="AH288" s="79"/>
      <c r="AI288" s="61"/>
      <c r="AJ288" s="49"/>
      <c r="AK288" s="49"/>
      <c r="AL288" s="49"/>
    </row>
    <row r="289" spans="1:38" outlineLevel="2" x14ac:dyDescent="0.25">
      <c r="A289" s="49"/>
      <c r="B289" s="58"/>
      <c r="C289" s="51">
        <f>INT($C$40)+2</f>
        <v>3</v>
      </c>
      <c r="D289" s="79"/>
      <c r="E289" s="74"/>
      <c r="F289" s="74" t="s">
        <v>2501</v>
      </c>
      <c r="G289" s="79"/>
      <c r="H289" s="82" t="s">
        <v>2502</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x14ac:dyDescent="0.25">
      <c r="A290" s="49"/>
      <c r="B290" s="58"/>
      <c r="C290" s="51">
        <f>INT($C$40)+1</f>
        <v>2</v>
      </c>
      <c r="D290" s="79"/>
      <c r="E290" s="74"/>
      <c r="F290" s="307" t="s">
        <v>987</v>
      </c>
      <c r="G290" s="79"/>
      <c r="H290" s="297" t="s">
        <v>988</v>
      </c>
      <c r="I290" s="102"/>
      <c r="J290" s="102" t="s">
        <v>611</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outlineLevel="3" x14ac:dyDescent="0.25">
      <c r="A291" s="49"/>
      <c r="B291" s="58"/>
      <c r="C291" s="51">
        <f>INT($C$40)+3</f>
        <v>4</v>
      </c>
      <c r="D291" s="79"/>
      <c r="E291" s="74" t="s">
        <v>989</v>
      </c>
      <c r="F291" s="74" t="s">
        <v>990</v>
      </c>
      <c r="G291" s="79"/>
      <c r="H291" s="82" t="s">
        <v>586</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outlineLevel="2" x14ac:dyDescent="0.25">
      <c r="A292" s="49"/>
      <c r="B292" s="58"/>
      <c r="C292" s="51">
        <f t="shared" ref="C292:C307" si="52">INT($C$40)+2</f>
        <v>3</v>
      </c>
      <c r="D292" s="79"/>
      <c r="E292" s="74"/>
      <c r="F292" s="74" t="s">
        <v>991</v>
      </c>
      <c r="G292" s="79"/>
      <c r="H292" s="82" t="s">
        <v>992</v>
      </c>
      <c r="I292" s="102" t="s">
        <v>993</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outlineLevel="2" x14ac:dyDescent="0.25">
      <c r="A293" s="49"/>
      <c r="B293" s="58"/>
      <c r="C293" s="51">
        <f t="shared" si="52"/>
        <v>3</v>
      </c>
      <c r="D293" s="79"/>
      <c r="E293" s="74"/>
      <c r="F293" s="74" t="s">
        <v>994</v>
      </c>
      <c r="G293" s="79"/>
      <c r="H293" s="82" t="s">
        <v>995</v>
      </c>
      <c r="I293" s="102" t="s">
        <v>996</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outlineLevel="2" x14ac:dyDescent="0.25">
      <c r="A294" s="49"/>
      <c r="B294" s="58"/>
      <c r="C294" s="51">
        <f t="shared" si="52"/>
        <v>3</v>
      </c>
      <c r="D294" s="79"/>
      <c r="E294" s="74"/>
      <c r="F294" s="74" t="s">
        <v>997</v>
      </c>
      <c r="G294" s="79"/>
      <c r="H294" s="82" t="s">
        <v>998</v>
      </c>
      <c r="I294" s="102" t="s">
        <v>999</v>
      </c>
      <c r="J294" s="102"/>
      <c r="K294" s="103">
        <v>1.3</v>
      </c>
      <c r="L294" s="103">
        <v>1.3</v>
      </c>
      <c r="M294" s="103">
        <v>1.6</v>
      </c>
      <c r="N294" s="103">
        <v>1.6</v>
      </c>
      <c r="O294" s="103">
        <v>1.6</v>
      </c>
      <c r="P294" s="103">
        <v>1.6</v>
      </c>
      <c r="Q294" s="82"/>
      <c r="R294" s="82" t="s">
        <v>604</v>
      </c>
      <c r="S294" s="82" t="s">
        <v>604</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outlineLevel="2" x14ac:dyDescent="0.25">
      <c r="A295" s="49"/>
      <c r="B295" s="58"/>
      <c r="C295" s="51">
        <f t="shared" si="52"/>
        <v>3</v>
      </c>
      <c r="D295" s="79"/>
      <c r="E295" s="74"/>
      <c r="F295" s="74" t="s">
        <v>1000</v>
      </c>
      <c r="G295" s="79"/>
      <c r="H295" s="82" t="s">
        <v>1001</v>
      </c>
      <c r="I295" s="102" t="s">
        <v>593</v>
      </c>
      <c r="J295" s="102"/>
      <c r="K295" s="103">
        <v>0.5</v>
      </c>
      <c r="L295" s="103">
        <v>0.5</v>
      </c>
      <c r="M295" s="103">
        <v>0.5</v>
      </c>
      <c r="N295" s="103">
        <v>0.5</v>
      </c>
      <c r="O295" s="103">
        <v>0.5</v>
      </c>
      <c r="P295" s="103">
        <v>0.5</v>
      </c>
      <c r="Q295" s="82"/>
      <c r="R295" s="82" t="s">
        <v>604</v>
      </c>
      <c r="S295" s="82" t="s">
        <v>604</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outlineLevel="2" x14ac:dyDescent="0.25">
      <c r="A296" s="49"/>
      <c r="B296" s="58"/>
      <c r="C296" s="51">
        <f t="shared" si="52"/>
        <v>3</v>
      </c>
      <c r="D296" s="79"/>
      <c r="E296" s="74"/>
      <c r="F296" s="74" t="s">
        <v>1002</v>
      </c>
      <c r="G296" s="79"/>
      <c r="H296" s="82" t="s">
        <v>1003</v>
      </c>
      <c r="I296" s="102" t="s">
        <v>666</v>
      </c>
      <c r="J296" s="102"/>
      <c r="K296" s="103">
        <v>0.7</v>
      </c>
      <c r="L296" s="103">
        <v>0.7</v>
      </c>
      <c r="M296" s="103">
        <v>0.7</v>
      </c>
      <c r="N296" s="103">
        <v>0.7</v>
      </c>
      <c r="O296" s="103">
        <v>0.7</v>
      </c>
      <c r="P296" s="103">
        <v>0.7</v>
      </c>
      <c r="Q296" s="82"/>
      <c r="R296" s="82" t="s">
        <v>604</v>
      </c>
      <c r="S296" s="82" t="s">
        <v>604</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outlineLevel="2" x14ac:dyDescent="0.25">
      <c r="A297" s="49"/>
      <c r="B297" s="58"/>
      <c r="C297" s="51">
        <f t="shared" si="52"/>
        <v>3</v>
      </c>
      <c r="D297" s="79"/>
      <c r="E297" s="74"/>
      <c r="F297" s="74" t="s">
        <v>1004</v>
      </c>
      <c r="G297" s="79"/>
      <c r="H297" s="82" t="s">
        <v>1005</v>
      </c>
      <c r="I297" s="102" t="s">
        <v>1006</v>
      </c>
      <c r="J297" s="102"/>
      <c r="K297" s="103">
        <v>0.15</v>
      </c>
      <c r="L297" s="103">
        <v>0.15</v>
      </c>
      <c r="M297" s="103">
        <v>0.15</v>
      </c>
      <c r="N297" s="103">
        <v>0.15</v>
      </c>
      <c r="O297" s="103">
        <v>0.15</v>
      </c>
      <c r="P297" s="103">
        <v>0.15</v>
      </c>
      <c r="Q297" s="82"/>
      <c r="R297" s="82" t="s">
        <v>604</v>
      </c>
      <c r="S297" s="82" t="s">
        <v>604</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outlineLevel="2" x14ac:dyDescent="0.25">
      <c r="A298" s="49"/>
      <c r="B298" s="58"/>
      <c r="C298" s="51">
        <f t="shared" si="52"/>
        <v>3</v>
      </c>
      <c r="D298" s="79"/>
      <c r="E298" s="74"/>
      <c r="F298" s="74" t="s">
        <v>1007</v>
      </c>
      <c r="G298" s="79"/>
      <c r="H298" s="82" t="s">
        <v>1008</v>
      </c>
      <c r="I298" s="102" t="s">
        <v>593</v>
      </c>
      <c r="J298" s="102"/>
      <c r="K298" s="103">
        <v>0.48099999999999998</v>
      </c>
      <c r="L298" s="103">
        <v>0.48099999999999998</v>
      </c>
      <c r="M298" s="103">
        <v>0.48099999999999998</v>
      </c>
      <c r="N298" s="103">
        <v>0.48099999999999998</v>
      </c>
      <c r="O298" s="103">
        <v>0.48099999999999998</v>
      </c>
      <c r="P298" s="103">
        <v>0.48099999999999998</v>
      </c>
      <c r="Q298" s="82"/>
      <c r="R298" s="82" t="s">
        <v>604</v>
      </c>
      <c r="S298" s="82" t="s">
        <v>604</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outlineLevel="2" x14ac:dyDescent="0.25">
      <c r="A299" s="49"/>
      <c r="B299" s="58"/>
      <c r="C299" s="51">
        <f t="shared" si="52"/>
        <v>3</v>
      </c>
      <c r="D299" s="79"/>
      <c r="E299" s="74"/>
      <c r="F299" s="74" t="s">
        <v>1009</v>
      </c>
      <c r="G299" s="79"/>
      <c r="H299" s="82" t="s">
        <v>1005</v>
      </c>
      <c r="I299" s="102" t="s">
        <v>593</v>
      </c>
      <c r="J299" s="102"/>
      <c r="K299" s="103">
        <v>0.61899999999999999</v>
      </c>
      <c r="L299" s="103">
        <v>0.61899999999999999</v>
      </c>
      <c r="M299" s="103">
        <v>0.61899999999999999</v>
      </c>
      <c r="N299" s="103">
        <v>0.61899999999999999</v>
      </c>
      <c r="O299" s="103">
        <v>0.61899999999999999</v>
      </c>
      <c r="P299" s="103">
        <v>0.61899999999999999</v>
      </c>
      <c r="Q299" s="82"/>
      <c r="R299" s="82" t="s">
        <v>604</v>
      </c>
      <c r="S299" s="82" t="s">
        <v>604</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outlineLevel="2" x14ac:dyDescent="0.25">
      <c r="A300" s="49"/>
      <c r="B300" s="58"/>
      <c r="C300" s="51">
        <f t="shared" si="52"/>
        <v>3</v>
      </c>
      <c r="D300" s="79"/>
      <c r="E300" s="74"/>
      <c r="F300" s="74" t="s">
        <v>1010</v>
      </c>
      <c r="G300" s="79"/>
      <c r="H300" s="82" t="s">
        <v>1011</v>
      </c>
      <c r="I300" s="102" t="s">
        <v>999</v>
      </c>
      <c r="J300" s="102"/>
      <c r="K300" s="103">
        <v>1.41</v>
      </c>
      <c r="L300" s="103">
        <v>1.41</v>
      </c>
      <c r="M300" s="103">
        <v>1.1000000000000001</v>
      </c>
      <c r="N300" s="103">
        <v>1.1000000000000001</v>
      </c>
      <c r="O300" s="103">
        <v>1.1000000000000001</v>
      </c>
      <c r="P300" s="103">
        <v>1.1000000000000001</v>
      </c>
      <c r="Q300" s="82"/>
      <c r="R300" s="82" t="s">
        <v>604</v>
      </c>
      <c r="S300" s="82" t="s">
        <v>604</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outlineLevel="2" x14ac:dyDescent="0.25">
      <c r="A301" s="49"/>
      <c r="B301" s="58"/>
      <c r="C301" s="51">
        <f t="shared" si="52"/>
        <v>3</v>
      </c>
      <c r="D301" s="79"/>
      <c r="E301" s="74"/>
      <c r="F301" s="74" t="s">
        <v>1012</v>
      </c>
      <c r="G301" s="79"/>
      <c r="H301" s="82" t="s">
        <v>1005</v>
      </c>
      <c r="I301" s="102" t="s">
        <v>593</v>
      </c>
      <c r="J301" s="102"/>
      <c r="K301" s="103">
        <v>0.32200000000000001</v>
      </c>
      <c r="L301" s="103">
        <v>0.32200000000000001</v>
      </c>
      <c r="M301" s="103">
        <v>0.32200000000000001</v>
      </c>
      <c r="N301" s="103">
        <v>0.32200000000000001</v>
      </c>
      <c r="O301" s="103">
        <v>0.32200000000000001</v>
      </c>
      <c r="P301" s="103">
        <v>0.32200000000000001</v>
      </c>
      <c r="Q301" s="82"/>
      <c r="R301" s="82" t="s">
        <v>1013</v>
      </c>
      <c r="S301" s="82" t="s">
        <v>604</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outlineLevel="2" x14ac:dyDescent="0.25">
      <c r="A302" s="49"/>
      <c r="B302" s="58"/>
      <c r="C302" s="51">
        <f t="shared" si="52"/>
        <v>3</v>
      </c>
      <c r="D302" s="79"/>
      <c r="E302" s="74"/>
      <c r="F302" s="74" t="s">
        <v>1014</v>
      </c>
      <c r="G302" s="79"/>
      <c r="H302" s="82" t="s">
        <v>1015</v>
      </c>
      <c r="I302" s="102" t="s">
        <v>629</v>
      </c>
      <c r="J302" s="102"/>
      <c r="K302" s="103">
        <v>39</v>
      </c>
      <c r="L302" s="103">
        <v>39</v>
      </c>
      <c r="M302" s="103">
        <v>39</v>
      </c>
      <c r="N302" s="103">
        <v>39</v>
      </c>
      <c r="O302" s="103">
        <v>39</v>
      </c>
      <c r="P302" s="103">
        <v>39</v>
      </c>
      <c r="Q302" s="82"/>
      <c r="R302" s="82" t="s">
        <v>604</v>
      </c>
      <c r="S302" s="82" t="s">
        <v>604</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outlineLevel="2" x14ac:dyDescent="0.25">
      <c r="A303" s="49"/>
      <c r="B303" s="58"/>
      <c r="C303" s="51">
        <f t="shared" si="52"/>
        <v>3</v>
      </c>
      <c r="D303" s="79"/>
      <c r="E303" s="74"/>
      <c r="F303" s="74" t="s">
        <v>1016</v>
      </c>
      <c r="G303" s="79"/>
      <c r="H303" s="82" t="s">
        <v>1017</v>
      </c>
      <c r="I303" s="102" t="s">
        <v>1018</v>
      </c>
      <c r="J303" s="102"/>
      <c r="K303" s="103">
        <v>1.3</v>
      </c>
      <c r="L303" s="103">
        <v>1.3</v>
      </c>
      <c r="M303" s="103">
        <v>1.5</v>
      </c>
      <c r="N303" s="103">
        <v>1.5</v>
      </c>
      <c r="O303" s="103">
        <v>1.5</v>
      </c>
      <c r="P303" s="103">
        <v>1.5</v>
      </c>
      <c r="Q303" s="82"/>
      <c r="R303" s="82" t="s">
        <v>604</v>
      </c>
      <c r="S303" s="82" t="s">
        <v>604</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outlineLevel="2" x14ac:dyDescent="0.25">
      <c r="A304" s="49"/>
      <c r="B304" s="58"/>
      <c r="C304" s="51">
        <f t="shared" si="52"/>
        <v>3</v>
      </c>
      <c r="D304" s="79"/>
      <c r="E304" s="74"/>
      <c r="F304" s="74" t="s">
        <v>1019</v>
      </c>
      <c r="G304" s="79"/>
      <c r="H304" s="82" t="s">
        <v>1020</v>
      </c>
      <c r="I304" s="102" t="s">
        <v>629</v>
      </c>
      <c r="J304" s="102"/>
      <c r="K304" s="103">
        <v>5</v>
      </c>
      <c r="L304" s="103">
        <v>5</v>
      </c>
      <c r="M304" s="103">
        <v>5</v>
      </c>
      <c r="N304" s="103">
        <v>5</v>
      </c>
      <c r="O304" s="103">
        <v>5</v>
      </c>
      <c r="P304" s="103">
        <v>5</v>
      </c>
      <c r="Q304" s="82"/>
      <c r="R304" s="82" t="s">
        <v>604</v>
      </c>
      <c r="S304" s="82" t="s">
        <v>604</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outlineLevel="2" x14ac:dyDescent="0.25">
      <c r="A305" s="49"/>
      <c r="B305" s="58"/>
      <c r="C305" s="51">
        <f t="shared" si="52"/>
        <v>3</v>
      </c>
      <c r="D305" s="79"/>
      <c r="E305" s="74"/>
      <c r="F305" s="74" t="s">
        <v>1021</v>
      </c>
      <c r="G305" s="79"/>
      <c r="H305" s="82" t="s">
        <v>1022</v>
      </c>
      <c r="I305" s="102" t="s">
        <v>1023</v>
      </c>
      <c r="J305" s="102"/>
      <c r="K305" s="103">
        <v>0.15</v>
      </c>
      <c r="L305" s="103">
        <v>0.15</v>
      </c>
      <c r="M305" s="103">
        <v>0.15</v>
      </c>
      <c r="N305" s="103">
        <v>0.15</v>
      </c>
      <c r="O305" s="103">
        <v>0.15</v>
      </c>
      <c r="P305" s="103">
        <v>0.15</v>
      </c>
      <c r="Q305" s="82"/>
      <c r="R305" s="82" t="s">
        <v>604</v>
      </c>
      <c r="S305" s="82" t="s">
        <v>604</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outlineLevel="2" x14ac:dyDescent="0.25">
      <c r="A306" s="49"/>
      <c r="B306" s="58"/>
      <c r="C306" s="51">
        <f t="shared" si="52"/>
        <v>3</v>
      </c>
      <c r="D306" s="79"/>
      <c r="E306" s="74"/>
      <c r="F306" s="74" t="s">
        <v>1024</v>
      </c>
      <c r="G306" s="79"/>
      <c r="H306" s="82" t="s">
        <v>1022</v>
      </c>
      <c r="I306" s="102" t="s">
        <v>629</v>
      </c>
      <c r="J306" s="102"/>
      <c r="K306" s="103">
        <v>10</v>
      </c>
      <c r="L306" s="103">
        <v>10</v>
      </c>
      <c r="M306" s="103">
        <v>10</v>
      </c>
      <c r="N306" s="103">
        <v>10</v>
      </c>
      <c r="O306" s="103">
        <v>10</v>
      </c>
      <c r="P306" s="103">
        <v>10</v>
      </c>
      <c r="Q306" s="82"/>
      <c r="R306" s="82" t="s">
        <v>604</v>
      </c>
      <c r="S306" s="82" t="s">
        <v>604</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outlineLevel="2" x14ac:dyDescent="0.25">
      <c r="A307" s="49"/>
      <c r="B307" s="58"/>
      <c r="C307" s="51">
        <f t="shared" si="52"/>
        <v>3</v>
      </c>
      <c r="D307" s="79"/>
      <c r="E307" s="74"/>
      <c r="F307" s="74" t="s">
        <v>1025</v>
      </c>
      <c r="G307" s="79"/>
      <c r="H307" s="82" t="s">
        <v>1026</v>
      </c>
      <c r="I307" s="102" t="s">
        <v>1027</v>
      </c>
      <c r="J307" s="102"/>
      <c r="K307" s="103">
        <v>0.38</v>
      </c>
      <c r="L307" s="103">
        <v>0.38</v>
      </c>
      <c r="M307" s="103">
        <v>0.38</v>
      </c>
      <c r="N307" s="103">
        <v>0.38</v>
      </c>
      <c r="O307" s="103">
        <v>0.38</v>
      </c>
      <c r="P307" s="103">
        <v>0.38</v>
      </c>
      <c r="Q307" s="82"/>
      <c r="R307" s="82" t="s">
        <v>604</v>
      </c>
      <c r="S307" s="82" t="s">
        <v>604</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x14ac:dyDescent="0.25">
      <c r="A308" s="49"/>
      <c r="B308" s="58"/>
      <c r="C308" s="51">
        <f>INT($C$40)+1</f>
        <v>2</v>
      </c>
      <c r="D308" s="79"/>
      <c r="E308" s="74"/>
      <c r="F308" s="307" t="s">
        <v>1028</v>
      </c>
      <c r="G308" s="79"/>
      <c r="H308" s="297" t="s">
        <v>1029</v>
      </c>
      <c r="I308" s="102"/>
      <c r="J308" s="102" t="s">
        <v>611</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51">
        <f>INT($C$40)+3</f>
        <v>4</v>
      </c>
      <c r="D309" s="79"/>
      <c r="E309" s="74" t="s">
        <v>1030</v>
      </c>
      <c r="F309" s="74" t="s">
        <v>1031</v>
      </c>
      <c r="G309" s="79"/>
      <c r="H309" s="82" t="s">
        <v>586</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outlineLevel="2" x14ac:dyDescent="0.25">
      <c r="A310" s="49"/>
      <c r="B310" s="58"/>
      <c r="C310" s="51">
        <f t="shared" ref="C310:C331" si="54">INT($C$40)+2</f>
        <v>3</v>
      </c>
      <c r="D310" s="79"/>
      <c r="E310" s="74"/>
      <c r="F310" s="74" t="s">
        <v>1032</v>
      </c>
      <c r="G310" s="79"/>
      <c r="H310" s="82" t="s">
        <v>1033</v>
      </c>
      <c r="I310" s="102" t="s">
        <v>666</v>
      </c>
      <c r="J310" s="102"/>
      <c r="K310" s="103">
        <v>0.6</v>
      </c>
      <c r="L310" s="103">
        <v>0.6</v>
      </c>
      <c r="M310" s="103">
        <v>0.6</v>
      </c>
      <c r="N310" s="103">
        <v>0.6</v>
      </c>
      <c r="O310" s="103">
        <v>0.6</v>
      </c>
      <c r="P310" s="103">
        <v>0.6</v>
      </c>
      <c r="Q310" s="82"/>
      <c r="R310" s="82" t="s">
        <v>604</v>
      </c>
      <c r="S310" s="82" t="s">
        <v>604</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outlineLevel="2" x14ac:dyDescent="0.25">
      <c r="A311" s="49"/>
      <c r="B311" s="58"/>
      <c r="C311" s="51">
        <f t="shared" si="54"/>
        <v>3</v>
      </c>
      <c r="D311" s="79"/>
      <c r="E311" s="74"/>
      <c r="F311" s="74" t="s">
        <v>1034</v>
      </c>
      <c r="G311" s="79"/>
      <c r="H311" s="82" t="s">
        <v>1035</v>
      </c>
      <c r="I311" s="102" t="s">
        <v>666</v>
      </c>
      <c r="J311" s="102"/>
      <c r="K311" s="103">
        <v>0.7</v>
      </c>
      <c r="L311" s="103">
        <v>0.7</v>
      </c>
      <c r="M311" s="103">
        <v>0.7</v>
      </c>
      <c r="N311" s="103">
        <v>0.7</v>
      </c>
      <c r="O311" s="103">
        <v>0.7</v>
      </c>
      <c r="P311" s="103">
        <v>0.7</v>
      </c>
      <c r="Q311" s="82"/>
      <c r="R311" s="82" t="s">
        <v>604</v>
      </c>
      <c r="S311" s="82" t="s">
        <v>604</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outlineLevel="2" x14ac:dyDescent="0.25">
      <c r="A312" s="49"/>
      <c r="B312" s="58"/>
      <c r="C312" s="51">
        <f t="shared" si="54"/>
        <v>3</v>
      </c>
      <c r="D312" s="79"/>
      <c r="E312" s="74"/>
      <c r="F312" s="74" t="s">
        <v>1036</v>
      </c>
      <c r="G312" s="79"/>
      <c r="H312" s="82" t="s">
        <v>1037</v>
      </c>
      <c r="I312" s="102" t="s">
        <v>666</v>
      </c>
      <c r="J312" s="102"/>
      <c r="K312" s="103">
        <v>0.8</v>
      </c>
      <c r="L312" s="103">
        <v>0.8</v>
      </c>
      <c r="M312" s="103">
        <v>0.8</v>
      </c>
      <c r="N312" s="103">
        <v>0.8</v>
      </c>
      <c r="O312" s="103">
        <v>0.8</v>
      </c>
      <c r="P312" s="103">
        <v>0.8</v>
      </c>
      <c r="Q312" s="82"/>
      <c r="R312" s="82" t="s">
        <v>604</v>
      </c>
      <c r="S312" s="82" t="s">
        <v>604</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outlineLevel="2" x14ac:dyDescent="0.25">
      <c r="A313" s="49"/>
      <c r="B313" s="58"/>
      <c r="C313" s="51">
        <f t="shared" si="54"/>
        <v>3</v>
      </c>
      <c r="D313" s="79"/>
      <c r="E313" s="74"/>
      <c r="F313" s="74" t="s">
        <v>1038</v>
      </c>
      <c r="G313" s="79"/>
      <c r="H313" s="82" t="s">
        <v>1039</v>
      </c>
      <c r="I313" s="102" t="s">
        <v>593</v>
      </c>
      <c r="J313" s="102"/>
      <c r="K313" s="103">
        <v>6</v>
      </c>
      <c r="L313" s="103">
        <v>6</v>
      </c>
      <c r="M313" s="103">
        <v>6</v>
      </c>
      <c r="N313" s="103">
        <v>6</v>
      </c>
      <c r="O313" s="103">
        <v>6</v>
      </c>
      <c r="P313" s="103">
        <v>6</v>
      </c>
      <c r="Q313" s="82"/>
      <c r="R313" s="82" t="s">
        <v>604</v>
      </c>
      <c r="S313" s="82" t="s">
        <v>604</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outlineLevel="2" x14ac:dyDescent="0.25">
      <c r="A314" s="49"/>
      <c r="B314" s="58"/>
      <c r="C314" s="51">
        <f t="shared" si="54"/>
        <v>3</v>
      </c>
      <c r="D314" s="79"/>
      <c r="E314" s="74"/>
      <c r="F314" s="74" t="s">
        <v>1040</v>
      </c>
      <c r="G314" s="79"/>
      <c r="H314" s="82" t="s">
        <v>1041</v>
      </c>
      <c r="I314" s="102" t="s">
        <v>593</v>
      </c>
      <c r="J314" s="102"/>
      <c r="K314" s="103">
        <v>0.4</v>
      </c>
      <c r="L314" s="103">
        <v>0.4</v>
      </c>
      <c r="M314" s="103">
        <v>0.4</v>
      </c>
      <c r="N314" s="103">
        <v>0.4</v>
      </c>
      <c r="O314" s="103">
        <v>0.4</v>
      </c>
      <c r="P314" s="103">
        <v>0.4</v>
      </c>
      <c r="Q314" s="82"/>
      <c r="R314" s="82" t="s">
        <v>604</v>
      </c>
      <c r="S314" s="82" t="s">
        <v>604</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outlineLevel="2" x14ac:dyDescent="0.25">
      <c r="A315" s="49"/>
      <c r="B315" s="58"/>
      <c r="C315" s="51">
        <f t="shared" si="54"/>
        <v>3</v>
      </c>
      <c r="D315" s="79"/>
      <c r="E315" s="74"/>
      <c r="F315" s="74" t="s">
        <v>1042</v>
      </c>
      <c r="G315" s="79"/>
      <c r="H315" s="82" t="s">
        <v>1043</v>
      </c>
      <c r="I315" s="102" t="s">
        <v>687</v>
      </c>
      <c r="J315" s="102"/>
      <c r="K315" s="103">
        <v>0.9</v>
      </c>
      <c r="L315" s="103">
        <v>0.9</v>
      </c>
      <c r="M315" s="103">
        <v>0.9</v>
      </c>
      <c r="N315" s="103">
        <v>0.9</v>
      </c>
      <c r="O315" s="103">
        <v>0.9</v>
      </c>
      <c r="P315" s="103">
        <v>0.9</v>
      </c>
      <c r="Q315" s="82"/>
      <c r="R315" s="82" t="s">
        <v>604</v>
      </c>
      <c r="S315" s="82" t="s">
        <v>604</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outlineLevel="2" x14ac:dyDescent="0.25">
      <c r="A316" s="49"/>
      <c r="B316" s="58"/>
      <c r="C316" s="51">
        <f t="shared" si="54"/>
        <v>3</v>
      </c>
      <c r="D316" s="79"/>
      <c r="E316" s="74"/>
      <c r="F316" s="74" t="s">
        <v>1044</v>
      </c>
      <c r="G316" s="79"/>
      <c r="H316" s="82" t="s">
        <v>1045</v>
      </c>
      <c r="I316" s="102" t="s">
        <v>687</v>
      </c>
      <c r="J316" s="102"/>
      <c r="K316" s="103">
        <v>0.97</v>
      </c>
      <c r="L316" s="103">
        <v>0.97</v>
      </c>
      <c r="M316" s="103">
        <v>0.97</v>
      </c>
      <c r="N316" s="103">
        <v>0.97</v>
      </c>
      <c r="O316" s="103">
        <v>0.97</v>
      </c>
      <c r="P316" s="103">
        <v>0.97</v>
      </c>
      <c r="Q316" s="82"/>
      <c r="R316" s="82" t="s">
        <v>604</v>
      </c>
      <c r="S316" s="82" t="s">
        <v>604</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outlineLevel="2" x14ac:dyDescent="0.25">
      <c r="A317" s="49"/>
      <c r="B317" s="58"/>
      <c r="C317" s="51">
        <f t="shared" si="54"/>
        <v>3</v>
      </c>
      <c r="D317" s="79"/>
      <c r="E317" s="74"/>
      <c r="F317" s="74" t="s">
        <v>1046</v>
      </c>
      <c r="G317" s="79"/>
      <c r="H317" s="82" t="s">
        <v>1047</v>
      </c>
      <c r="I317" s="102" t="s">
        <v>616</v>
      </c>
      <c r="J317" s="102"/>
      <c r="K317" s="103">
        <v>27</v>
      </c>
      <c r="L317" s="103">
        <v>27</v>
      </c>
      <c r="M317" s="103">
        <v>27</v>
      </c>
      <c r="N317" s="103">
        <v>23.2</v>
      </c>
      <c r="O317" s="103">
        <v>23.2</v>
      </c>
      <c r="P317" s="103">
        <v>27</v>
      </c>
      <c r="Q317" s="82"/>
      <c r="R317" s="82" t="s">
        <v>604</v>
      </c>
      <c r="S317" s="82" t="s">
        <v>604</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outlineLevel="2" x14ac:dyDescent="0.25">
      <c r="A318" s="49"/>
      <c r="B318" s="58"/>
      <c r="C318" s="51">
        <f t="shared" si="54"/>
        <v>3</v>
      </c>
      <c r="D318" s="79"/>
      <c r="E318" s="74"/>
      <c r="F318" s="74" t="s">
        <v>1048</v>
      </c>
      <c r="G318" s="79"/>
      <c r="H318" s="82" t="s">
        <v>1049</v>
      </c>
      <c r="I318" s="102" t="s">
        <v>687</v>
      </c>
      <c r="J318" s="102"/>
      <c r="K318" s="103">
        <v>20.3</v>
      </c>
      <c r="L318" s="103">
        <v>20.3</v>
      </c>
      <c r="M318" s="103">
        <v>20.3</v>
      </c>
      <c r="N318" s="103">
        <v>16.5</v>
      </c>
      <c r="O318" s="103">
        <v>16.5</v>
      </c>
      <c r="P318" s="103">
        <v>20.3</v>
      </c>
      <c r="Q318" s="82"/>
      <c r="R318" s="82" t="s">
        <v>604</v>
      </c>
      <c r="S318" s="82" t="s">
        <v>604</v>
      </c>
      <c r="T318" s="82"/>
      <c r="U318" s="304">
        <f t="shared" si="55"/>
        <v>20.3</v>
      </c>
      <c r="V318" s="304">
        <f t="shared" si="55"/>
        <v>20.3</v>
      </c>
      <c r="W318" s="304">
        <f t="shared" si="55"/>
        <v>20.3</v>
      </c>
      <c r="X318" s="304">
        <f t="shared" si="55"/>
        <v>20.3</v>
      </c>
      <c r="Y318" s="304">
        <f t="shared" si="55"/>
        <v>20.3</v>
      </c>
      <c r="Z318" s="304">
        <f t="shared" si="55"/>
        <v>20.3</v>
      </c>
      <c r="AA318" s="304">
        <f t="shared" si="55"/>
        <v>20.3</v>
      </c>
      <c r="AB318" s="304">
        <f t="shared" si="55"/>
        <v>20.3</v>
      </c>
      <c r="AC318" s="82"/>
      <c r="AD318" s="82"/>
      <c r="AE318" s="82"/>
      <c r="AF318" s="103">
        <v>1</v>
      </c>
      <c r="AG318" s="103">
        <v>1</v>
      </c>
      <c r="AH318" s="79"/>
      <c r="AI318" s="61"/>
      <c r="AJ318" s="49"/>
      <c r="AK318" s="49"/>
      <c r="AL318" s="49"/>
    </row>
    <row r="319" spans="1:38" outlineLevel="2" x14ac:dyDescent="0.25">
      <c r="A319" s="49"/>
      <c r="B319" s="58"/>
      <c r="C319" s="51">
        <f t="shared" si="54"/>
        <v>3</v>
      </c>
      <c r="D319" s="79"/>
      <c r="E319" s="74"/>
      <c r="F319" s="74" t="s">
        <v>1050</v>
      </c>
      <c r="G319" s="79"/>
      <c r="H319" s="82" t="s">
        <v>1051</v>
      </c>
      <c r="I319" s="102" t="s">
        <v>616</v>
      </c>
      <c r="J319" s="102"/>
      <c r="K319" s="103">
        <v>2</v>
      </c>
      <c r="L319" s="103">
        <v>2</v>
      </c>
      <c r="M319" s="103">
        <v>2</v>
      </c>
      <c r="N319" s="103">
        <v>2</v>
      </c>
      <c r="O319" s="103">
        <v>2</v>
      </c>
      <c r="P319" s="103">
        <v>2</v>
      </c>
      <c r="Q319" s="82"/>
      <c r="R319" s="82" t="s">
        <v>604</v>
      </c>
      <c r="S319" s="82" t="s">
        <v>604</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outlineLevel="2" x14ac:dyDescent="0.25">
      <c r="A320" s="49"/>
      <c r="B320" s="58"/>
      <c r="C320" s="51">
        <f t="shared" si="54"/>
        <v>3</v>
      </c>
      <c r="D320" s="79"/>
      <c r="E320" s="74"/>
      <c r="F320" s="74" t="s">
        <v>1052</v>
      </c>
      <c r="G320" s="79"/>
      <c r="H320" s="82" t="s">
        <v>1053</v>
      </c>
      <c r="I320" s="102" t="s">
        <v>593</v>
      </c>
      <c r="J320" s="102"/>
      <c r="K320" s="103">
        <v>13.8</v>
      </c>
      <c r="L320" s="103">
        <v>13.8</v>
      </c>
      <c r="M320" s="103">
        <v>13.8</v>
      </c>
      <c r="N320" s="103">
        <v>13.8</v>
      </c>
      <c r="O320" s="103">
        <v>13.8</v>
      </c>
      <c r="P320" s="103">
        <v>13.8</v>
      </c>
      <c r="Q320" s="82"/>
      <c r="R320" s="82" t="s">
        <v>642</v>
      </c>
      <c r="S320" s="82" t="s">
        <v>642</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outlineLevel="2" x14ac:dyDescent="0.25">
      <c r="A321" s="49"/>
      <c r="B321" s="58"/>
      <c r="C321" s="51">
        <f t="shared" si="54"/>
        <v>3</v>
      </c>
      <c r="D321" s="79"/>
      <c r="E321" s="74"/>
      <c r="F321" s="74" t="s">
        <v>1054</v>
      </c>
      <c r="G321" s="79"/>
      <c r="H321" s="82" t="s">
        <v>1055</v>
      </c>
      <c r="I321" s="102" t="s">
        <v>593</v>
      </c>
      <c r="J321" s="102"/>
      <c r="K321" s="103">
        <v>7.1999999999999995E-2</v>
      </c>
      <c r="L321" s="103">
        <v>7.1999999999999995E-2</v>
      </c>
      <c r="M321" s="103">
        <v>7.1999999999999995E-2</v>
      </c>
      <c r="N321" s="103">
        <v>9.1999999999999998E-2</v>
      </c>
      <c r="O321" s="103">
        <v>9.1999999999999998E-2</v>
      </c>
      <c r="P321" s="103">
        <v>7.1999999999999995E-2</v>
      </c>
      <c r="Q321" s="82"/>
      <c r="R321" s="82" t="s">
        <v>642</v>
      </c>
      <c r="S321" s="82" t="s">
        <v>642</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outlineLevel="2" x14ac:dyDescent="0.25">
      <c r="A322" s="49"/>
      <c r="B322" s="58"/>
      <c r="C322" s="51">
        <f t="shared" si="54"/>
        <v>3</v>
      </c>
      <c r="D322" s="79"/>
      <c r="E322" s="74"/>
      <c r="F322" s="74" t="s">
        <v>1056</v>
      </c>
      <c r="G322" s="79"/>
      <c r="H322" s="82" t="s">
        <v>1057</v>
      </c>
      <c r="I322" s="102" t="s">
        <v>593</v>
      </c>
      <c r="J322" s="102"/>
      <c r="K322" s="103">
        <v>0.14000000000000001</v>
      </c>
      <c r="L322" s="103">
        <v>0.14000000000000001</v>
      </c>
      <c r="M322" s="103">
        <v>0.14000000000000001</v>
      </c>
      <c r="N322" s="103">
        <v>0.12</v>
      </c>
      <c r="O322" s="103">
        <v>0.12</v>
      </c>
      <c r="P322" s="103">
        <v>0.14000000000000001</v>
      </c>
      <c r="Q322" s="82"/>
      <c r="R322" s="82" t="s">
        <v>604</v>
      </c>
      <c r="S322" s="82" t="s">
        <v>604</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outlineLevel="2" x14ac:dyDescent="0.25">
      <c r="A323" s="49"/>
      <c r="B323" s="58"/>
      <c r="C323" s="51">
        <f t="shared" si="54"/>
        <v>3</v>
      </c>
      <c r="D323" s="79"/>
      <c r="E323" s="74"/>
      <c r="F323" s="74" t="s">
        <v>1058</v>
      </c>
      <c r="G323" s="79"/>
      <c r="H323" s="82" t="s">
        <v>1059</v>
      </c>
      <c r="I323" s="102" t="s">
        <v>593</v>
      </c>
      <c r="J323" s="102"/>
      <c r="K323" s="103">
        <v>8.0000000000000002E-3</v>
      </c>
      <c r="L323" s="103">
        <v>8.0000000000000002E-3</v>
      </c>
      <c r="M323" s="103">
        <v>8.0000000000000002E-3</v>
      </c>
      <c r="N323" s="103">
        <v>8.0000000000000002E-3</v>
      </c>
      <c r="O323" s="103">
        <v>8.0000000000000002E-3</v>
      </c>
      <c r="P323" s="103">
        <v>8.0000000000000002E-3</v>
      </c>
      <c r="Q323" s="82"/>
      <c r="R323" s="82" t="s">
        <v>604</v>
      </c>
      <c r="S323" s="82" t="s">
        <v>604</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outlineLevel="2" x14ac:dyDescent="0.25">
      <c r="A324" s="49"/>
      <c r="B324" s="58"/>
      <c r="C324" s="51">
        <f t="shared" si="54"/>
        <v>3</v>
      </c>
      <c r="D324" s="79"/>
      <c r="E324" s="74"/>
      <c r="F324" s="74" t="s">
        <v>1060</v>
      </c>
      <c r="G324" s="79"/>
      <c r="H324" s="82" t="s">
        <v>1061</v>
      </c>
      <c r="I324" s="102" t="s">
        <v>593</v>
      </c>
      <c r="J324" s="102"/>
      <c r="K324" s="103">
        <v>0.115</v>
      </c>
      <c r="L324" s="103">
        <v>0.115</v>
      </c>
      <c r="M324" s="103">
        <v>0.115</v>
      </c>
      <c r="N324" s="103">
        <v>0.115</v>
      </c>
      <c r="O324" s="103">
        <v>0.115</v>
      </c>
      <c r="P324" s="103">
        <v>0.115</v>
      </c>
      <c r="Q324" s="82"/>
      <c r="R324" s="82" t="s">
        <v>604</v>
      </c>
      <c r="S324" s="82" t="s">
        <v>604</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outlineLevel="3" x14ac:dyDescent="0.25">
      <c r="A325" s="49"/>
      <c r="B325" s="58"/>
      <c r="C325" s="51">
        <f>INT($C$40)+3</f>
        <v>4</v>
      </c>
      <c r="D325" s="79"/>
      <c r="E325" s="74"/>
      <c r="F325" s="74" t="s">
        <v>1062</v>
      </c>
      <c r="G325" s="79"/>
      <c r="H325" s="82" t="s">
        <v>648</v>
      </c>
      <c r="I325" s="102" t="s">
        <v>593</v>
      </c>
      <c r="J325" s="102"/>
      <c r="K325" s="82"/>
      <c r="L325" s="82"/>
      <c r="M325" s="82"/>
      <c r="N325" s="82"/>
      <c r="O325" s="82"/>
      <c r="P325" s="82"/>
      <c r="Q325" s="82"/>
      <c r="R325" s="82" t="s">
        <v>604</v>
      </c>
      <c r="S325" s="82" t="s">
        <v>604</v>
      </c>
      <c r="T325" s="82"/>
      <c r="U325" s="82"/>
      <c r="V325" s="82"/>
      <c r="W325" s="82"/>
      <c r="X325" s="82"/>
      <c r="Y325" s="82"/>
      <c r="Z325" s="82"/>
      <c r="AA325" s="82"/>
      <c r="AB325" s="82"/>
      <c r="AC325" s="82"/>
      <c r="AD325" s="82"/>
      <c r="AE325" s="82"/>
      <c r="AF325" s="82">
        <v>1</v>
      </c>
      <c r="AG325" s="82">
        <v>1</v>
      </c>
      <c r="AH325" s="79"/>
      <c r="AI325" s="61"/>
      <c r="AJ325" s="49"/>
      <c r="AK325" s="49"/>
      <c r="AL325" s="49"/>
    </row>
    <row r="326" spans="1:38" outlineLevel="3" x14ac:dyDescent="0.25">
      <c r="A326" s="49"/>
      <c r="B326" s="58"/>
      <c r="C326" s="51">
        <f>INT($C$40)+3</f>
        <v>4</v>
      </c>
      <c r="D326" s="79"/>
      <c r="E326" s="74"/>
      <c r="F326" s="74" t="s">
        <v>1063</v>
      </c>
      <c r="G326" s="79"/>
      <c r="H326" s="82" t="s">
        <v>648</v>
      </c>
      <c r="I326" s="102" t="s">
        <v>593</v>
      </c>
      <c r="J326" s="102"/>
      <c r="K326" s="82"/>
      <c r="L326" s="82"/>
      <c r="M326" s="82"/>
      <c r="N326" s="82"/>
      <c r="O326" s="82"/>
      <c r="P326" s="82"/>
      <c r="Q326" s="82"/>
      <c r="R326" s="82" t="s">
        <v>604</v>
      </c>
      <c r="S326" s="82" t="s">
        <v>604</v>
      </c>
      <c r="T326" s="82"/>
      <c r="U326" s="82"/>
      <c r="V326" s="82"/>
      <c r="W326" s="82"/>
      <c r="X326" s="82"/>
      <c r="Y326" s="82"/>
      <c r="Z326" s="82"/>
      <c r="AA326" s="82"/>
      <c r="AB326" s="82"/>
      <c r="AC326" s="82"/>
      <c r="AD326" s="82"/>
      <c r="AE326" s="82"/>
      <c r="AF326" s="82">
        <v>1</v>
      </c>
      <c r="AG326" s="82">
        <v>1</v>
      </c>
      <c r="AH326" s="79"/>
      <c r="AI326" s="61"/>
      <c r="AJ326" s="49"/>
      <c r="AK326" s="49"/>
      <c r="AL326" s="49"/>
    </row>
    <row r="327" spans="1:38" outlineLevel="2" x14ac:dyDescent="0.25">
      <c r="A327" s="49"/>
      <c r="B327" s="58"/>
      <c r="C327" s="51">
        <f t="shared" si="54"/>
        <v>3</v>
      </c>
      <c r="D327" s="79"/>
      <c r="E327" s="74"/>
      <c r="F327" s="74" t="s">
        <v>1064</v>
      </c>
      <c r="G327" s="79"/>
      <c r="H327" s="82" t="s">
        <v>1065</v>
      </c>
      <c r="I327" s="102" t="s">
        <v>593</v>
      </c>
      <c r="J327" s="102"/>
      <c r="K327" s="103">
        <v>1.0900000000000001</v>
      </c>
      <c r="L327" s="103">
        <v>1.0900000000000001</v>
      </c>
      <c r="M327" s="103">
        <v>1.0900000000000001</v>
      </c>
      <c r="N327" s="103">
        <v>1.0900000000000001</v>
      </c>
      <c r="O327" s="103">
        <v>1.0900000000000001</v>
      </c>
      <c r="P327" s="103">
        <v>1.0900000000000001</v>
      </c>
      <c r="Q327" s="82"/>
      <c r="R327" s="82" t="s">
        <v>604</v>
      </c>
      <c r="S327" s="82" t="s">
        <v>604</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outlineLevel="2" x14ac:dyDescent="0.25">
      <c r="A328" s="49"/>
      <c r="B328" s="58"/>
      <c r="C328" s="51">
        <f t="shared" si="54"/>
        <v>3</v>
      </c>
      <c r="D328" s="79"/>
      <c r="E328" s="74"/>
      <c r="F328" s="74" t="s">
        <v>1066</v>
      </c>
      <c r="G328" s="79"/>
      <c r="H328" s="82" t="s">
        <v>1067</v>
      </c>
      <c r="I328" s="102" t="s">
        <v>593</v>
      </c>
      <c r="J328" s="102"/>
      <c r="K328" s="103">
        <v>0.21</v>
      </c>
      <c r="L328" s="103">
        <v>0.21</v>
      </c>
      <c r="M328" s="103">
        <v>0.21</v>
      </c>
      <c r="N328" s="103">
        <v>0.21</v>
      </c>
      <c r="O328" s="103">
        <v>0.21</v>
      </c>
      <c r="P328" s="103">
        <v>0.21</v>
      </c>
      <c r="Q328" s="82"/>
      <c r="R328" s="82" t="s">
        <v>1068</v>
      </c>
      <c r="S328" s="82" t="s">
        <v>1069</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outlineLevel="2" x14ac:dyDescent="0.25">
      <c r="A329" s="49"/>
      <c r="B329" s="58"/>
      <c r="C329" s="51">
        <f t="shared" si="54"/>
        <v>3</v>
      </c>
      <c r="D329" s="79"/>
      <c r="E329" s="74"/>
      <c r="F329" s="74" t="s">
        <v>1070</v>
      </c>
      <c r="G329" s="79"/>
      <c r="H329" s="82" t="s">
        <v>1071</v>
      </c>
      <c r="I329" s="102" t="s">
        <v>593</v>
      </c>
      <c r="J329" s="102"/>
      <c r="K329" s="103">
        <v>0.9</v>
      </c>
      <c r="L329" s="103">
        <v>0.9</v>
      </c>
      <c r="M329" s="103">
        <v>0.9</v>
      </c>
      <c r="N329" s="103">
        <v>0.9</v>
      </c>
      <c r="O329" s="103">
        <v>0.9</v>
      </c>
      <c r="P329" s="103">
        <v>0.9</v>
      </c>
      <c r="Q329" s="82"/>
      <c r="R329" s="82" t="s">
        <v>1072</v>
      </c>
      <c r="S329" s="82" t="s">
        <v>1073</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outlineLevel="2" x14ac:dyDescent="0.25">
      <c r="A330" s="49"/>
      <c r="B330" s="58"/>
      <c r="C330" s="51">
        <f t="shared" si="54"/>
        <v>3</v>
      </c>
      <c r="D330" s="79"/>
      <c r="E330" s="74"/>
      <c r="F330" s="74" t="s">
        <v>1074</v>
      </c>
      <c r="G330" s="79"/>
      <c r="H330" s="82" t="s">
        <v>1075</v>
      </c>
      <c r="I330" s="102" t="s">
        <v>2439</v>
      </c>
      <c r="J330" s="102"/>
      <c r="K330" s="103">
        <v>23.8</v>
      </c>
      <c r="L330" s="103">
        <v>23.8</v>
      </c>
      <c r="M330" s="103">
        <v>23.8</v>
      </c>
      <c r="N330" s="103">
        <v>23.8</v>
      </c>
      <c r="O330" s="103">
        <v>23.8</v>
      </c>
      <c r="P330" s="103">
        <v>23.8</v>
      </c>
      <c r="Q330" s="82"/>
      <c r="R330" s="82" t="s">
        <v>2440</v>
      </c>
      <c r="S330" s="82" t="s">
        <v>2440</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outlineLevel="2" x14ac:dyDescent="0.25">
      <c r="A331" s="49"/>
      <c r="B331" s="58"/>
      <c r="C331" s="51">
        <f t="shared" si="54"/>
        <v>3</v>
      </c>
      <c r="D331" s="79"/>
      <c r="E331" s="74"/>
      <c r="F331" s="74" t="s">
        <v>1076</v>
      </c>
      <c r="G331" s="79"/>
      <c r="H331" s="82" t="s">
        <v>1077</v>
      </c>
      <c r="I331" s="102" t="s">
        <v>2439</v>
      </c>
      <c r="J331" s="102"/>
      <c r="K331" s="103">
        <v>39.6</v>
      </c>
      <c r="L331" s="103">
        <v>39.6</v>
      </c>
      <c r="M331" s="103">
        <v>39.6</v>
      </c>
      <c r="N331" s="103">
        <v>39.6</v>
      </c>
      <c r="O331" s="103">
        <v>39.6</v>
      </c>
      <c r="P331" s="103">
        <v>39.6</v>
      </c>
      <c r="Q331" s="82"/>
      <c r="R331" s="82" t="s">
        <v>2440</v>
      </c>
      <c r="S331" s="82" t="s">
        <v>2440</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x14ac:dyDescent="0.25">
      <c r="A332" s="49"/>
      <c r="B332" s="58"/>
      <c r="C332" s="51">
        <f>INT($C$40)+1</f>
        <v>2</v>
      </c>
      <c r="D332" s="79"/>
      <c r="E332" s="74"/>
      <c r="F332" s="307" t="s">
        <v>1078</v>
      </c>
      <c r="G332" s="79"/>
      <c r="H332" s="297" t="s">
        <v>1079</v>
      </c>
      <c r="I332" s="102"/>
      <c r="J332" s="102" t="s">
        <v>611</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outlineLevel="3" x14ac:dyDescent="0.25">
      <c r="A333" s="49"/>
      <c r="B333" s="58"/>
      <c r="C333" s="51">
        <f>INT($C$40)+3</f>
        <v>4</v>
      </c>
      <c r="D333" s="79"/>
      <c r="E333" s="74" t="s">
        <v>1080</v>
      </c>
      <c r="F333" s="74" t="s">
        <v>1081</v>
      </c>
      <c r="G333" s="79"/>
      <c r="H333" s="82" t="s">
        <v>586</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outlineLevel="2" x14ac:dyDescent="0.25">
      <c r="A334" s="49"/>
      <c r="B334" s="58"/>
      <c r="C334" s="51">
        <f>INT($C$40)+2</f>
        <v>3</v>
      </c>
      <c r="D334" s="79"/>
      <c r="E334" s="74"/>
      <c r="F334" s="74" t="s">
        <v>1082</v>
      </c>
      <c r="G334" s="79"/>
      <c r="H334" s="82" t="s">
        <v>1083</v>
      </c>
      <c r="I334" s="102" t="s">
        <v>687</v>
      </c>
      <c r="J334" s="102"/>
      <c r="K334" s="103">
        <v>1.84E-2</v>
      </c>
      <c r="L334" s="103">
        <v>1.84E-2</v>
      </c>
      <c r="M334" s="103">
        <v>1.84E-2</v>
      </c>
      <c r="N334" s="103">
        <v>1.84E-2</v>
      </c>
      <c r="O334" s="103">
        <v>1.84E-2</v>
      </c>
      <c r="P334" s="103">
        <v>1.84E-2</v>
      </c>
      <c r="Q334" s="82"/>
      <c r="R334" s="82" t="s">
        <v>1084</v>
      </c>
      <c r="S334" s="82" t="s">
        <v>1084</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outlineLevel="2" x14ac:dyDescent="0.25">
      <c r="A335" s="49"/>
      <c r="B335" s="58"/>
      <c r="C335" s="51">
        <f>INT($C$40)+2</f>
        <v>3</v>
      </c>
      <c r="D335" s="79"/>
      <c r="E335" s="74"/>
      <c r="F335" s="74" t="s">
        <v>1085</v>
      </c>
      <c r="G335" s="79"/>
      <c r="H335" s="82" t="s">
        <v>1086</v>
      </c>
      <c r="I335" s="102" t="s">
        <v>593</v>
      </c>
      <c r="J335" s="102"/>
      <c r="K335" s="103">
        <v>13</v>
      </c>
      <c r="L335" s="103">
        <v>13</v>
      </c>
      <c r="M335" s="103">
        <v>13</v>
      </c>
      <c r="N335" s="103">
        <v>13</v>
      </c>
      <c r="O335" s="103">
        <v>13</v>
      </c>
      <c r="P335" s="103">
        <v>13</v>
      </c>
      <c r="Q335" s="82"/>
      <c r="R335" s="82" t="s">
        <v>1084</v>
      </c>
      <c r="S335" s="82" t="s">
        <v>1084</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outlineLevel="2" x14ac:dyDescent="0.25">
      <c r="A336" s="49"/>
      <c r="B336" s="58"/>
      <c r="C336" s="51">
        <f>INT($C$40)+2</f>
        <v>3</v>
      </c>
      <c r="D336" s="79"/>
      <c r="E336" s="74"/>
      <c r="F336" s="74" t="s">
        <v>1087</v>
      </c>
      <c r="G336" s="79"/>
      <c r="H336" s="82" t="s">
        <v>1086</v>
      </c>
      <c r="I336" s="102" t="s">
        <v>719</v>
      </c>
      <c r="J336" s="102"/>
      <c r="K336" s="103">
        <v>7.52</v>
      </c>
      <c r="L336" s="103">
        <v>7.52</v>
      </c>
      <c r="M336" s="103">
        <v>7.52</v>
      </c>
      <c r="N336" s="103">
        <v>7.52</v>
      </c>
      <c r="O336" s="103">
        <v>7.52</v>
      </c>
      <c r="P336" s="103">
        <v>7.52</v>
      </c>
      <c r="Q336" s="82"/>
      <c r="R336" s="82" t="s">
        <v>1084</v>
      </c>
      <c r="S336" s="82" t="s">
        <v>1084</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outlineLevel="2" x14ac:dyDescent="0.25">
      <c r="A337" s="49"/>
      <c r="B337" s="58"/>
      <c r="C337" s="51">
        <f>INT($C$40)+2</f>
        <v>3</v>
      </c>
      <c r="D337" s="79"/>
      <c r="E337" s="74"/>
      <c r="F337" s="74" t="s">
        <v>1088</v>
      </c>
      <c r="G337" s="79"/>
      <c r="H337" s="82" t="s">
        <v>1086</v>
      </c>
      <c r="I337" s="102" t="s">
        <v>593</v>
      </c>
      <c r="J337" s="102"/>
      <c r="K337" s="103">
        <v>23.7</v>
      </c>
      <c r="L337" s="103">
        <v>23.7</v>
      </c>
      <c r="M337" s="103">
        <v>23.7</v>
      </c>
      <c r="N337" s="103">
        <v>23.7</v>
      </c>
      <c r="O337" s="103">
        <v>23.7</v>
      </c>
      <c r="P337" s="103">
        <v>23.7</v>
      </c>
      <c r="Q337" s="82"/>
      <c r="R337" s="82" t="s">
        <v>1084</v>
      </c>
      <c r="S337" s="82" t="s">
        <v>1084</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outlineLevel="2" x14ac:dyDescent="0.25">
      <c r="A338" s="49"/>
      <c r="B338" s="58"/>
      <c r="C338" s="51">
        <f>INT($C$40)+2</f>
        <v>3</v>
      </c>
      <c r="D338" s="79"/>
      <c r="E338" s="74"/>
      <c r="F338" s="74" t="s">
        <v>1089</v>
      </c>
      <c r="G338" s="79"/>
      <c r="H338" s="82" t="s">
        <v>1086</v>
      </c>
      <c r="I338" s="102" t="s">
        <v>719</v>
      </c>
      <c r="J338" s="102"/>
      <c r="K338" s="103">
        <v>3.36</v>
      </c>
      <c r="L338" s="103">
        <v>3.36</v>
      </c>
      <c r="M338" s="103">
        <v>3.36</v>
      </c>
      <c r="N338" s="103">
        <v>3.36</v>
      </c>
      <c r="O338" s="103">
        <v>3.36</v>
      </c>
      <c r="P338" s="103">
        <v>3.36</v>
      </c>
      <c r="Q338" s="82"/>
      <c r="R338" s="82" t="s">
        <v>1084</v>
      </c>
      <c r="S338" s="82" t="s">
        <v>1084</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x14ac:dyDescent="0.25">
      <c r="A339" s="49"/>
      <c r="B339" s="58"/>
      <c r="C339" s="51">
        <f>INT($C$40)+1</f>
        <v>2</v>
      </c>
      <c r="D339" s="79"/>
      <c r="E339" s="74"/>
      <c r="F339" s="307" t="s">
        <v>487</v>
      </c>
      <c r="G339" s="79"/>
      <c r="H339" s="297" t="s">
        <v>1090</v>
      </c>
      <c r="I339" s="102"/>
      <c r="J339" s="102" t="s">
        <v>611</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outlineLevel="3" x14ac:dyDescent="0.25">
      <c r="A340" s="49"/>
      <c r="B340" s="58"/>
      <c r="C340" s="51">
        <f>INT($C$40)+2</f>
        <v>3</v>
      </c>
      <c r="D340" s="79"/>
      <c r="E340" s="74" t="s">
        <v>1091</v>
      </c>
      <c r="F340" s="74" t="s">
        <v>1092</v>
      </c>
      <c r="G340" s="79"/>
      <c r="H340" s="82" t="s">
        <v>586</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outlineLevel="4" x14ac:dyDescent="0.25">
      <c r="A341" s="49"/>
      <c r="B341" s="58"/>
      <c r="C341" s="51">
        <f>INT($C$40)+3</f>
        <v>4</v>
      </c>
      <c r="D341" s="79"/>
      <c r="E341" s="74"/>
      <c r="F341" s="74" t="s">
        <v>1093</v>
      </c>
      <c r="G341" s="79"/>
      <c r="H341" s="82" t="s">
        <v>1094</v>
      </c>
      <c r="I341" s="102" t="s">
        <v>593</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1095</v>
      </c>
      <c r="G342" s="79"/>
      <c r="H342" s="82" t="s">
        <v>1096</v>
      </c>
      <c r="I342" s="102" t="s">
        <v>593</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1097</v>
      </c>
      <c r="G343" s="79"/>
      <c r="H343" s="82" t="s">
        <v>1098</v>
      </c>
      <c r="I343" s="102" t="s">
        <v>593</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2" x14ac:dyDescent="0.25">
      <c r="A344" s="49"/>
      <c r="B344" s="58"/>
      <c r="C344" s="51">
        <f t="shared" ref="C344:C350" si="58">INT($C$40)+2</f>
        <v>3</v>
      </c>
      <c r="D344" s="79"/>
      <c r="E344" s="74"/>
      <c r="F344" s="74" t="s">
        <v>1099</v>
      </c>
      <c r="G344" s="79"/>
      <c r="H344" s="82" t="s">
        <v>1100</v>
      </c>
      <c r="I344" s="102" t="s">
        <v>623</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outlineLevel="2" x14ac:dyDescent="0.25">
      <c r="A345" s="49"/>
      <c r="B345" s="58"/>
      <c r="C345" s="51">
        <f t="shared" si="58"/>
        <v>3</v>
      </c>
      <c r="D345" s="79"/>
      <c r="E345" s="74"/>
      <c r="F345" s="74" t="s">
        <v>1101</v>
      </c>
      <c r="G345" s="79"/>
      <c r="H345" s="82" t="s">
        <v>1102</v>
      </c>
      <c r="I345" s="102" t="s">
        <v>666</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542</v>
      </c>
      <c r="AE345" s="82"/>
      <c r="AF345" s="103">
        <v>1</v>
      </c>
      <c r="AG345" s="103">
        <v>1</v>
      </c>
      <c r="AH345" s="79"/>
      <c r="AI345" s="61"/>
      <c r="AJ345" s="49"/>
      <c r="AK345" s="49"/>
      <c r="AL345" s="49"/>
    </row>
    <row r="346" spans="1:38" outlineLevel="1" x14ac:dyDescent="0.25">
      <c r="A346" s="49"/>
      <c r="B346" s="58"/>
      <c r="C346" s="51">
        <f>INT($C$40)+1</f>
        <v>2</v>
      </c>
      <c r="D346" s="79"/>
      <c r="E346" s="74"/>
      <c r="F346" s="307" t="s">
        <v>1103</v>
      </c>
      <c r="G346" s="79"/>
      <c r="H346" s="297" t="s">
        <v>1104</v>
      </c>
      <c r="I346" s="102"/>
      <c r="J346" s="102" t="s">
        <v>611</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outlineLevel="3" x14ac:dyDescent="0.25">
      <c r="A347" s="49"/>
      <c r="B347" s="58"/>
      <c r="C347" s="51">
        <f>INT($C$40)+3</f>
        <v>4</v>
      </c>
      <c r="D347" s="79"/>
      <c r="E347" s="74" t="s">
        <v>1105</v>
      </c>
      <c r="F347" s="74" t="s">
        <v>1106</v>
      </c>
      <c r="G347" s="79"/>
      <c r="H347" s="82" t="s">
        <v>586</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outlineLevel="2" x14ac:dyDescent="0.25">
      <c r="A348" s="49"/>
      <c r="B348" s="58"/>
      <c r="C348" s="51">
        <f t="shared" si="58"/>
        <v>3</v>
      </c>
      <c r="D348" s="79"/>
      <c r="E348" s="74"/>
      <c r="F348" s="74" t="s">
        <v>1107</v>
      </c>
      <c r="G348" s="79"/>
      <c r="H348" s="82" t="s">
        <v>1108</v>
      </c>
      <c r="I348" s="102" t="s">
        <v>2434</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2454</v>
      </c>
      <c r="S348" s="82" t="s">
        <v>642</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outlineLevel="2" x14ac:dyDescent="0.25">
      <c r="A349" s="49"/>
      <c r="B349" s="58"/>
      <c r="C349" s="51">
        <f t="shared" si="58"/>
        <v>3</v>
      </c>
      <c r="D349" s="79"/>
      <c r="E349" s="74"/>
      <c r="F349" s="74" t="s">
        <v>1109</v>
      </c>
      <c r="G349" s="79"/>
      <c r="H349" s="312" t="s">
        <v>1110</v>
      </c>
      <c r="I349" s="102" t="s">
        <v>593</v>
      </c>
      <c r="J349" s="102"/>
      <c r="K349" s="103">
        <v>0.3</v>
      </c>
      <c r="L349" s="103">
        <v>0.3</v>
      </c>
      <c r="M349" s="103">
        <v>0.3</v>
      </c>
      <c r="N349" s="103">
        <v>0.3</v>
      </c>
      <c r="O349" s="103">
        <v>0.3</v>
      </c>
      <c r="P349" s="103">
        <v>0.3</v>
      </c>
      <c r="Q349" s="82"/>
      <c r="R349" s="82" t="s">
        <v>642</v>
      </c>
      <c r="S349" s="82" t="s">
        <v>642</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outlineLevel="2" x14ac:dyDescent="0.25">
      <c r="A350" s="49"/>
      <c r="B350" s="58"/>
      <c r="C350" s="51">
        <f t="shared" si="58"/>
        <v>3</v>
      </c>
      <c r="D350" s="79"/>
      <c r="E350" s="74"/>
      <c r="F350" s="74" t="s">
        <v>1111</v>
      </c>
      <c r="G350" s="79"/>
      <c r="H350" s="82" t="s">
        <v>1112</v>
      </c>
      <c r="I350" s="102" t="s">
        <v>593</v>
      </c>
      <c r="J350" s="102"/>
      <c r="K350" s="103">
        <v>0.6</v>
      </c>
      <c r="L350" s="103">
        <v>0.6</v>
      </c>
      <c r="M350" s="103">
        <v>0.6</v>
      </c>
      <c r="N350" s="103">
        <v>0.6</v>
      </c>
      <c r="O350" s="103">
        <v>0.6</v>
      </c>
      <c r="P350" s="103">
        <v>0.6</v>
      </c>
      <c r="Q350" s="82"/>
      <c r="R350" s="82" t="s">
        <v>642</v>
      </c>
      <c r="S350" s="82" t="s">
        <v>642</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outlineLevel="3" x14ac:dyDescent="0.25">
      <c r="A351" s="49"/>
      <c r="B351" s="58"/>
      <c r="C351" s="51">
        <f>INT($C$40)+3</f>
        <v>4</v>
      </c>
      <c r="D351" s="79"/>
      <c r="E351" s="74"/>
      <c r="F351" s="74" t="s">
        <v>1113</v>
      </c>
      <c r="G351" s="79"/>
      <c r="H351" s="82" t="s">
        <v>1114</v>
      </c>
      <c r="I351" s="102" t="s">
        <v>593</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outlineLevel="3" x14ac:dyDescent="0.25">
      <c r="A352" s="49"/>
      <c r="B352" s="58"/>
      <c r="C352" s="51">
        <f>INT($C$40)+3</f>
        <v>4</v>
      </c>
      <c r="D352" s="79"/>
      <c r="E352" s="74"/>
      <c r="F352" s="74" t="s">
        <v>1115</v>
      </c>
      <c r="G352" s="79"/>
      <c r="H352" s="82" t="s">
        <v>1116</v>
      </c>
      <c r="I352" s="102" t="s">
        <v>593</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outlineLevel="3" x14ac:dyDescent="0.25">
      <c r="A353" s="49"/>
      <c r="B353" s="58"/>
      <c r="C353" s="51">
        <f>INT($C$40)+2</f>
        <v>3</v>
      </c>
      <c r="D353" s="79"/>
      <c r="E353" s="74"/>
      <c r="F353" s="74" t="s">
        <v>1117</v>
      </c>
      <c r="G353" s="79"/>
      <c r="H353" s="82" t="s">
        <v>1118</v>
      </c>
      <c r="I353" s="102" t="s">
        <v>593</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outlineLevel="3" x14ac:dyDescent="0.25">
      <c r="A354" s="49"/>
      <c r="B354" s="58"/>
      <c r="C354" s="51">
        <f>INT($C$40)+2</f>
        <v>3</v>
      </c>
      <c r="D354" s="79"/>
      <c r="E354" s="74"/>
      <c r="F354" s="74" t="s">
        <v>1119</v>
      </c>
      <c r="G354" s="79"/>
      <c r="H354" s="82" t="s">
        <v>1120</v>
      </c>
      <c r="I354" s="102" t="s">
        <v>593</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outlineLevel="2" x14ac:dyDescent="0.25">
      <c r="A355" s="49"/>
      <c r="B355" s="58"/>
      <c r="C355" s="51">
        <f>INT($C$40)+2</f>
        <v>3</v>
      </c>
      <c r="D355" s="79"/>
      <c r="E355" s="74"/>
      <c r="F355" s="74" t="s">
        <v>1121</v>
      </c>
      <c r="G355" s="79"/>
      <c r="H355" s="82" t="s">
        <v>1122</v>
      </c>
      <c r="I355" s="102" t="s">
        <v>593</v>
      </c>
      <c r="J355" s="102"/>
      <c r="K355" s="82"/>
      <c r="L355" s="82"/>
      <c r="M355" s="103">
        <v>-40</v>
      </c>
      <c r="N355" s="103">
        <v>-40</v>
      </c>
      <c r="O355" s="103">
        <v>-40</v>
      </c>
      <c r="P355" s="103">
        <v>-40</v>
      </c>
      <c r="Q355" s="82"/>
      <c r="R355" s="82"/>
      <c r="S355" s="82" t="s">
        <v>651</v>
      </c>
      <c r="T355" s="82"/>
      <c r="U355" s="103">
        <v>-9.9499999999999993</v>
      </c>
      <c r="V355" s="103">
        <v>-9.9499999999999993</v>
      </c>
      <c r="W355" s="103">
        <v>-9.9499999999999993</v>
      </c>
      <c r="X355" s="103">
        <v>-8.9</v>
      </c>
      <c r="Y355" s="103">
        <v>-8.9</v>
      </c>
      <c r="Z355" s="103">
        <v>-8.9</v>
      </c>
      <c r="AA355" s="103">
        <v>-8.9</v>
      </c>
      <c r="AB355" s="103">
        <v>-8.9</v>
      </c>
      <c r="AC355" s="82"/>
      <c r="AD355" s="103" t="s">
        <v>1123</v>
      </c>
      <c r="AE355" s="82"/>
      <c r="AF355" s="103">
        <v>1</v>
      </c>
      <c r="AG355" s="103">
        <v>1</v>
      </c>
      <c r="AH355" s="79"/>
      <c r="AI355" s="61"/>
      <c r="AJ355" s="49"/>
      <c r="AK355" s="49"/>
      <c r="AL355" s="49"/>
    </row>
    <row r="356" spans="1:38" outlineLevel="2" x14ac:dyDescent="0.25">
      <c r="A356" s="49"/>
      <c r="B356" s="58"/>
      <c r="C356" s="51">
        <f>INT($C$40)+2</f>
        <v>3</v>
      </c>
      <c r="D356" s="79"/>
      <c r="E356" s="74"/>
      <c r="F356" s="74" t="s">
        <v>1124</v>
      </c>
      <c r="G356" s="79"/>
      <c r="H356" s="82" t="s">
        <v>1125</v>
      </c>
      <c r="I356" s="102" t="s">
        <v>593</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1123</v>
      </c>
      <c r="AE356" s="82"/>
      <c r="AF356" s="103">
        <v>1</v>
      </c>
      <c r="AG356" s="103">
        <v>1</v>
      </c>
      <c r="AH356" s="79"/>
      <c r="AI356" s="61"/>
      <c r="AJ356" s="49"/>
      <c r="AK356" s="49"/>
      <c r="AL356" s="49"/>
    </row>
    <row r="357" spans="1:38" outlineLevel="2" x14ac:dyDescent="0.25">
      <c r="A357" s="49"/>
      <c r="B357" s="58"/>
      <c r="C357" s="51">
        <f>INT($C$40)+2</f>
        <v>3</v>
      </c>
      <c r="D357" s="79"/>
      <c r="E357" s="74"/>
      <c r="F357" s="74" t="s">
        <v>1126</v>
      </c>
      <c r="G357" s="79"/>
      <c r="H357" s="82" t="s">
        <v>1127</v>
      </c>
      <c r="I357" s="102" t="s">
        <v>593</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1123</v>
      </c>
      <c r="AE357" s="82"/>
      <c r="AF357" s="103">
        <v>1</v>
      </c>
      <c r="AG357" s="103">
        <v>1</v>
      </c>
      <c r="AH357" s="79"/>
      <c r="AI357" s="61"/>
      <c r="AJ357" s="49"/>
      <c r="AK357" s="49"/>
      <c r="AL357" s="49"/>
    </row>
    <row r="358" spans="1:38" outlineLevel="3" x14ac:dyDescent="0.25">
      <c r="A358" s="49"/>
      <c r="B358" s="58"/>
      <c r="C358" s="51">
        <f>INT($C$40)+3</f>
        <v>4</v>
      </c>
      <c r="D358" s="79"/>
      <c r="E358" s="74"/>
      <c r="F358" s="74" t="s">
        <v>1128</v>
      </c>
      <c r="G358" s="79"/>
      <c r="H358" s="82" t="s">
        <v>1129</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outlineLevel="2" x14ac:dyDescent="0.25">
      <c r="A359" s="49"/>
      <c r="B359" s="58"/>
      <c r="C359" s="51">
        <f t="shared" ref="C359:C373" si="61">INT($C$40)+2</f>
        <v>3</v>
      </c>
      <c r="D359" s="79"/>
      <c r="E359" s="74"/>
      <c r="F359" s="74" t="s">
        <v>1130</v>
      </c>
      <c r="G359" s="79"/>
      <c r="H359" s="82" t="s">
        <v>1131</v>
      </c>
      <c r="I359" s="102" t="s">
        <v>593</v>
      </c>
      <c r="J359" s="102"/>
      <c r="K359" s="103">
        <v>0.1</v>
      </c>
      <c r="L359" s="103">
        <v>0.1</v>
      </c>
      <c r="M359" s="103">
        <v>0.1</v>
      </c>
      <c r="N359" s="103">
        <v>0.1</v>
      </c>
      <c r="O359" s="103">
        <v>0.1</v>
      </c>
      <c r="P359" s="103">
        <v>0.1</v>
      </c>
      <c r="Q359" s="82"/>
      <c r="R359" s="82" t="s">
        <v>1132</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outlineLevel="2" x14ac:dyDescent="0.25">
      <c r="A360" s="49"/>
      <c r="B360" s="58"/>
      <c r="C360" s="51">
        <f t="shared" si="61"/>
        <v>3</v>
      </c>
      <c r="D360" s="79"/>
      <c r="E360" s="74"/>
      <c r="F360" s="74" t="s">
        <v>1133</v>
      </c>
      <c r="G360" s="79"/>
      <c r="H360" s="313" t="s">
        <v>1134</v>
      </c>
      <c r="I360" s="102" t="s">
        <v>593</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1135</v>
      </c>
      <c r="AE360" s="82"/>
      <c r="AF360" s="103">
        <v>1</v>
      </c>
      <c r="AG360" s="103">
        <v>1</v>
      </c>
      <c r="AH360" s="79"/>
      <c r="AI360" s="61"/>
      <c r="AJ360" s="49"/>
      <c r="AK360" s="49"/>
      <c r="AL360" s="49"/>
    </row>
    <row r="361" spans="1:38" outlineLevel="2" x14ac:dyDescent="0.25">
      <c r="A361" s="49"/>
      <c r="B361" s="58"/>
      <c r="C361" s="51">
        <f t="shared" si="61"/>
        <v>3</v>
      </c>
      <c r="D361" s="79"/>
      <c r="E361" s="74"/>
      <c r="F361" s="74" t="s">
        <v>1136</v>
      </c>
      <c r="G361" s="79"/>
      <c r="H361" s="82" t="s">
        <v>1137</v>
      </c>
      <c r="I361" s="102" t="s">
        <v>593</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outlineLevel="2" x14ac:dyDescent="0.25">
      <c r="A362" s="49"/>
      <c r="B362" s="58"/>
      <c r="C362" s="51">
        <f t="shared" si="61"/>
        <v>3</v>
      </c>
      <c r="D362" s="79"/>
      <c r="E362" s="74"/>
      <c r="F362" s="74" t="s">
        <v>1138</v>
      </c>
      <c r="G362" s="79"/>
      <c r="H362" s="82" t="s">
        <v>1139</v>
      </c>
      <c r="I362" s="102" t="s">
        <v>593</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outlineLevel="2" x14ac:dyDescent="0.25">
      <c r="A363" s="49"/>
      <c r="B363" s="58"/>
      <c r="C363" s="51">
        <f t="shared" si="61"/>
        <v>3</v>
      </c>
      <c r="D363" s="79"/>
      <c r="E363" s="74"/>
      <c r="F363" s="74" t="s">
        <v>1140</v>
      </c>
      <c r="G363" s="79"/>
      <c r="H363" s="82" t="s">
        <v>1141</v>
      </c>
      <c r="I363" s="102" t="s">
        <v>593</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outlineLevel="2" x14ac:dyDescent="0.25">
      <c r="A364" s="49"/>
      <c r="B364" s="58"/>
      <c r="C364" s="51">
        <f t="shared" si="61"/>
        <v>3</v>
      </c>
      <c r="D364" s="79"/>
      <c r="E364" s="74"/>
      <c r="F364" s="74" t="s">
        <v>1142</v>
      </c>
      <c r="G364" s="79"/>
      <c r="H364" s="82" t="s">
        <v>1143</v>
      </c>
      <c r="I364" s="102" t="s">
        <v>593</v>
      </c>
      <c r="J364" s="102"/>
      <c r="K364" s="103">
        <v>0.5</v>
      </c>
      <c r="L364" s="103">
        <v>0.5</v>
      </c>
      <c r="M364" s="103"/>
      <c r="N364" s="103"/>
      <c r="O364" s="103"/>
      <c r="P364" s="103"/>
      <c r="Q364" s="82"/>
      <c r="R364" s="82" t="s">
        <v>542</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outlineLevel="2" x14ac:dyDescent="0.25">
      <c r="A365" s="49"/>
      <c r="B365" s="58"/>
      <c r="C365" s="51">
        <f t="shared" si="61"/>
        <v>3</v>
      </c>
      <c r="D365" s="79"/>
      <c r="E365" s="74"/>
      <c r="F365" s="74" t="s">
        <v>1144</v>
      </c>
      <c r="G365" s="79"/>
      <c r="H365" s="82" t="s">
        <v>1145</v>
      </c>
      <c r="I365" s="102" t="s">
        <v>593</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outlineLevel="2" x14ac:dyDescent="0.25">
      <c r="A366" s="49"/>
      <c r="B366" s="58"/>
      <c r="C366" s="51">
        <f t="shared" si="61"/>
        <v>3</v>
      </c>
      <c r="D366" s="79"/>
      <c r="E366" s="74"/>
      <c r="F366" s="74" t="s">
        <v>1146</v>
      </c>
      <c r="G366" s="79"/>
      <c r="H366" s="82" t="s">
        <v>1147</v>
      </c>
      <c r="I366" s="102" t="s">
        <v>593</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outlineLevel="2" x14ac:dyDescent="0.25">
      <c r="A367" s="49"/>
      <c r="B367" s="58"/>
      <c r="C367" s="51">
        <f t="shared" si="61"/>
        <v>3</v>
      </c>
      <c r="D367" s="79"/>
      <c r="E367" s="74"/>
      <c r="F367" s="74" t="s">
        <v>1148</v>
      </c>
      <c r="G367" s="79"/>
      <c r="H367" s="82" t="s">
        <v>1149</v>
      </c>
      <c r="I367" s="102" t="s">
        <v>593</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outlineLevel="2" x14ac:dyDescent="0.25">
      <c r="A368" s="49"/>
      <c r="B368" s="58"/>
      <c r="C368" s="51">
        <f t="shared" si="61"/>
        <v>3</v>
      </c>
      <c r="D368" s="79"/>
      <c r="E368" s="74"/>
      <c r="F368" s="74" t="s">
        <v>1150</v>
      </c>
      <c r="G368" s="79"/>
      <c r="H368" s="82" t="s">
        <v>1151</v>
      </c>
      <c r="I368" s="102" t="s">
        <v>593</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outlineLevel="2" x14ac:dyDescent="0.25">
      <c r="A369" s="49"/>
      <c r="B369" s="58"/>
      <c r="C369" s="51">
        <f t="shared" si="61"/>
        <v>3</v>
      </c>
      <c r="D369" s="79"/>
      <c r="E369" s="74"/>
      <c r="F369" s="74" t="s">
        <v>2426</v>
      </c>
      <c r="G369" s="79"/>
      <c r="H369" s="82" t="s">
        <v>2431</v>
      </c>
      <c r="I369" s="102" t="s">
        <v>2434</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1135</v>
      </c>
      <c r="AE369" s="82"/>
      <c r="AF369" s="103">
        <v>1</v>
      </c>
      <c r="AG369" s="103">
        <v>1</v>
      </c>
      <c r="AH369" s="79"/>
      <c r="AI369" s="61"/>
      <c r="AJ369" s="49"/>
      <c r="AK369" s="49"/>
      <c r="AL369" s="49"/>
    </row>
    <row r="370" spans="1:38" outlineLevel="2" x14ac:dyDescent="0.25">
      <c r="A370" s="49"/>
      <c r="B370" s="58"/>
      <c r="C370" s="51">
        <f t="shared" si="61"/>
        <v>3</v>
      </c>
      <c r="D370" s="79"/>
      <c r="E370" s="74"/>
      <c r="F370" s="74" t="s">
        <v>2427</v>
      </c>
      <c r="G370" s="79"/>
      <c r="H370" s="82" t="s">
        <v>2435</v>
      </c>
      <c r="I370" s="102" t="s">
        <v>593</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542</v>
      </c>
      <c r="AE370" s="82"/>
      <c r="AF370" s="103">
        <v>1</v>
      </c>
      <c r="AG370" s="103">
        <v>1</v>
      </c>
      <c r="AH370" s="79"/>
      <c r="AI370" s="61"/>
      <c r="AJ370" s="49"/>
      <c r="AK370" s="49"/>
      <c r="AL370" s="49"/>
    </row>
    <row r="371" spans="1:38" outlineLevel="2" x14ac:dyDescent="0.25">
      <c r="A371" s="49"/>
      <c r="B371" s="58"/>
      <c r="C371" s="51">
        <f t="shared" si="61"/>
        <v>3</v>
      </c>
      <c r="D371" s="79"/>
      <c r="E371" s="74"/>
      <c r="F371" s="74" t="s">
        <v>2428</v>
      </c>
      <c r="G371" s="79"/>
      <c r="H371" s="82" t="s">
        <v>2432</v>
      </c>
      <c r="I371" s="102" t="s">
        <v>593</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542</v>
      </c>
      <c r="AE371" s="82"/>
      <c r="AF371" s="103">
        <v>1</v>
      </c>
      <c r="AG371" s="103">
        <v>1</v>
      </c>
      <c r="AH371" s="79"/>
      <c r="AI371" s="61"/>
      <c r="AJ371" s="49"/>
      <c r="AK371" s="49"/>
      <c r="AL371" s="49"/>
    </row>
    <row r="372" spans="1:38" outlineLevel="2" x14ac:dyDescent="0.25">
      <c r="A372" s="49"/>
      <c r="B372" s="58"/>
      <c r="C372" s="51">
        <f t="shared" si="61"/>
        <v>3</v>
      </c>
      <c r="D372" s="79"/>
      <c r="E372" s="74"/>
      <c r="F372" s="74" t="s">
        <v>2429</v>
      </c>
      <c r="G372" s="79"/>
      <c r="H372" s="82" t="s">
        <v>2436</v>
      </c>
      <c r="I372" s="102" t="s">
        <v>2437</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542</v>
      </c>
      <c r="AE372" s="82"/>
      <c r="AF372" s="103">
        <v>1</v>
      </c>
      <c r="AG372" s="103">
        <v>1</v>
      </c>
      <c r="AH372" s="79"/>
      <c r="AI372" s="61"/>
      <c r="AJ372" s="49"/>
      <c r="AK372" s="49"/>
      <c r="AL372" s="49"/>
    </row>
    <row r="373" spans="1:38" outlineLevel="2" x14ac:dyDescent="0.25">
      <c r="A373" s="49"/>
      <c r="B373" s="58"/>
      <c r="C373" s="51">
        <f t="shared" si="61"/>
        <v>3</v>
      </c>
      <c r="D373" s="79"/>
      <c r="E373" s="74"/>
      <c r="F373" s="74" t="s">
        <v>2430</v>
      </c>
      <c r="G373" s="79"/>
      <c r="H373" s="82" t="s">
        <v>2433</v>
      </c>
      <c r="I373" s="102" t="s">
        <v>2437</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542</v>
      </c>
      <c r="AE373" s="82"/>
      <c r="AF373" s="103">
        <v>1</v>
      </c>
      <c r="AG373" s="103">
        <v>1</v>
      </c>
      <c r="AH373" s="79"/>
      <c r="AI373" s="61"/>
      <c r="AJ373" s="49"/>
      <c r="AK373" s="49"/>
      <c r="AL373" s="49"/>
    </row>
    <row r="374" spans="1:38" outlineLevel="1" x14ac:dyDescent="0.25">
      <c r="A374" s="49"/>
      <c r="B374" s="58"/>
      <c r="C374" s="51">
        <f>INT($C$40)+1</f>
        <v>2</v>
      </c>
      <c r="D374" s="79"/>
      <c r="E374" s="74"/>
      <c r="F374" s="307" t="s">
        <v>1152</v>
      </c>
      <c r="G374" s="79"/>
      <c r="H374" s="297" t="s">
        <v>1153</v>
      </c>
      <c r="I374" s="143"/>
      <c r="J374" s="143" t="s">
        <v>1154</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outlineLevel="3" x14ac:dyDescent="0.25">
      <c r="A375" s="49"/>
      <c r="B375" s="58"/>
      <c r="C375" s="51">
        <f t="shared" ref="C375:C438" si="66">INT($C$40)+2</f>
        <v>3</v>
      </c>
      <c r="D375" s="79"/>
      <c r="E375" s="74"/>
      <c r="F375" s="74" t="s">
        <v>1155</v>
      </c>
      <c r="G375" s="79"/>
      <c r="H375" s="82" t="s">
        <v>696</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outlineLevel="3" x14ac:dyDescent="0.25">
      <c r="A376" s="49"/>
      <c r="B376" s="58"/>
      <c r="C376" s="51">
        <f t="shared" si="66"/>
        <v>3</v>
      </c>
      <c r="D376" s="79"/>
      <c r="E376" s="74"/>
      <c r="F376" s="74" t="s">
        <v>1156</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outlineLevel="3" x14ac:dyDescent="0.25">
      <c r="A377" s="49"/>
      <c r="B377" s="58"/>
      <c r="C377" s="51">
        <f t="shared" si="66"/>
        <v>3</v>
      </c>
      <c r="D377" s="79"/>
      <c r="E377" s="74"/>
      <c r="F377" s="74" t="s">
        <v>1157</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outlineLevel="3" x14ac:dyDescent="0.25">
      <c r="A378" s="49"/>
      <c r="B378" s="58"/>
      <c r="C378" s="51">
        <f t="shared" si="66"/>
        <v>3</v>
      </c>
      <c r="D378" s="79"/>
      <c r="E378" s="74"/>
      <c r="F378" s="74" t="s">
        <v>1158</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outlineLevel="3" x14ac:dyDescent="0.25">
      <c r="A379" s="49"/>
      <c r="B379" s="58"/>
      <c r="C379" s="51">
        <f t="shared" si="66"/>
        <v>3</v>
      </c>
      <c r="D379" s="79"/>
      <c r="E379" s="74"/>
      <c r="F379" s="74" t="s">
        <v>1159</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outlineLevel="3" x14ac:dyDescent="0.25">
      <c r="A380" s="49"/>
      <c r="B380" s="58"/>
      <c r="C380" s="51">
        <f t="shared" si="66"/>
        <v>3</v>
      </c>
      <c r="D380" s="79"/>
      <c r="E380" s="74"/>
      <c r="F380" s="74" t="s">
        <v>1160</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outlineLevel="3" x14ac:dyDescent="0.25">
      <c r="A381" s="49"/>
      <c r="B381" s="58"/>
      <c r="C381" s="51">
        <f t="shared" si="66"/>
        <v>3</v>
      </c>
      <c r="D381" s="79"/>
      <c r="E381" s="74"/>
      <c r="F381" s="74" t="s">
        <v>1161</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outlineLevel="3" x14ac:dyDescent="0.25">
      <c r="A382" s="49"/>
      <c r="B382" s="58"/>
      <c r="C382" s="51">
        <f t="shared" si="66"/>
        <v>3</v>
      </c>
      <c r="D382" s="79"/>
      <c r="E382" s="74"/>
      <c r="F382" s="74" t="s">
        <v>1162</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outlineLevel="3" x14ac:dyDescent="0.25">
      <c r="A383" s="49"/>
      <c r="B383" s="58"/>
      <c r="C383" s="51">
        <f t="shared" si="66"/>
        <v>3</v>
      </c>
      <c r="D383" s="79"/>
      <c r="E383" s="74"/>
      <c r="F383" s="74" t="s">
        <v>1163</v>
      </c>
      <c r="G383" s="79"/>
      <c r="H383" s="82" t="s">
        <v>696</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outlineLevel="3" x14ac:dyDescent="0.25">
      <c r="A384" s="49"/>
      <c r="B384" s="58"/>
      <c r="C384" s="51">
        <f t="shared" si="66"/>
        <v>3</v>
      </c>
      <c r="D384" s="79"/>
      <c r="E384" s="74"/>
      <c r="F384" s="74" t="s">
        <v>1164</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outlineLevel="3" x14ac:dyDescent="0.25">
      <c r="A385" s="49"/>
      <c r="B385" s="58"/>
      <c r="C385" s="51">
        <f t="shared" si="66"/>
        <v>3</v>
      </c>
      <c r="D385" s="79"/>
      <c r="E385" s="74"/>
      <c r="F385" s="74" t="s">
        <v>1165</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outlineLevel="3" x14ac:dyDescent="0.25">
      <c r="A386" s="49"/>
      <c r="B386" s="58"/>
      <c r="C386" s="51">
        <f t="shared" si="66"/>
        <v>3</v>
      </c>
      <c r="D386" s="79"/>
      <c r="E386" s="74"/>
      <c r="F386" s="74" t="s">
        <v>1166</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outlineLevel="3" x14ac:dyDescent="0.25">
      <c r="A387" s="49"/>
      <c r="B387" s="58"/>
      <c r="C387" s="51">
        <f t="shared" si="66"/>
        <v>3</v>
      </c>
      <c r="D387" s="79"/>
      <c r="E387" s="74"/>
      <c r="F387" s="74" t="s">
        <v>1167</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outlineLevel="3" x14ac:dyDescent="0.25">
      <c r="A388" s="49"/>
      <c r="B388" s="58"/>
      <c r="C388" s="51">
        <f t="shared" si="66"/>
        <v>3</v>
      </c>
      <c r="D388" s="79"/>
      <c r="E388" s="74"/>
      <c r="F388" s="74" t="s">
        <v>1168</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outlineLevel="3" x14ac:dyDescent="0.25">
      <c r="A389" s="49"/>
      <c r="B389" s="58"/>
      <c r="C389" s="51">
        <f t="shared" si="66"/>
        <v>3</v>
      </c>
      <c r="D389" s="79"/>
      <c r="E389" s="74"/>
      <c r="F389" s="74" t="s">
        <v>1169</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outlineLevel="3" x14ac:dyDescent="0.25">
      <c r="A390" s="49"/>
      <c r="B390" s="58"/>
      <c r="C390" s="51">
        <f t="shared" si="66"/>
        <v>3</v>
      </c>
      <c r="D390" s="79"/>
      <c r="E390" s="74"/>
      <c r="F390" s="74" t="s">
        <v>1170</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outlineLevel="3" x14ac:dyDescent="0.25">
      <c r="A391" s="49"/>
      <c r="B391" s="58"/>
      <c r="C391" s="51">
        <f t="shared" si="66"/>
        <v>3</v>
      </c>
      <c r="D391" s="79"/>
      <c r="E391" s="74"/>
      <c r="F391" s="74" t="s">
        <v>1171</v>
      </c>
      <c r="G391" s="79"/>
      <c r="H391" s="82" t="s">
        <v>2467</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outlineLevel="3" x14ac:dyDescent="0.25">
      <c r="A392" s="49"/>
      <c r="B392" s="58"/>
      <c r="C392" s="51">
        <f t="shared" si="66"/>
        <v>3</v>
      </c>
      <c r="D392" s="79"/>
      <c r="E392" s="74"/>
      <c r="F392" s="74" t="s">
        <v>1172</v>
      </c>
      <c r="G392" s="79"/>
      <c r="H392" s="82" t="s">
        <v>2468</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2475</v>
      </c>
      <c r="AE392" s="82"/>
      <c r="AF392" s="82">
        <v>1</v>
      </c>
      <c r="AG392" s="82">
        <v>1</v>
      </c>
      <c r="AH392" s="79"/>
      <c r="AI392" s="61"/>
      <c r="AJ392" s="49"/>
      <c r="AK392" s="49"/>
      <c r="AL392" s="49"/>
    </row>
    <row r="393" spans="1:38" outlineLevel="3" x14ac:dyDescent="0.25">
      <c r="A393" s="49"/>
      <c r="B393" s="58"/>
      <c r="C393" s="51">
        <f t="shared" si="66"/>
        <v>3</v>
      </c>
      <c r="D393" s="79"/>
      <c r="E393" s="74"/>
      <c r="F393" s="74" t="s">
        <v>1173</v>
      </c>
      <c r="G393" s="79"/>
      <c r="H393" s="82" t="s">
        <v>2469</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outlineLevel="3" x14ac:dyDescent="0.25">
      <c r="A394" s="49"/>
      <c r="B394" s="58"/>
      <c r="C394" s="51">
        <f t="shared" si="66"/>
        <v>3</v>
      </c>
      <c r="D394" s="79"/>
      <c r="E394" s="74"/>
      <c r="F394" s="74" t="s">
        <v>1174</v>
      </c>
      <c r="G394" s="79"/>
      <c r="H394" s="82" t="s">
        <v>2470</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outlineLevel="3" x14ac:dyDescent="0.25">
      <c r="A395" s="49"/>
      <c r="B395" s="58"/>
      <c r="C395" s="51">
        <f t="shared" si="66"/>
        <v>3</v>
      </c>
      <c r="D395" s="79"/>
      <c r="E395" s="74"/>
      <c r="F395" s="74" t="s">
        <v>1175</v>
      </c>
      <c r="G395" s="79"/>
      <c r="H395" s="82" t="s">
        <v>2471</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outlineLevel="3" x14ac:dyDescent="0.25">
      <c r="A396" s="49"/>
      <c r="B396" s="58"/>
      <c r="C396" s="51">
        <f t="shared" si="66"/>
        <v>3</v>
      </c>
      <c r="D396" s="79"/>
      <c r="E396" s="74"/>
      <c r="F396" s="74" t="s">
        <v>1176</v>
      </c>
      <c r="G396" s="79"/>
      <c r="H396" s="82" t="s">
        <v>2472</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outlineLevel="3" x14ac:dyDescent="0.25">
      <c r="A397" s="49"/>
      <c r="B397" s="58"/>
      <c r="C397" s="51">
        <f t="shared" si="66"/>
        <v>3</v>
      </c>
      <c r="D397" s="79"/>
      <c r="E397" s="74"/>
      <c r="F397" s="74" t="s">
        <v>1177</v>
      </c>
      <c r="G397" s="79"/>
      <c r="H397" s="82" t="s">
        <v>2473</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outlineLevel="3" x14ac:dyDescent="0.25">
      <c r="A398" s="49"/>
      <c r="B398" s="58"/>
      <c r="C398" s="51">
        <f t="shared" si="66"/>
        <v>3</v>
      </c>
      <c r="D398" s="79"/>
      <c r="E398" s="74"/>
      <c r="F398" s="74" t="s">
        <v>1178</v>
      </c>
      <c r="G398" s="79"/>
      <c r="H398" s="82" t="s">
        <v>2474</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outlineLevel="3" x14ac:dyDescent="0.25">
      <c r="A399" s="49"/>
      <c r="B399" s="58"/>
      <c r="C399" s="51">
        <f t="shared" si="66"/>
        <v>3</v>
      </c>
      <c r="D399" s="79"/>
      <c r="E399" s="74"/>
      <c r="F399" s="74" t="s">
        <v>1179</v>
      </c>
      <c r="G399" s="79"/>
      <c r="H399" s="82" t="s">
        <v>696</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outlineLevel="3" x14ac:dyDescent="0.25">
      <c r="A400" s="49"/>
      <c r="B400" s="58"/>
      <c r="C400" s="51">
        <f t="shared" si="66"/>
        <v>3</v>
      </c>
      <c r="D400" s="79"/>
      <c r="E400" s="74"/>
      <c r="F400" s="74" t="s">
        <v>1180</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outlineLevel="3" x14ac:dyDescent="0.25">
      <c r="A401" s="49"/>
      <c r="B401" s="58"/>
      <c r="C401" s="51">
        <f t="shared" si="66"/>
        <v>3</v>
      </c>
      <c r="D401" s="79"/>
      <c r="E401" s="74"/>
      <c r="F401" s="74" t="s">
        <v>1181</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outlineLevel="3" x14ac:dyDescent="0.25">
      <c r="A402" s="49"/>
      <c r="B402" s="58"/>
      <c r="C402" s="51">
        <f t="shared" si="66"/>
        <v>3</v>
      </c>
      <c r="D402" s="79"/>
      <c r="E402" s="74"/>
      <c r="F402" s="74" t="s">
        <v>1182</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outlineLevel="3" x14ac:dyDescent="0.25">
      <c r="A403" s="49"/>
      <c r="B403" s="58"/>
      <c r="C403" s="51">
        <f t="shared" si="66"/>
        <v>3</v>
      </c>
      <c r="D403" s="79"/>
      <c r="E403" s="74"/>
      <c r="F403" s="74" t="s">
        <v>1183</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outlineLevel="3" x14ac:dyDescent="0.25">
      <c r="A404" s="49"/>
      <c r="B404" s="58"/>
      <c r="C404" s="51">
        <f t="shared" si="66"/>
        <v>3</v>
      </c>
      <c r="D404" s="79"/>
      <c r="E404" s="74"/>
      <c r="F404" s="74" t="s">
        <v>1184</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outlineLevel="3" x14ac:dyDescent="0.25">
      <c r="A405" s="49"/>
      <c r="B405" s="58"/>
      <c r="C405" s="51">
        <f t="shared" si="66"/>
        <v>3</v>
      </c>
      <c r="D405" s="79"/>
      <c r="E405" s="74"/>
      <c r="F405" s="74" t="s">
        <v>1185</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outlineLevel="3" x14ac:dyDescent="0.25">
      <c r="A406" s="49"/>
      <c r="B406" s="58"/>
      <c r="C406" s="51">
        <f t="shared" si="66"/>
        <v>3</v>
      </c>
      <c r="D406" s="79"/>
      <c r="E406" s="74"/>
      <c r="F406" s="74" t="s">
        <v>1186</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outlineLevel="3" x14ac:dyDescent="0.25">
      <c r="A407" s="49"/>
      <c r="B407" s="58"/>
      <c r="C407" s="51">
        <f t="shared" si="66"/>
        <v>3</v>
      </c>
      <c r="D407" s="79"/>
      <c r="E407" s="74"/>
      <c r="F407" s="74" t="s">
        <v>1187</v>
      </c>
      <c r="G407" s="79"/>
      <c r="H407" s="82" t="s">
        <v>696</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outlineLevel="3" x14ac:dyDescent="0.25">
      <c r="A408" s="49"/>
      <c r="B408" s="58"/>
      <c r="C408" s="51">
        <f t="shared" si="66"/>
        <v>3</v>
      </c>
      <c r="D408" s="79"/>
      <c r="E408" s="74"/>
      <c r="F408" s="74" t="s">
        <v>1188</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outlineLevel="3" x14ac:dyDescent="0.25">
      <c r="A409" s="49"/>
      <c r="B409" s="58"/>
      <c r="C409" s="51">
        <f t="shared" si="66"/>
        <v>3</v>
      </c>
      <c r="D409" s="79"/>
      <c r="E409" s="74"/>
      <c r="F409" s="74" t="s">
        <v>1189</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outlineLevel="3" x14ac:dyDescent="0.25">
      <c r="A410" s="49"/>
      <c r="B410" s="58"/>
      <c r="C410" s="51">
        <f t="shared" si="66"/>
        <v>3</v>
      </c>
      <c r="D410" s="79"/>
      <c r="E410" s="74"/>
      <c r="F410" s="74" t="s">
        <v>1190</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outlineLevel="3" x14ac:dyDescent="0.25">
      <c r="A411" s="49"/>
      <c r="B411" s="58"/>
      <c r="C411" s="51">
        <f t="shared" si="66"/>
        <v>3</v>
      </c>
      <c r="D411" s="79"/>
      <c r="E411" s="74"/>
      <c r="F411" s="74" t="s">
        <v>1191</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outlineLevel="3" x14ac:dyDescent="0.25">
      <c r="A412" s="49"/>
      <c r="B412" s="58"/>
      <c r="C412" s="51">
        <f t="shared" si="66"/>
        <v>3</v>
      </c>
      <c r="D412" s="79"/>
      <c r="E412" s="74"/>
      <c r="F412" s="74" t="s">
        <v>1192</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outlineLevel="3" x14ac:dyDescent="0.25">
      <c r="A413" s="49"/>
      <c r="B413" s="58"/>
      <c r="C413" s="51">
        <f t="shared" si="66"/>
        <v>3</v>
      </c>
      <c r="D413" s="79"/>
      <c r="E413" s="74"/>
      <c r="F413" s="74" t="s">
        <v>1193</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outlineLevel="3" x14ac:dyDescent="0.25">
      <c r="A414" s="49"/>
      <c r="B414" s="58"/>
      <c r="C414" s="51">
        <f t="shared" si="66"/>
        <v>3</v>
      </c>
      <c r="D414" s="79"/>
      <c r="E414" s="74"/>
      <c r="F414" s="74" t="s">
        <v>1194</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outlineLevel="3" x14ac:dyDescent="0.25">
      <c r="A415" s="49"/>
      <c r="B415" s="58"/>
      <c r="C415" s="51">
        <f t="shared" si="66"/>
        <v>3</v>
      </c>
      <c r="D415" s="79"/>
      <c r="E415" s="74"/>
      <c r="F415" s="74" t="s">
        <v>1195</v>
      </c>
      <c r="G415" s="79"/>
      <c r="H415" s="82" t="s">
        <v>696</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outlineLevel="3" x14ac:dyDescent="0.25">
      <c r="A416" s="49"/>
      <c r="B416" s="58"/>
      <c r="C416" s="51">
        <f t="shared" si="66"/>
        <v>3</v>
      </c>
      <c r="D416" s="79"/>
      <c r="E416" s="74"/>
      <c r="F416" s="74" t="s">
        <v>1196</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outlineLevel="3" x14ac:dyDescent="0.25">
      <c r="A417" s="49"/>
      <c r="B417" s="58"/>
      <c r="C417" s="51">
        <f t="shared" si="66"/>
        <v>3</v>
      </c>
      <c r="D417" s="79"/>
      <c r="E417" s="74"/>
      <c r="F417" s="74" t="s">
        <v>1197</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outlineLevel="3" x14ac:dyDescent="0.25">
      <c r="A418" s="49"/>
      <c r="B418" s="58"/>
      <c r="C418" s="51">
        <f t="shared" si="66"/>
        <v>3</v>
      </c>
      <c r="D418" s="79"/>
      <c r="E418" s="74"/>
      <c r="F418" s="74" t="s">
        <v>1198</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outlineLevel="3" x14ac:dyDescent="0.25">
      <c r="A419" s="49"/>
      <c r="B419" s="58"/>
      <c r="C419" s="51">
        <f t="shared" si="66"/>
        <v>3</v>
      </c>
      <c r="D419" s="79"/>
      <c r="E419" s="74"/>
      <c r="F419" s="74" t="s">
        <v>1199</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outlineLevel="3" x14ac:dyDescent="0.25">
      <c r="A420" s="49"/>
      <c r="B420" s="58"/>
      <c r="C420" s="51">
        <f t="shared" si="66"/>
        <v>3</v>
      </c>
      <c r="D420" s="79"/>
      <c r="E420" s="74"/>
      <c r="F420" s="74" t="s">
        <v>1200</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outlineLevel="3" x14ac:dyDescent="0.25">
      <c r="A421" s="49"/>
      <c r="B421" s="58"/>
      <c r="C421" s="51">
        <f t="shared" si="66"/>
        <v>3</v>
      </c>
      <c r="D421" s="79"/>
      <c r="E421" s="74"/>
      <c r="F421" s="74" t="s">
        <v>1201</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outlineLevel="3" x14ac:dyDescent="0.25">
      <c r="A422" s="49"/>
      <c r="B422" s="58"/>
      <c r="C422" s="51">
        <f t="shared" si="66"/>
        <v>3</v>
      </c>
      <c r="D422" s="79"/>
      <c r="E422" s="74"/>
      <c r="F422" s="74" t="s">
        <v>1202</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outlineLevel="3" x14ac:dyDescent="0.25">
      <c r="A423" s="49"/>
      <c r="B423" s="58"/>
      <c r="C423" s="51">
        <f t="shared" si="66"/>
        <v>3</v>
      </c>
      <c r="D423" s="79"/>
      <c r="E423" s="74"/>
      <c r="F423" s="74" t="s">
        <v>1203</v>
      </c>
      <c r="G423" s="79"/>
      <c r="H423" s="82" t="s">
        <v>696</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outlineLevel="3" x14ac:dyDescent="0.25">
      <c r="A424" s="49"/>
      <c r="B424" s="58"/>
      <c r="C424" s="51">
        <f t="shared" si="66"/>
        <v>3</v>
      </c>
      <c r="D424" s="79"/>
      <c r="E424" s="74"/>
      <c r="F424" s="74" t="s">
        <v>1204</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outlineLevel="3" x14ac:dyDescent="0.25">
      <c r="A425" s="49"/>
      <c r="B425" s="58"/>
      <c r="C425" s="51">
        <f t="shared" si="66"/>
        <v>3</v>
      </c>
      <c r="D425" s="79"/>
      <c r="E425" s="74"/>
      <c r="F425" s="74" t="s">
        <v>1205</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outlineLevel="3" x14ac:dyDescent="0.25">
      <c r="A426" s="49"/>
      <c r="B426" s="58"/>
      <c r="C426" s="51">
        <f t="shared" si="66"/>
        <v>3</v>
      </c>
      <c r="D426" s="79"/>
      <c r="E426" s="74"/>
      <c r="F426" s="74" t="s">
        <v>1206</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outlineLevel="3" x14ac:dyDescent="0.25">
      <c r="A427" s="49"/>
      <c r="B427" s="58"/>
      <c r="C427" s="51">
        <f t="shared" si="66"/>
        <v>3</v>
      </c>
      <c r="D427" s="79"/>
      <c r="E427" s="74"/>
      <c r="F427" s="74" t="s">
        <v>1207</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outlineLevel="3" x14ac:dyDescent="0.25">
      <c r="A428" s="49"/>
      <c r="B428" s="58"/>
      <c r="C428" s="51">
        <f t="shared" si="66"/>
        <v>3</v>
      </c>
      <c r="D428" s="79"/>
      <c r="E428" s="74"/>
      <c r="F428" s="74" t="s">
        <v>1208</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outlineLevel="3" x14ac:dyDescent="0.25">
      <c r="A429" s="49"/>
      <c r="B429" s="58"/>
      <c r="C429" s="51">
        <f t="shared" si="66"/>
        <v>3</v>
      </c>
      <c r="D429" s="79"/>
      <c r="E429" s="74"/>
      <c r="F429" s="74" t="s">
        <v>1209</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outlineLevel="3" x14ac:dyDescent="0.25">
      <c r="A430" s="49"/>
      <c r="B430" s="58"/>
      <c r="C430" s="51">
        <f t="shared" si="66"/>
        <v>3</v>
      </c>
      <c r="D430" s="79"/>
      <c r="E430" s="74"/>
      <c r="F430" s="74" t="s">
        <v>1210</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outlineLevel="3" x14ac:dyDescent="0.25">
      <c r="A431" s="49"/>
      <c r="B431" s="58"/>
      <c r="C431" s="51">
        <f t="shared" si="66"/>
        <v>3</v>
      </c>
      <c r="D431" s="79"/>
      <c r="E431" s="74"/>
      <c r="F431" s="74" t="s">
        <v>1211</v>
      </c>
      <c r="G431" s="79"/>
      <c r="H431" s="82" t="s">
        <v>696</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outlineLevel="3" x14ac:dyDescent="0.25">
      <c r="A432" s="49"/>
      <c r="B432" s="58"/>
      <c r="C432" s="51">
        <f t="shared" si="66"/>
        <v>3</v>
      </c>
      <c r="D432" s="79"/>
      <c r="E432" s="74"/>
      <c r="F432" s="74" t="s">
        <v>1212</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outlineLevel="3" x14ac:dyDescent="0.25">
      <c r="A433" s="49"/>
      <c r="B433" s="58"/>
      <c r="C433" s="51">
        <f t="shared" si="66"/>
        <v>3</v>
      </c>
      <c r="D433" s="79"/>
      <c r="E433" s="74"/>
      <c r="F433" s="74" t="s">
        <v>1213</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outlineLevel="3" x14ac:dyDescent="0.25">
      <c r="A434" s="49"/>
      <c r="B434" s="58"/>
      <c r="C434" s="51">
        <f t="shared" si="66"/>
        <v>3</v>
      </c>
      <c r="D434" s="79"/>
      <c r="E434" s="74"/>
      <c r="F434" s="74" t="s">
        <v>1214</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outlineLevel="3" x14ac:dyDescent="0.25">
      <c r="A435" s="49"/>
      <c r="B435" s="58"/>
      <c r="C435" s="51">
        <f t="shared" si="66"/>
        <v>3</v>
      </c>
      <c r="D435" s="79"/>
      <c r="E435" s="74"/>
      <c r="F435" s="74" t="s">
        <v>1215</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outlineLevel="3" x14ac:dyDescent="0.25">
      <c r="A436" s="49"/>
      <c r="B436" s="58"/>
      <c r="C436" s="51">
        <f t="shared" si="66"/>
        <v>3</v>
      </c>
      <c r="D436" s="79"/>
      <c r="E436" s="74"/>
      <c r="F436" s="74" t="s">
        <v>1216</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outlineLevel="3" x14ac:dyDescent="0.25">
      <c r="A437" s="49"/>
      <c r="B437" s="58"/>
      <c r="C437" s="51">
        <f t="shared" si="66"/>
        <v>3</v>
      </c>
      <c r="D437" s="79"/>
      <c r="E437" s="74"/>
      <c r="F437" s="74" t="s">
        <v>1217</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outlineLevel="3" x14ac:dyDescent="0.25">
      <c r="A438" s="49"/>
      <c r="B438" s="58"/>
      <c r="C438" s="51">
        <f t="shared" si="66"/>
        <v>3</v>
      </c>
      <c r="D438" s="79"/>
      <c r="E438" s="74"/>
      <c r="F438" s="74" t="s">
        <v>1218</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outlineLevel="3" x14ac:dyDescent="0.25">
      <c r="A439" s="49"/>
      <c r="B439" s="58"/>
      <c r="C439" s="51">
        <f t="shared" ref="C439:C502" si="67">INT($C$40)+2</f>
        <v>3</v>
      </c>
      <c r="D439" s="79"/>
      <c r="E439" s="74"/>
      <c r="F439" s="74" t="s">
        <v>1219</v>
      </c>
      <c r="G439" s="79"/>
      <c r="H439" s="82" t="s">
        <v>2360</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outlineLevel="3" x14ac:dyDescent="0.25">
      <c r="A440" s="49"/>
      <c r="B440" s="58"/>
      <c r="C440" s="51">
        <f t="shared" si="67"/>
        <v>3</v>
      </c>
      <c r="D440" s="79"/>
      <c r="E440" s="74"/>
      <c r="F440" s="74" t="s">
        <v>1220</v>
      </c>
      <c r="G440" s="79"/>
      <c r="H440" s="82" t="s">
        <v>2361</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outlineLevel="3" x14ac:dyDescent="0.25">
      <c r="A441" s="49"/>
      <c r="B441" s="58"/>
      <c r="C441" s="51">
        <f t="shared" si="67"/>
        <v>3</v>
      </c>
      <c r="D441" s="79"/>
      <c r="E441" s="74"/>
      <c r="F441" s="74" t="s">
        <v>1221</v>
      </c>
      <c r="G441" s="79"/>
      <c r="H441" s="82" t="s">
        <v>2362</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outlineLevel="3" x14ac:dyDescent="0.25">
      <c r="A442" s="49"/>
      <c r="B442" s="58"/>
      <c r="C442" s="51">
        <f t="shared" si="67"/>
        <v>3</v>
      </c>
      <c r="D442" s="79"/>
      <c r="E442" s="74"/>
      <c r="F442" s="74" t="s">
        <v>1222</v>
      </c>
      <c r="G442" s="79"/>
      <c r="H442" s="82" t="s">
        <v>2363</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outlineLevel="3" x14ac:dyDescent="0.25">
      <c r="A443" s="49"/>
      <c r="B443" s="58"/>
      <c r="C443" s="51">
        <f t="shared" si="67"/>
        <v>3</v>
      </c>
      <c r="D443" s="79"/>
      <c r="E443" s="74"/>
      <c r="F443" s="74" t="s">
        <v>1223</v>
      </c>
      <c r="G443" s="79"/>
      <c r="H443" s="82" t="s">
        <v>2364</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outlineLevel="3" x14ac:dyDescent="0.25">
      <c r="A444" s="49"/>
      <c r="B444" s="58"/>
      <c r="C444" s="51">
        <f t="shared" si="67"/>
        <v>3</v>
      </c>
      <c r="D444" s="79"/>
      <c r="E444" s="74"/>
      <c r="F444" s="74" t="s">
        <v>1224</v>
      </c>
      <c r="G444" s="79"/>
      <c r="H444" s="82" t="s">
        <v>2365</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outlineLevel="3" x14ac:dyDescent="0.25">
      <c r="A445" s="49"/>
      <c r="B445" s="58"/>
      <c r="C445" s="51">
        <f t="shared" si="67"/>
        <v>3</v>
      </c>
      <c r="D445" s="79"/>
      <c r="E445" s="74"/>
      <c r="F445" s="74" t="s">
        <v>1225</v>
      </c>
      <c r="G445" s="79"/>
      <c r="H445" s="82" t="s">
        <v>2366</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outlineLevel="3" x14ac:dyDescent="0.25">
      <c r="A446" s="49"/>
      <c r="B446" s="58"/>
      <c r="C446" s="51">
        <f t="shared" si="67"/>
        <v>3</v>
      </c>
      <c r="D446" s="79"/>
      <c r="E446" s="74"/>
      <c r="F446" s="74" t="s">
        <v>1226</v>
      </c>
      <c r="G446" s="79"/>
      <c r="H446" s="82" t="s">
        <v>2367</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outlineLevel="3" x14ac:dyDescent="0.25">
      <c r="A447" s="49"/>
      <c r="B447" s="58"/>
      <c r="C447" s="51">
        <f t="shared" si="67"/>
        <v>3</v>
      </c>
      <c r="D447" s="79"/>
      <c r="E447" s="74"/>
      <c r="F447" s="74" t="s">
        <v>1227</v>
      </c>
      <c r="G447" s="79"/>
      <c r="H447" s="82" t="s">
        <v>696</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outlineLevel="3" x14ac:dyDescent="0.25">
      <c r="A448" s="49"/>
      <c r="B448" s="58"/>
      <c r="C448" s="51">
        <f t="shared" si="67"/>
        <v>3</v>
      </c>
      <c r="D448" s="79"/>
      <c r="E448" s="74"/>
      <c r="F448" s="74" t="s">
        <v>1228</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outlineLevel="3" x14ac:dyDescent="0.25">
      <c r="A449" s="49"/>
      <c r="B449" s="58"/>
      <c r="C449" s="51">
        <f t="shared" si="67"/>
        <v>3</v>
      </c>
      <c r="D449" s="79"/>
      <c r="E449" s="74"/>
      <c r="F449" s="74" t="s">
        <v>1229</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outlineLevel="3" x14ac:dyDescent="0.25">
      <c r="A450" s="49"/>
      <c r="B450" s="58"/>
      <c r="C450" s="51">
        <f t="shared" si="67"/>
        <v>3</v>
      </c>
      <c r="D450" s="79"/>
      <c r="E450" s="74"/>
      <c r="F450" s="74" t="s">
        <v>1230</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outlineLevel="3" x14ac:dyDescent="0.25">
      <c r="A451" s="49"/>
      <c r="B451" s="58"/>
      <c r="C451" s="51">
        <f t="shared" si="67"/>
        <v>3</v>
      </c>
      <c r="D451" s="79"/>
      <c r="E451" s="74"/>
      <c r="F451" s="74" t="s">
        <v>1231</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outlineLevel="3" x14ac:dyDescent="0.25">
      <c r="A452" s="49"/>
      <c r="B452" s="58"/>
      <c r="C452" s="51">
        <f t="shared" si="67"/>
        <v>3</v>
      </c>
      <c r="D452" s="79"/>
      <c r="E452" s="74"/>
      <c r="F452" s="74" t="s">
        <v>1232</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outlineLevel="3" x14ac:dyDescent="0.25">
      <c r="A453" s="49"/>
      <c r="B453" s="58"/>
      <c r="C453" s="51">
        <f t="shared" si="67"/>
        <v>3</v>
      </c>
      <c r="D453" s="79"/>
      <c r="E453" s="74"/>
      <c r="F453" s="74" t="s">
        <v>1233</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outlineLevel="3" x14ac:dyDescent="0.25">
      <c r="A454" s="49"/>
      <c r="B454" s="58"/>
      <c r="C454" s="51">
        <f t="shared" si="67"/>
        <v>3</v>
      </c>
      <c r="D454" s="79"/>
      <c r="E454" s="74"/>
      <c r="F454" s="74" t="s">
        <v>1234</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outlineLevel="3" x14ac:dyDescent="0.25">
      <c r="A455" s="49"/>
      <c r="B455" s="58"/>
      <c r="C455" s="51">
        <f t="shared" si="67"/>
        <v>3</v>
      </c>
      <c r="D455" s="79"/>
      <c r="E455" s="74"/>
      <c r="F455" s="74" t="s">
        <v>1235</v>
      </c>
      <c r="G455" s="79"/>
      <c r="H455" s="82" t="s">
        <v>696</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outlineLevel="3" x14ac:dyDescent="0.25">
      <c r="A456" s="49"/>
      <c r="B456" s="58"/>
      <c r="C456" s="51">
        <f t="shared" si="67"/>
        <v>3</v>
      </c>
      <c r="D456" s="79"/>
      <c r="E456" s="74"/>
      <c r="F456" s="74" t="s">
        <v>1236</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outlineLevel="3" x14ac:dyDescent="0.25">
      <c r="A457" s="49"/>
      <c r="B457" s="58"/>
      <c r="C457" s="51">
        <f t="shared" si="67"/>
        <v>3</v>
      </c>
      <c r="D457" s="79"/>
      <c r="E457" s="74"/>
      <c r="F457" s="74" t="s">
        <v>1237</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outlineLevel="3" x14ac:dyDescent="0.25">
      <c r="A458" s="49"/>
      <c r="B458" s="58"/>
      <c r="C458" s="51">
        <f t="shared" si="67"/>
        <v>3</v>
      </c>
      <c r="D458" s="79"/>
      <c r="E458" s="74"/>
      <c r="F458" s="74" t="s">
        <v>1238</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outlineLevel="3" x14ac:dyDescent="0.25">
      <c r="A459" s="49"/>
      <c r="B459" s="58"/>
      <c r="C459" s="51">
        <f t="shared" si="67"/>
        <v>3</v>
      </c>
      <c r="D459" s="79"/>
      <c r="E459" s="74"/>
      <c r="F459" s="74" t="s">
        <v>1239</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outlineLevel="3" x14ac:dyDescent="0.25">
      <c r="A460" s="49"/>
      <c r="B460" s="58"/>
      <c r="C460" s="51">
        <f t="shared" si="67"/>
        <v>3</v>
      </c>
      <c r="D460" s="79"/>
      <c r="E460" s="74"/>
      <c r="F460" s="74" t="s">
        <v>1240</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outlineLevel="3" x14ac:dyDescent="0.25">
      <c r="A461" s="49"/>
      <c r="B461" s="58"/>
      <c r="C461" s="51">
        <f t="shared" si="67"/>
        <v>3</v>
      </c>
      <c r="D461" s="79"/>
      <c r="E461" s="74"/>
      <c r="F461" s="74" t="s">
        <v>1241</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outlineLevel="3" x14ac:dyDescent="0.25">
      <c r="A462" s="49"/>
      <c r="B462" s="58"/>
      <c r="C462" s="51">
        <f t="shared" si="67"/>
        <v>3</v>
      </c>
      <c r="D462" s="79"/>
      <c r="E462" s="74"/>
      <c r="F462" s="74" t="s">
        <v>1242</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outlineLevel="3" x14ac:dyDescent="0.25">
      <c r="A463" s="49"/>
      <c r="B463" s="58"/>
      <c r="C463" s="51">
        <f t="shared" si="67"/>
        <v>3</v>
      </c>
      <c r="D463" s="79"/>
      <c r="E463" s="74"/>
      <c r="F463" s="74" t="s">
        <v>1243</v>
      </c>
      <c r="G463" s="79"/>
      <c r="H463" s="82" t="s">
        <v>696</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outlineLevel="3" x14ac:dyDescent="0.25">
      <c r="A464" s="49"/>
      <c r="B464" s="58"/>
      <c r="C464" s="51">
        <f t="shared" si="67"/>
        <v>3</v>
      </c>
      <c r="D464" s="79"/>
      <c r="E464" s="74"/>
      <c r="F464" s="74" t="s">
        <v>1244</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outlineLevel="3" x14ac:dyDescent="0.25">
      <c r="A465" s="49"/>
      <c r="B465" s="58"/>
      <c r="C465" s="51">
        <f t="shared" si="67"/>
        <v>3</v>
      </c>
      <c r="D465" s="79"/>
      <c r="E465" s="74"/>
      <c r="F465" s="74" t="s">
        <v>1245</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outlineLevel="3" x14ac:dyDescent="0.25">
      <c r="A466" s="49"/>
      <c r="B466" s="58"/>
      <c r="C466" s="51">
        <f t="shared" si="67"/>
        <v>3</v>
      </c>
      <c r="D466" s="79"/>
      <c r="E466" s="74"/>
      <c r="F466" s="74" t="s">
        <v>1246</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outlineLevel="3" x14ac:dyDescent="0.25">
      <c r="A467" s="49"/>
      <c r="B467" s="58"/>
      <c r="C467" s="51">
        <f t="shared" si="67"/>
        <v>3</v>
      </c>
      <c r="D467" s="79"/>
      <c r="E467" s="74"/>
      <c r="F467" s="74" t="s">
        <v>1247</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outlineLevel="3" x14ac:dyDescent="0.25">
      <c r="A468" s="49"/>
      <c r="B468" s="58"/>
      <c r="C468" s="51">
        <f t="shared" si="67"/>
        <v>3</v>
      </c>
      <c r="D468" s="79"/>
      <c r="E468" s="74"/>
      <c r="F468" s="74" t="s">
        <v>1248</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outlineLevel="3" x14ac:dyDescent="0.25">
      <c r="A469" s="49"/>
      <c r="B469" s="58"/>
      <c r="C469" s="51">
        <f t="shared" si="67"/>
        <v>3</v>
      </c>
      <c r="D469" s="79"/>
      <c r="E469" s="74"/>
      <c r="F469" s="74" t="s">
        <v>1249</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outlineLevel="3" x14ac:dyDescent="0.25">
      <c r="A470" s="49"/>
      <c r="B470" s="58"/>
      <c r="C470" s="51">
        <f t="shared" si="67"/>
        <v>3</v>
      </c>
      <c r="D470" s="79"/>
      <c r="E470" s="74"/>
      <c r="F470" s="74" t="s">
        <v>1250</v>
      </c>
      <c r="G470" s="79"/>
      <c r="H470" s="82"/>
      <c r="I470" s="102"/>
      <c r="J470" s="102"/>
      <c r="K470" s="82"/>
      <c r="L470" s="82"/>
      <c r="M470" s="82"/>
      <c r="N470" s="82"/>
      <c r="O470" s="82"/>
      <c r="P470" s="82"/>
      <c r="Q470" s="82"/>
      <c r="R470" s="82"/>
      <c r="S470" s="82"/>
      <c r="T470" s="102" t="s">
        <v>1251</v>
      </c>
      <c r="U470" s="82"/>
      <c r="V470" s="82"/>
      <c r="W470" s="82"/>
      <c r="X470" s="82"/>
      <c r="Y470" s="82"/>
      <c r="Z470" s="82"/>
      <c r="AA470" s="82"/>
      <c r="AB470" s="82"/>
      <c r="AC470" s="82"/>
      <c r="AD470" s="82"/>
      <c r="AE470" s="82"/>
      <c r="AF470" s="82">
        <v>1</v>
      </c>
      <c r="AG470" s="82">
        <v>1</v>
      </c>
      <c r="AH470" s="79"/>
      <c r="AI470" s="61"/>
      <c r="AJ470" s="49"/>
      <c r="AK470" s="49"/>
      <c r="AL470" s="49"/>
    </row>
    <row r="471" spans="1:38" outlineLevel="2" x14ac:dyDescent="0.25">
      <c r="A471" s="49"/>
      <c r="B471" s="58"/>
      <c r="C471" s="51">
        <f t="shared" si="67"/>
        <v>3</v>
      </c>
      <c r="D471" s="79"/>
      <c r="E471" s="74"/>
      <c r="F471" s="74" t="s">
        <v>1252</v>
      </c>
      <c r="G471" s="79"/>
      <c r="H471" s="82" t="s">
        <v>1253</v>
      </c>
      <c r="I471" s="102" t="s">
        <v>593</v>
      </c>
      <c r="J471" s="102" t="s">
        <v>1254</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1255</v>
      </c>
      <c r="AE471" s="82"/>
      <c r="AF471" s="103">
        <v>1</v>
      </c>
      <c r="AG471" s="103">
        <v>1</v>
      </c>
      <c r="AH471" s="79"/>
      <c r="AI471" s="61"/>
      <c r="AJ471" s="49"/>
      <c r="AK471" s="49"/>
      <c r="AL471" s="49"/>
    </row>
    <row r="472" spans="1:38" outlineLevel="2" x14ac:dyDescent="0.25">
      <c r="A472" s="49"/>
      <c r="B472" s="58"/>
      <c r="C472" s="51">
        <f t="shared" si="67"/>
        <v>3</v>
      </c>
      <c r="D472" s="79"/>
      <c r="E472" s="74"/>
      <c r="F472" s="74" t="s">
        <v>1256</v>
      </c>
      <c r="G472" s="79"/>
      <c r="H472" s="82" t="s">
        <v>1257</v>
      </c>
      <c r="I472" s="102" t="s">
        <v>593</v>
      </c>
      <c r="J472" s="102" t="s">
        <v>1254</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1258</v>
      </c>
      <c r="AE472" s="82"/>
      <c r="AF472" s="103">
        <v>1</v>
      </c>
      <c r="AG472" s="103">
        <v>1</v>
      </c>
      <c r="AH472" s="79"/>
      <c r="AI472" s="61"/>
      <c r="AJ472" s="49"/>
      <c r="AK472" s="49"/>
      <c r="AL472" s="49"/>
    </row>
    <row r="473" spans="1:38" outlineLevel="2" x14ac:dyDescent="0.25">
      <c r="A473" s="49"/>
      <c r="B473" s="58"/>
      <c r="C473" s="51">
        <f t="shared" si="67"/>
        <v>3</v>
      </c>
      <c r="D473" s="79"/>
      <c r="E473" s="74"/>
      <c r="F473" s="74" t="s">
        <v>1259</v>
      </c>
      <c r="G473" s="79"/>
      <c r="H473" s="82" t="s">
        <v>1260</v>
      </c>
      <c r="I473" s="102" t="s">
        <v>593</v>
      </c>
      <c r="J473" s="102" t="s">
        <v>1254</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outlineLevel="2" x14ac:dyDescent="0.25">
      <c r="A474" s="49"/>
      <c r="B474" s="58"/>
      <c r="C474" s="51">
        <f t="shared" si="67"/>
        <v>3</v>
      </c>
      <c r="D474" s="79"/>
      <c r="E474" s="74"/>
      <c r="F474" s="74" t="s">
        <v>1261</v>
      </c>
      <c r="G474" s="79"/>
      <c r="H474" s="82" t="s">
        <v>1262</v>
      </c>
      <c r="I474" s="102" t="s">
        <v>593</v>
      </c>
      <c r="J474" s="102" t="s">
        <v>1254</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outlineLevel="2" x14ac:dyDescent="0.25">
      <c r="A475" s="49"/>
      <c r="B475" s="58"/>
      <c r="C475" s="51">
        <f t="shared" si="67"/>
        <v>3</v>
      </c>
      <c r="D475" s="79"/>
      <c r="E475" s="74"/>
      <c r="F475" s="74" t="s">
        <v>1263</v>
      </c>
      <c r="G475" s="79"/>
      <c r="H475" s="82" t="s">
        <v>1264</v>
      </c>
      <c r="I475" s="102" t="s">
        <v>593</v>
      </c>
      <c r="J475" s="102" t="s">
        <v>1254</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outlineLevel="2" x14ac:dyDescent="0.25">
      <c r="A476" s="49"/>
      <c r="B476" s="58"/>
      <c r="C476" s="51">
        <f t="shared" si="67"/>
        <v>3</v>
      </c>
      <c r="D476" s="79"/>
      <c r="E476" s="74"/>
      <c r="F476" s="74" t="s">
        <v>1265</v>
      </c>
      <c r="G476" s="79"/>
      <c r="H476" s="82" t="s">
        <v>1266</v>
      </c>
      <c r="I476" s="102" t="s">
        <v>593</v>
      </c>
      <c r="J476" s="102" t="s">
        <v>1254</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outlineLevel="2" x14ac:dyDescent="0.25">
      <c r="A477" s="49"/>
      <c r="B477" s="58"/>
      <c r="C477" s="51">
        <f t="shared" si="67"/>
        <v>3</v>
      </c>
      <c r="D477" s="79"/>
      <c r="E477" s="74"/>
      <c r="F477" s="74" t="s">
        <v>1267</v>
      </c>
      <c r="G477" s="79"/>
      <c r="H477" s="82" t="s">
        <v>1268</v>
      </c>
      <c r="I477" s="102" t="s">
        <v>593</v>
      </c>
      <c r="J477" s="102" t="s">
        <v>1254</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outlineLevel="2" x14ac:dyDescent="0.25">
      <c r="A478" s="49"/>
      <c r="B478" s="58"/>
      <c r="C478" s="51">
        <f t="shared" si="67"/>
        <v>3</v>
      </c>
      <c r="D478" s="79"/>
      <c r="E478" s="74"/>
      <c r="F478" s="74" t="s">
        <v>1269</v>
      </c>
      <c r="G478" s="79"/>
      <c r="H478" s="82" t="s">
        <v>1270</v>
      </c>
      <c r="I478" s="102" t="s">
        <v>593</v>
      </c>
      <c r="J478" s="102" t="s">
        <v>1254</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outlineLevel="2" x14ac:dyDescent="0.25">
      <c r="A479" s="49"/>
      <c r="B479" s="58"/>
      <c r="C479" s="51">
        <f t="shared" si="67"/>
        <v>3</v>
      </c>
      <c r="D479" s="79"/>
      <c r="E479" s="74"/>
      <c r="F479" s="74" t="s">
        <v>1271</v>
      </c>
      <c r="G479" s="79"/>
      <c r="H479" s="82" t="s">
        <v>1272</v>
      </c>
      <c r="I479" s="102" t="s">
        <v>593</v>
      </c>
      <c r="J479" s="102" t="s">
        <v>1254</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outlineLevel="2" x14ac:dyDescent="0.25">
      <c r="A480" s="49"/>
      <c r="B480" s="58"/>
      <c r="C480" s="51">
        <f t="shared" si="67"/>
        <v>3</v>
      </c>
      <c r="D480" s="79"/>
      <c r="E480" s="74"/>
      <c r="F480" s="74" t="s">
        <v>1273</v>
      </c>
      <c r="G480" s="79"/>
      <c r="H480" s="82" t="s">
        <v>1274</v>
      </c>
      <c r="I480" s="102" t="s">
        <v>593</v>
      </c>
      <c r="J480" s="102" t="s">
        <v>1254</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outlineLevel="2" x14ac:dyDescent="0.25">
      <c r="A481" s="49"/>
      <c r="B481" s="58"/>
      <c r="C481" s="51">
        <f t="shared" si="67"/>
        <v>3</v>
      </c>
      <c r="D481" s="79"/>
      <c r="E481" s="74"/>
      <c r="F481" s="74" t="s">
        <v>1275</v>
      </c>
      <c r="G481" s="79"/>
      <c r="H481" s="82" t="s">
        <v>1276</v>
      </c>
      <c r="I481" s="102" t="s">
        <v>593</v>
      </c>
      <c r="J481" s="102" t="s">
        <v>1254</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outlineLevel="2" x14ac:dyDescent="0.25">
      <c r="A482" s="49"/>
      <c r="B482" s="58"/>
      <c r="C482" s="51">
        <f t="shared" si="67"/>
        <v>3</v>
      </c>
      <c r="D482" s="79"/>
      <c r="E482" s="74"/>
      <c r="F482" s="74" t="s">
        <v>1277</v>
      </c>
      <c r="G482" s="79"/>
      <c r="H482" s="82" t="s">
        <v>1278</v>
      </c>
      <c r="I482" s="102" t="s">
        <v>593</v>
      </c>
      <c r="J482" s="102" t="s">
        <v>1254</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outlineLevel="2" x14ac:dyDescent="0.25">
      <c r="A483" s="49"/>
      <c r="B483" s="58"/>
      <c r="C483" s="51">
        <f t="shared" si="67"/>
        <v>3</v>
      </c>
      <c r="D483" s="79"/>
      <c r="E483" s="74"/>
      <c r="F483" s="74" t="s">
        <v>1279</v>
      </c>
      <c r="G483" s="79"/>
      <c r="H483" s="82" t="s">
        <v>1280</v>
      </c>
      <c r="I483" s="102" t="s">
        <v>593</v>
      </c>
      <c r="J483" s="102" t="s">
        <v>1254</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outlineLevel="2" x14ac:dyDescent="0.25">
      <c r="A484" s="49"/>
      <c r="B484" s="58"/>
      <c r="C484" s="51">
        <f t="shared" si="67"/>
        <v>3</v>
      </c>
      <c r="D484" s="79"/>
      <c r="E484" s="74"/>
      <c r="F484" s="74" t="s">
        <v>1281</v>
      </c>
      <c r="G484" s="79"/>
      <c r="H484" s="82" t="s">
        <v>1282</v>
      </c>
      <c r="I484" s="102" t="s">
        <v>593</v>
      </c>
      <c r="J484" s="102" t="s">
        <v>1254</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outlineLevel="2" x14ac:dyDescent="0.25">
      <c r="A485" s="49"/>
      <c r="B485" s="58"/>
      <c r="C485" s="51">
        <f t="shared" si="67"/>
        <v>3</v>
      </c>
      <c r="D485" s="79"/>
      <c r="E485" s="74"/>
      <c r="F485" s="74" t="s">
        <v>1283</v>
      </c>
      <c r="G485" s="79"/>
      <c r="H485" s="82" t="s">
        <v>1284</v>
      </c>
      <c r="I485" s="102" t="s">
        <v>593</v>
      </c>
      <c r="J485" s="102" t="s">
        <v>1254</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outlineLevel="2" x14ac:dyDescent="0.25">
      <c r="A486" s="49"/>
      <c r="B486" s="58"/>
      <c r="C486" s="51">
        <f t="shared" si="67"/>
        <v>3</v>
      </c>
      <c r="D486" s="79"/>
      <c r="E486" s="74"/>
      <c r="F486" s="74" t="s">
        <v>1285</v>
      </c>
      <c r="G486" s="79"/>
      <c r="H486" s="82" t="s">
        <v>1286</v>
      </c>
      <c r="I486" s="102" t="s">
        <v>593</v>
      </c>
      <c r="J486" s="102" t="s">
        <v>1254</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outlineLevel="3" x14ac:dyDescent="0.25">
      <c r="A487" s="49"/>
      <c r="B487" s="58"/>
      <c r="C487" s="51">
        <f t="shared" si="67"/>
        <v>3</v>
      </c>
      <c r="D487" s="79"/>
      <c r="E487" s="74"/>
      <c r="F487" s="74" t="s">
        <v>1287</v>
      </c>
      <c r="G487" s="79"/>
      <c r="H487" s="82" t="s">
        <v>696</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outlineLevel="3" x14ac:dyDescent="0.25">
      <c r="A488" s="49"/>
      <c r="B488" s="58"/>
      <c r="C488" s="51">
        <f t="shared" si="67"/>
        <v>3</v>
      </c>
      <c r="D488" s="79"/>
      <c r="E488" s="74"/>
      <c r="F488" s="74" t="s">
        <v>1288</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outlineLevel="3" x14ac:dyDescent="0.25">
      <c r="A489" s="49"/>
      <c r="B489" s="58"/>
      <c r="C489" s="51">
        <f t="shared" si="67"/>
        <v>3</v>
      </c>
      <c r="D489" s="79"/>
      <c r="E489" s="74"/>
      <c r="F489" s="74" t="s">
        <v>1289</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outlineLevel="3" x14ac:dyDescent="0.25">
      <c r="A490" s="49"/>
      <c r="B490" s="58"/>
      <c r="C490" s="51">
        <f t="shared" si="67"/>
        <v>3</v>
      </c>
      <c r="D490" s="79"/>
      <c r="E490" s="74"/>
      <c r="F490" s="74" t="s">
        <v>1290</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outlineLevel="3" x14ac:dyDescent="0.25">
      <c r="A491" s="49"/>
      <c r="B491" s="58"/>
      <c r="C491" s="51">
        <f t="shared" si="67"/>
        <v>3</v>
      </c>
      <c r="D491" s="79"/>
      <c r="E491" s="74"/>
      <c r="F491" s="74" t="s">
        <v>1291</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outlineLevel="3" x14ac:dyDescent="0.25">
      <c r="A492" s="49"/>
      <c r="B492" s="58"/>
      <c r="C492" s="51">
        <f t="shared" si="67"/>
        <v>3</v>
      </c>
      <c r="D492" s="79"/>
      <c r="E492" s="74"/>
      <c r="F492" s="74" t="s">
        <v>1292</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outlineLevel="3" x14ac:dyDescent="0.25">
      <c r="A493" s="49"/>
      <c r="B493" s="58"/>
      <c r="C493" s="51">
        <f t="shared" si="67"/>
        <v>3</v>
      </c>
      <c r="D493" s="79"/>
      <c r="E493" s="74"/>
      <c r="F493" s="74" t="s">
        <v>1293</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outlineLevel="3" x14ac:dyDescent="0.25">
      <c r="A494" s="49"/>
      <c r="B494" s="58"/>
      <c r="C494" s="51">
        <f t="shared" si="67"/>
        <v>3</v>
      </c>
      <c r="D494" s="79"/>
      <c r="E494" s="74"/>
      <c r="F494" s="74" t="s">
        <v>1294</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outlineLevel="2" x14ac:dyDescent="0.25">
      <c r="A495" s="49"/>
      <c r="B495" s="58"/>
      <c r="C495" s="51">
        <f t="shared" si="67"/>
        <v>3</v>
      </c>
      <c r="D495" s="79"/>
      <c r="E495" s="74"/>
      <c r="F495" s="74" t="s">
        <v>1295</v>
      </c>
      <c r="G495" s="79"/>
      <c r="H495" s="82" t="s">
        <v>1296</v>
      </c>
      <c r="I495" s="102" t="s">
        <v>593</v>
      </c>
      <c r="J495" s="102" t="s">
        <v>1297</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1298</v>
      </c>
      <c r="AE495" s="82"/>
      <c r="AF495" s="103">
        <v>1</v>
      </c>
      <c r="AG495" s="103">
        <v>1</v>
      </c>
      <c r="AH495" s="79"/>
      <c r="AI495" s="61"/>
      <c r="AJ495" s="49"/>
      <c r="AK495" s="49"/>
      <c r="AL495" s="49"/>
    </row>
    <row r="496" spans="1:38" outlineLevel="2" x14ac:dyDescent="0.25">
      <c r="A496" s="49"/>
      <c r="B496" s="58"/>
      <c r="C496" s="51">
        <f t="shared" si="67"/>
        <v>3</v>
      </c>
      <c r="D496" s="79"/>
      <c r="E496" s="74"/>
      <c r="F496" s="74" t="s">
        <v>1299</v>
      </c>
      <c r="G496" s="79"/>
      <c r="H496" s="82" t="s">
        <v>1300</v>
      </c>
      <c r="I496" s="102" t="s">
        <v>593</v>
      </c>
      <c r="J496" s="102" t="s">
        <v>1297</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outlineLevel="2" x14ac:dyDescent="0.25">
      <c r="A497" s="49"/>
      <c r="B497" s="58"/>
      <c r="C497" s="51">
        <f t="shared" si="67"/>
        <v>3</v>
      </c>
      <c r="D497" s="79"/>
      <c r="E497" s="74"/>
      <c r="F497" s="74" t="s">
        <v>1301</v>
      </c>
      <c r="G497" s="79"/>
      <c r="H497" s="82" t="s">
        <v>1302</v>
      </c>
      <c r="I497" s="102" t="s">
        <v>593</v>
      </c>
      <c r="J497" s="102" t="s">
        <v>1297</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outlineLevel="2" x14ac:dyDescent="0.25">
      <c r="A498" s="49"/>
      <c r="B498" s="58"/>
      <c r="C498" s="51">
        <f t="shared" si="67"/>
        <v>3</v>
      </c>
      <c r="D498" s="79"/>
      <c r="E498" s="74"/>
      <c r="F498" s="74" t="s">
        <v>1303</v>
      </c>
      <c r="G498" s="79"/>
      <c r="H498" s="82" t="s">
        <v>1304</v>
      </c>
      <c r="I498" s="102" t="s">
        <v>593</v>
      </c>
      <c r="J498" s="102" t="s">
        <v>1297</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outlineLevel="2" x14ac:dyDescent="0.25">
      <c r="A499" s="49"/>
      <c r="B499" s="58"/>
      <c r="C499" s="51">
        <f t="shared" si="67"/>
        <v>3</v>
      </c>
      <c r="D499" s="79"/>
      <c r="E499" s="74"/>
      <c r="F499" s="74" t="s">
        <v>1305</v>
      </c>
      <c r="G499" s="79"/>
      <c r="H499" s="82" t="s">
        <v>1306</v>
      </c>
      <c r="I499" s="102" t="s">
        <v>593</v>
      </c>
      <c r="J499" s="102" t="s">
        <v>1297</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outlineLevel="2" x14ac:dyDescent="0.25">
      <c r="A500" s="49"/>
      <c r="B500" s="58"/>
      <c r="C500" s="51">
        <f t="shared" si="67"/>
        <v>3</v>
      </c>
      <c r="D500" s="79"/>
      <c r="E500" s="74"/>
      <c r="F500" s="74" t="s">
        <v>1307</v>
      </c>
      <c r="G500" s="79"/>
      <c r="H500" s="82" t="s">
        <v>1308</v>
      </c>
      <c r="I500" s="102" t="s">
        <v>593</v>
      </c>
      <c r="J500" s="102" t="s">
        <v>1297</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outlineLevel="2" x14ac:dyDescent="0.25">
      <c r="A501" s="49"/>
      <c r="B501" s="58"/>
      <c r="C501" s="51">
        <f t="shared" si="67"/>
        <v>3</v>
      </c>
      <c r="D501" s="79"/>
      <c r="E501" s="74"/>
      <c r="F501" s="74" t="s">
        <v>1309</v>
      </c>
      <c r="G501" s="79"/>
      <c r="H501" s="82" t="s">
        <v>1310</v>
      </c>
      <c r="I501" s="102" t="s">
        <v>593</v>
      </c>
      <c r="J501" s="102" t="s">
        <v>1297</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outlineLevel="2" x14ac:dyDescent="0.25">
      <c r="A502" s="49"/>
      <c r="B502" s="58"/>
      <c r="C502" s="51">
        <f t="shared" si="67"/>
        <v>3</v>
      </c>
      <c r="D502" s="79"/>
      <c r="E502" s="74"/>
      <c r="F502" s="74" t="s">
        <v>1311</v>
      </c>
      <c r="G502" s="79"/>
      <c r="H502" s="82" t="s">
        <v>1312</v>
      </c>
      <c r="I502" s="102" t="s">
        <v>593</v>
      </c>
      <c r="J502" s="102" t="s">
        <v>1297</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outlineLevel="2" x14ac:dyDescent="0.25">
      <c r="A503" s="49"/>
      <c r="B503" s="58"/>
      <c r="C503" s="51">
        <f t="shared" ref="C503:C526" si="72">INT($C$40)+2</f>
        <v>3</v>
      </c>
      <c r="D503" s="79"/>
      <c r="E503" s="74"/>
      <c r="F503" s="74" t="s">
        <v>1313</v>
      </c>
      <c r="G503" s="79"/>
      <c r="H503" s="82" t="s">
        <v>2372</v>
      </c>
      <c r="I503" s="102" t="s">
        <v>593</v>
      </c>
      <c r="J503" s="102" t="s">
        <v>1254</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outlineLevel="2" x14ac:dyDescent="0.25">
      <c r="A504" s="49"/>
      <c r="B504" s="58"/>
      <c r="C504" s="51">
        <f t="shared" si="72"/>
        <v>3</v>
      </c>
      <c r="D504" s="79"/>
      <c r="E504" s="74"/>
      <c r="F504" s="74" t="s">
        <v>1314</v>
      </c>
      <c r="G504" s="79"/>
      <c r="H504" s="82" t="s">
        <v>1315</v>
      </c>
      <c r="I504" s="102" t="s">
        <v>593</v>
      </c>
      <c r="J504" s="102" t="s">
        <v>1254</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outlineLevel="2" x14ac:dyDescent="0.25">
      <c r="A505" s="49"/>
      <c r="B505" s="58"/>
      <c r="C505" s="51">
        <f t="shared" si="72"/>
        <v>3</v>
      </c>
      <c r="D505" s="79"/>
      <c r="E505" s="74"/>
      <c r="F505" s="74" t="s">
        <v>1316</v>
      </c>
      <c r="G505" s="79"/>
      <c r="H505" s="82" t="s">
        <v>1317</v>
      </c>
      <c r="I505" s="102" t="s">
        <v>593</v>
      </c>
      <c r="J505" s="102" t="s">
        <v>1254</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outlineLevel="2" x14ac:dyDescent="0.25">
      <c r="A506" s="49"/>
      <c r="B506" s="58"/>
      <c r="C506" s="51">
        <f t="shared" si="72"/>
        <v>3</v>
      </c>
      <c r="D506" s="79"/>
      <c r="E506" s="74"/>
      <c r="F506" s="74" t="s">
        <v>1318</v>
      </c>
      <c r="G506" s="79"/>
      <c r="H506" s="82" t="s">
        <v>1319</v>
      </c>
      <c r="I506" s="102" t="s">
        <v>593</v>
      </c>
      <c r="J506" s="102" t="s">
        <v>1254</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outlineLevel="2" x14ac:dyDescent="0.25">
      <c r="A507" s="49"/>
      <c r="B507" s="58"/>
      <c r="C507" s="51">
        <f t="shared" si="72"/>
        <v>3</v>
      </c>
      <c r="D507" s="79"/>
      <c r="E507" s="74"/>
      <c r="F507" s="74" t="s">
        <v>1320</v>
      </c>
      <c r="G507" s="79"/>
      <c r="H507" s="82" t="s">
        <v>1321</v>
      </c>
      <c r="I507" s="102" t="s">
        <v>593</v>
      </c>
      <c r="J507" s="102" t="s">
        <v>1254</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outlineLevel="2" x14ac:dyDescent="0.25">
      <c r="A508" s="49"/>
      <c r="B508" s="58"/>
      <c r="C508" s="51">
        <f t="shared" si="72"/>
        <v>3</v>
      </c>
      <c r="D508" s="79"/>
      <c r="E508" s="74"/>
      <c r="F508" s="74" t="s">
        <v>1322</v>
      </c>
      <c r="G508" s="79"/>
      <c r="H508" s="82" t="s">
        <v>1323</v>
      </c>
      <c r="I508" s="102" t="s">
        <v>593</v>
      </c>
      <c r="J508" s="102" t="s">
        <v>1254</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outlineLevel="2" x14ac:dyDescent="0.25">
      <c r="A509" s="49"/>
      <c r="B509" s="58"/>
      <c r="C509" s="51">
        <f t="shared" si="72"/>
        <v>3</v>
      </c>
      <c r="D509" s="79"/>
      <c r="E509" s="74"/>
      <c r="F509" s="74" t="s">
        <v>1324</v>
      </c>
      <c r="G509" s="79"/>
      <c r="H509" s="82" t="s">
        <v>1325</v>
      </c>
      <c r="I509" s="102" t="s">
        <v>593</v>
      </c>
      <c r="J509" s="102" t="s">
        <v>1254</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outlineLevel="2" x14ac:dyDescent="0.25">
      <c r="A510" s="49"/>
      <c r="B510" s="58"/>
      <c r="C510" s="51">
        <f t="shared" si="72"/>
        <v>3</v>
      </c>
      <c r="D510" s="79"/>
      <c r="E510" s="74"/>
      <c r="F510" s="74" t="s">
        <v>1326</v>
      </c>
      <c r="G510" s="79"/>
      <c r="H510" s="82" t="s">
        <v>1327</v>
      </c>
      <c r="I510" s="102" t="s">
        <v>593</v>
      </c>
      <c r="J510" s="102" t="s">
        <v>1254</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outlineLevel="2" x14ac:dyDescent="0.25">
      <c r="A511" s="49"/>
      <c r="B511" s="58"/>
      <c r="C511" s="51">
        <f t="shared" si="72"/>
        <v>3</v>
      </c>
      <c r="D511" s="79"/>
      <c r="E511" s="74"/>
      <c r="F511" s="74" t="s">
        <v>1328</v>
      </c>
      <c r="G511" s="79"/>
      <c r="H511" s="82" t="s">
        <v>1329</v>
      </c>
      <c r="I511" s="102" t="s">
        <v>593</v>
      </c>
      <c r="J511" s="102" t="s">
        <v>1254</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outlineLevel="2" x14ac:dyDescent="0.25">
      <c r="A512" s="49"/>
      <c r="B512" s="58"/>
      <c r="C512" s="51">
        <f t="shared" si="72"/>
        <v>3</v>
      </c>
      <c r="D512" s="79"/>
      <c r="E512" s="74"/>
      <c r="F512" s="74" t="s">
        <v>1330</v>
      </c>
      <c r="G512" s="79"/>
      <c r="H512" s="82" t="s">
        <v>1331</v>
      </c>
      <c r="I512" s="102" t="s">
        <v>593</v>
      </c>
      <c r="J512" s="102" t="s">
        <v>1254</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outlineLevel="2" x14ac:dyDescent="0.25">
      <c r="A513" s="49"/>
      <c r="B513" s="58"/>
      <c r="C513" s="51">
        <f t="shared" si="72"/>
        <v>3</v>
      </c>
      <c r="D513" s="79"/>
      <c r="E513" s="74"/>
      <c r="F513" s="74" t="s">
        <v>1332</v>
      </c>
      <c r="G513" s="79"/>
      <c r="H513" s="82" t="s">
        <v>1333</v>
      </c>
      <c r="I513" s="102" t="s">
        <v>593</v>
      </c>
      <c r="J513" s="102" t="s">
        <v>1254</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outlineLevel="2" x14ac:dyDescent="0.25">
      <c r="A514" s="49"/>
      <c r="B514" s="58"/>
      <c r="C514" s="51">
        <f t="shared" si="72"/>
        <v>3</v>
      </c>
      <c r="D514" s="79"/>
      <c r="E514" s="74"/>
      <c r="F514" s="74" t="s">
        <v>1334</v>
      </c>
      <c r="G514" s="79"/>
      <c r="H514" s="82" t="s">
        <v>1335</v>
      </c>
      <c r="I514" s="102" t="s">
        <v>593</v>
      </c>
      <c r="J514" s="102" t="s">
        <v>1254</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outlineLevel="2" x14ac:dyDescent="0.25">
      <c r="A515" s="49"/>
      <c r="B515" s="58"/>
      <c r="C515" s="51">
        <f t="shared" si="72"/>
        <v>3</v>
      </c>
      <c r="D515" s="79"/>
      <c r="E515" s="74"/>
      <c r="F515" s="74" t="s">
        <v>1336</v>
      </c>
      <c r="G515" s="79"/>
      <c r="H515" s="82" t="s">
        <v>1337</v>
      </c>
      <c r="I515" s="102" t="s">
        <v>593</v>
      </c>
      <c r="J515" s="102" t="s">
        <v>1254</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outlineLevel="2" x14ac:dyDescent="0.25">
      <c r="A516" s="49"/>
      <c r="B516" s="58"/>
      <c r="C516" s="51">
        <f t="shared" si="72"/>
        <v>3</v>
      </c>
      <c r="D516" s="79"/>
      <c r="E516" s="74"/>
      <c r="F516" s="74" t="s">
        <v>1338</v>
      </c>
      <c r="G516" s="79"/>
      <c r="H516" s="82" t="s">
        <v>1339</v>
      </c>
      <c r="I516" s="102" t="s">
        <v>593</v>
      </c>
      <c r="J516" s="102" t="s">
        <v>1254</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outlineLevel="2" x14ac:dyDescent="0.25">
      <c r="A517" s="49"/>
      <c r="B517" s="58"/>
      <c r="C517" s="51">
        <f t="shared" si="72"/>
        <v>3</v>
      </c>
      <c r="D517" s="79"/>
      <c r="E517" s="74"/>
      <c r="F517" s="74" t="s">
        <v>1340</v>
      </c>
      <c r="G517" s="79"/>
      <c r="H517" s="82" t="s">
        <v>1341</v>
      </c>
      <c r="I517" s="102" t="s">
        <v>593</v>
      </c>
      <c r="J517" s="102" t="s">
        <v>1254</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outlineLevel="2" x14ac:dyDescent="0.25">
      <c r="A518" s="49"/>
      <c r="B518" s="58"/>
      <c r="C518" s="51">
        <f t="shared" si="72"/>
        <v>3</v>
      </c>
      <c r="D518" s="79"/>
      <c r="E518" s="74"/>
      <c r="F518" s="74" t="s">
        <v>1342</v>
      </c>
      <c r="G518" s="79"/>
      <c r="H518" s="82" t="s">
        <v>1343</v>
      </c>
      <c r="I518" s="102" t="s">
        <v>593</v>
      </c>
      <c r="J518" s="102" t="s">
        <v>1254</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outlineLevel="2" x14ac:dyDescent="0.25">
      <c r="A519" s="49"/>
      <c r="B519" s="58"/>
      <c r="C519" s="51">
        <f t="shared" si="72"/>
        <v>3</v>
      </c>
      <c r="D519" s="79"/>
      <c r="E519" s="74"/>
      <c r="F519" s="74" t="s">
        <v>1344</v>
      </c>
      <c r="G519" s="79"/>
      <c r="H519" s="82" t="s">
        <v>1345</v>
      </c>
      <c r="I519" s="102" t="s">
        <v>593</v>
      </c>
      <c r="J519" s="102" t="s">
        <v>1254</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outlineLevel="2" x14ac:dyDescent="0.25">
      <c r="A520" s="49"/>
      <c r="B520" s="58"/>
      <c r="C520" s="51">
        <f t="shared" si="72"/>
        <v>3</v>
      </c>
      <c r="D520" s="79"/>
      <c r="E520" s="74"/>
      <c r="F520" s="74" t="s">
        <v>1346</v>
      </c>
      <c r="G520" s="79"/>
      <c r="H520" s="82" t="s">
        <v>1347</v>
      </c>
      <c r="I520" s="102" t="s">
        <v>593</v>
      </c>
      <c r="J520" s="102" t="s">
        <v>1254</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outlineLevel="2" x14ac:dyDescent="0.25">
      <c r="A521" s="49"/>
      <c r="B521" s="58"/>
      <c r="C521" s="51">
        <f t="shared" si="72"/>
        <v>3</v>
      </c>
      <c r="D521" s="79"/>
      <c r="E521" s="74"/>
      <c r="F521" s="74" t="s">
        <v>1348</v>
      </c>
      <c r="G521" s="79"/>
      <c r="H521" s="82" t="s">
        <v>1349</v>
      </c>
      <c r="I521" s="102" t="s">
        <v>593</v>
      </c>
      <c r="J521" s="102" t="s">
        <v>1254</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outlineLevel="2" x14ac:dyDescent="0.25">
      <c r="A522" s="49"/>
      <c r="B522" s="58"/>
      <c r="C522" s="51">
        <f t="shared" si="72"/>
        <v>3</v>
      </c>
      <c r="D522" s="79"/>
      <c r="E522" s="74"/>
      <c r="F522" s="74" t="s">
        <v>1350</v>
      </c>
      <c r="G522" s="79"/>
      <c r="H522" s="82" t="s">
        <v>1351</v>
      </c>
      <c r="I522" s="102" t="s">
        <v>593</v>
      </c>
      <c r="J522" s="102" t="s">
        <v>1254</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outlineLevel="2" x14ac:dyDescent="0.25">
      <c r="A523" s="49"/>
      <c r="B523" s="58"/>
      <c r="C523" s="51">
        <f t="shared" si="72"/>
        <v>3</v>
      </c>
      <c r="D523" s="79"/>
      <c r="E523" s="74"/>
      <c r="F523" s="74" t="s">
        <v>1352</v>
      </c>
      <c r="G523" s="79"/>
      <c r="H523" s="82" t="s">
        <v>1353</v>
      </c>
      <c r="I523" s="102" t="s">
        <v>593</v>
      </c>
      <c r="J523" s="102" t="s">
        <v>1254</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outlineLevel="2" x14ac:dyDescent="0.25">
      <c r="A524" s="49"/>
      <c r="B524" s="58"/>
      <c r="C524" s="51">
        <f t="shared" si="72"/>
        <v>3</v>
      </c>
      <c r="D524" s="79"/>
      <c r="E524" s="74"/>
      <c r="F524" s="74" t="s">
        <v>1354</v>
      </c>
      <c r="G524" s="79"/>
      <c r="H524" s="82" t="s">
        <v>1355</v>
      </c>
      <c r="I524" s="102" t="s">
        <v>593</v>
      </c>
      <c r="J524" s="102" t="s">
        <v>1254</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outlineLevel="2" x14ac:dyDescent="0.25">
      <c r="A525" s="49"/>
      <c r="B525" s="58"/>
      <c r="C525" s="51">
        <f t="shared" si="72"/>
        <v>3</v>
      </c>
      <c r="D525" s="79"/>
      <c r="E525" s="74"/>
      <c r="F525" s="74" t="s">
        <v>1356</v>
      </c>
      <c r="G525" s="79"/>
      <c r="H525" s="82" t="s">
        <v>1357</v>
      </c>
      <c r="I525" s="102" t="s">
        <v>593</v>
      </c>
      <c r="J525" s="102" t="s">
        <v>1254</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outlineLevel="2" x14ac:dyDescent="0.25">
      <c r="A526" s="49"/>
      <c r="B526" s="58"/>
      <c r="C526" s="51">
        <f t="shared" si="72"/>
        <v>3</v>
      </c>
      <c r="D526" s="79"/>
      <c r="E526" s="74"/>
      <c r="F526" s="74" t="s">
        <v>1358</v>
      </c>
      <c r="G526" s="79"/>
      <c r="H526" s="82" t="s">
        <v>1359</v>
      </c>
      <c r="I526" s="102" t="s">
        <v>593</v>
      </c>
      <c r="J526" s="102" t="s">
        <v>1254</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x14ac:dyDescent="0.25">
      <c r="A527" s="49"/>
      <c r="B527" s="58"/>
      <c r="C527" s="51">
        <f>INT($C$40)+1</f>
        <v>2</v>
      </c>
      <c r="D527" s="79"/>
      <c r="E527" s="74"/>
      <c r="F527" s="307" t="s">
        <v>1360</v>
      </c>
      <c r="G527" s="79"/>
      <c r="H527" s="297" t="s">
        <v>1361</v>
      </c>
      <c r="I527" s="143"/>
      <c r="J527" s="143" t="s">
        <v>1154</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outlineLevel="3" x14ac:dyDescent="0.25">
      <c r="A528" s="49"/>
      <c r="B528" s="58"/>
      <c r="C528" s="51">
        <f t="shared" ref="C528:C599" si="74">INT($C$40)+2</f>
        <v>3</v>
      </c>
      <c r="D528" s="79"/>
      <c r="E528" s="74"/>
      <c r="F528" s="74" t="s">
        <v>1362</v>
      </c>
      <c r="G528" s="79"/>
      <c r="H528" s="82" t="s">
        <v>696</v>
      </c>
      <c r="I528" s="102" t="s">
        <v>593</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outlineLevel="3" x14ac:dyDescent="0.25">
      <c r="A529" s="49"/>
      <c r="B529" s="58"/>
      <c r="C529" s="51">
        <f t="shared" si="74"/>
        <v>3</v>
      </c>
      <c r="D529" s="79"/>
      <c r="E529" s="74"/>
      <c r="F529" s="74" t="s">
        <v>1363</v>
      </c>
      <c r="G529" s="79"/>
      <c r="H529" s="82"/>
      <c r="I529" s="102" t="s">
        <v>593</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outlineLevel="3" x14ac:dyDescent="0.25">
      <c r="A530" s="49"/>
      <c r="B530" s="58"/>
      <c r="C530" s="51">
        <f t="shared" si="74"/>
        <v>3</v>
      </c>
      <c r="D530" s="79"/>
      <c r="E530" s="74"/>
      <c r="F530" s="74" t="s">
        <v>1364</v>
      </c>
      <c r="G530" s="79"/>
      <c r="H530" s="82"/>
      <c r="I530" s="102" t="s">
        <v>593</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outlineLevel="3" x14ac:dyDescent="0.25">
      <c r="A531" s="49"/>
      <c r="B531" s="58"/>
      <c r="C531" s="51">
        <f t="shared" si="74"/>
        <v>3</v>
      </c>
      <c r="D531" s="79"/>
      <c r="E531" s="74"/>
      <c r="F531" s="74" t="s">
        <v>1365</v>
      </c>
      <c r="G531" s="79"/>
      <c r="H531" s="82" t="s">
        <v>696</v>
      </c>
      <c r="I531" s="102" t="s">
        <v>593</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outlineLevel="3" x14ac:dyDescent="0.25">
      <c r="A532" s="49"/>
      <c r="B532" s="58"/>
      <c r="C532" s="51">
        <f t="shared" si="74"/>
        <v>3</v>
      </c>
      <c r="D532" s="79"/>
      <c r="E532" s="74"/>
      <c r="F532" s="74" t="s">
        <v>1366</v>
      </c>
      <c r="G532" s="79"/>
      <c r="H532" s="82"/>
      <c r="I532" s="102" t="s">
        <v>593</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outlineLevel="3" x14ac:dyDescent="0.25">
      <c r="A533" s="49"/>
      <c r="B533" s="58"/>
      <c r="C533" s="51">
        <f t="shared" si="74"/>
        <v>3</v>
      </c>
      <c r="D533" s="79"/>
      <c r="E533" s="74"/>
      <c r="F533" s="74" t="s">
        <v>1367</v>
      </c>
      <c r="G533" s="79"/>
      <c r="H533" s="82"/>
      <c r="I533" s="102" t="s">
        <v>593</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outlineLevel="3" x14ac:dyDescent="0.25">
      <c r="A534" s="49"/>
      <c r="B534" s="58"/>
      <c r="C534" s="51">
        <f t="shared" si="74"/>
        <v>3</v>
      </c>
      <c r="D534" s="79"/>
      <c r="E534" s="74"/>
      <c r="F534" s="74" t="s">
        <v>1368</v>
      </c>
      <c r="G534" s="79"/>
      <c r="H534" s="82" t="s">
        <v>696</v>
      </c>
      <c r="I534" s="102" t="s">
        <v>593</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outlineLevel="3" x14ac:dyDescent="0.25">
      <c r="A535" s="49"/>
      <c r="B535" s="58"/>
      <c r="C535" s="51">
        <f t="shared" si="74"/>
        <v>3</v>
      </c>
      <c r="D535" s="79"/>
      <c r="E535" s="74"/>
      <c r="F535" s="74" t="s">
        <v>1369</v>
      </c>
      <c r="G535" s="79"/>
      <c r="H535" s="82"/>
      <c r="I535" s="102" t="s">
        <v>593</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outlineLevel="3" x14ac:dyDescent="0.25">
      <c r="A536" s="49"/>
      <c r="B536" s="58"/>
      <c r="C536" s="51">
        <f t="shared" si="74"/>
        <v>3</v>
      </c>
      <c r="D536" s="79"/>
      <c r="E536" s="74"/>
      <c r="F536" s="74" t="s">
        <v>1370</v>
      </c>
      <c r="G536" s="79"/>
      <c r="H536" s="82"/>
      <c r="I536" s="102" t="s">
        <v>593</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outlineLevel="3" x14ac:dyDescent="0.25">
      <c r="A537" s="49"/>
      <c r="B537" s="58"/>
      <c r="C537" s="51">
        <f t="shared" si="74"/>
        <v>3</v>
      </c>
      <c r="D537" s="79"/>
      <c r="E537" s="74"/>
      <c r="F537" s="74" t="s">
        <v>1371</v>
      </c>
      <c r="G537" s="79"/>
      <c r="H537" s="82" t="s">
        <v>696</v>
      </c>
      <c r="I537" s="102" t="s">
        <v>593</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outlineLevel="3" x14ac:dyDescent="0.25">
      <c r="A538" s="49"/>
      <c r="B538" s="58"/>
      <c r="C538" s="51">
        <f t="shared" si="74"/>
        <v>3</v>
      </c>
      <c r="D538" s="79"/>
      <c r="E538" s="74"/>
      <c r="F538" s="74" t="s">
        <v>1372</v>
      </c>
      <c r="G538" s="79"/>
      <c r="H538" s="82"/>
      <c r="I538" s="102" t="s">
        <v>593</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outlineLevel="3" x14ac:dyDescent="0.25">
      <c r="A539" s="49"/>
      <c r="B539" s="58"/>
      <c r="C539" s="51">
        <f t="shared" si="74"/>
        <v>3</v>
      </c>
      <c r="D539" s="79"/>
      <c r="E539" s="74"/>
      <c r="F539" s="74" t="s">
        <v>1373</v>
      </c>
      <c r="G539" s="79"/>
      <c r="H539" s="82"/>
      <c r="I539" s="102" t="s">
        <v>593</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outlineLevel="3" x14ac:dyDescent="0.25">
      <c r="A540" s="49"/>
      <c r="B540" s="58"/>
      <c r="C540" s="51">
        <f t="shared" si="74"/>
        <v>3</v>
      </c>
      <c r="D540" s="79"/>
      <c r="E540" s="74"/>
      <c r="F540" s="74" t="s">
        <v>1374</v>
      </c>
      <c r="G540" s="79"/>
      <c r="H540" s="82" t="s">
        <v>696</v>
      </c>
      <c r="I540" s="102" t="s">
        <v>593</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outlineLevel="3" x14ac:dyDescent="0.25">
      <c r="A541" s="49"/>
      <c r="B541" s="58"/>
      <c r="C541" s="51">
        <f t="shared" si="74"/>
        <v>3</v>
      </c>
      <c r="D541" s="79"/>
      <c r="E541" s="74"/>
      <c r="F541" s="74" t="s">
        <v>1375</v>
      </c>
      <c r="G541" s="79"/>
      <c r="H541" s="82"/>
      <c r="I541" s="102" t="s">
        <v>593</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outlineLevel="3" x14ac:dyDescent="0.25">
      <c r="A542" s="49"/>
      <c r="B542" s="58"/>
      <c r="C542" s="51">
        <f t="shared" si="74"/>
        <v>3</v>
      </c>
      <c r="D542" s="79"/>
      <c r="E542" s="74"/>
      <c r="F542" s="74" t="s">
        <v>1376</v>
      </c>
      <c r="G542" s="79"/>
      <c r="H542" s="82"/>
      <c r="I542" s="102" t="s">
        <v>593</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outlineLevel="3" x14ac:dyDescent="0.25">
      <c r="A543" s="49"/>
      <c r="B543" s="58"/>
      <c r="C543" s="51">
        <f t="shared" si="74"/>
        <v>3</v>
      </c>
      <c r="D543" s="79"/>
      <c r="E543" s="74"/>
      <c r="F543" s="74" t="s">
        <v>1377</v>
      </c>
      <c r="G543" s="79"/>
      <c r="H543" s="82" t="s">
        <v>696</v>
      </c>
      <c r="I543" s="102" t="s">
        <v>593</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outlineLevel="3" x14ac:dyDescent="0.25">
      <c r="A544" s="49"/>
      <c r="B544" s="58"/>
      <c r="C544" s="51">
        <f t="shared" si="74"/>
        <v>3</v>
      </c>
      <c r="D544" s="79"/>
      <c r="E544" s="74"/>
      <c r="F544" s="74" t="s">
        <v>1378</v>
      </c>
      <c r="G544" s="79"/>
      <c r="H544" s="82"/>
      <c r="I544" s="102" t="s">
        <v>593</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outlineLevel="3" x14ac:dyDescent="0.25">
      <c r="A545" s="49"/>
      <c r="B545" s="58"/>
      <c r="C545" s="51">
        <f t="shared" si="74"/>
        <v>3</v>
      </c>
      <c r="D545" s="79"/>
      <c r="E545" s="74"/>
      <c r="F545" s="74" t="s">
        <v>1379</v>
      </c>
      <c r="G545" s="79"/>
      <c r="H545" s="82"/>
      <c r="I545" s="102" t="s">
        <v>593</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outlineLevel="3" x14ac:dyDescent="0.25">
      <c r="A546" s="49"/>
      <c r="B546" s="58"/>
      <c r="C546" s="51">
        <f t="shared" ref="C546:C551" si="75">INT($C$40)+3</f>
        <v>4</v>
      </c>
      <c r="D546" s="79"/>
      <c r="E546" s="74"/>
      <c r="F546" s="74" t="s">
        <v>1380</v>
      </c>
      <c r="G546" s="79"/>
      <c r="H546" s="82" t="s">
        <v>696</v>
      </c>
      <c r="I546" s="102" t="s">
        <v>593</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outlineLevel="3" x14ac:dyDescent="0.25">
      <c r="A547" s="49"/>
      <c r="B547" s="58"/>
      <c r="C547" s="51">
        <f t="shared" si="75"/>
        <v>4</v>
      </c>
      <c r="D547" s="79"/>
      <c r="E547" s="74"/>
      <c r="F547" s="74" t="s">
        <v>1381</v>
      </c>
      <c r="G547" s="79"/>
      <c r="H547" s="82"/>
      <c r="I547" s="102" t="s">
        <v>593</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outlineLevel="3" x14ac:dyDescent="0.25">
      <c r="A548" s="49"/>
      <c r="B548" s="58"/>
      <c r="C548" s="51">
        <f t="shared" si="75"/>
        <v>4</v>
      </c>
      <c r="D548" s="79"/>
      <c r="E548" s="74"/>
      <c r="F548" s="74" t="s">
        <v>1382</v>
      </c>
      <c r="G548" s="79"/>
      <c r="H548" s="82"/>
      <c r="I548" s="102" t="s">
        <v>593</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outlineLevel="3" x14ac:dyDescent="0.25">
      <c r="A549" s="49"/>
      <c r="B549" s="58"/>
      <c r="C549" s="51">
        <f t="shared" si="75"/>
        <v>4</v>
      </c>
      <c r="D549" s="79"/>
      <c r="E549" s="74"/>
      <c r="F549" s="74" t="s">
        <v>1383</v>
      </c>
      <c r="G549" s="79"/>
      <c r="H549" s="82" t="s">
        <v>696</v>
      </c>
      <c r="I549" s="102" t="s">
        <v>593</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outlineLevel="3" x14ac:dyDescent="0.25">
      <c r="A550" s="49"/>
      <c r="B550" s="58"/>
      <c r="C550" s="51">
        <f t="shared" si="75"/>
        <v>4</v>
      </c>
      <c r="D550" s="79"/>
      <c r="E550" s="74"/>
      <c r="F550" s="74" t="s">
        <v>1384</v>
      </c>
      <c r="G550" s="79"/>
      <c r="H550" s="82"/>
      <c r="I550" s="102" t="s">
        <v>593</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outlineLevel="3" x14ac:dyDescent="0.25">
      <c r="A551" s="49"/>
      <c r="B551" s="58"/>
      <c r="C551" s="51">
        <f t="shared" si="75"/>
        <v>4</v>
      </c>
      <c r="D551" s="79"/>
      <c r="E551" s="74"/>
      <c r="F551" s="74" t="s">
        <v>1385</v>
      </c>
      <c r="G551" s="79"/>
      <c r="H551" s="82"/>
      <c r="I551" s="102" t="s">
        <v>593</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outlineLevel="2" x14ac:dyDescent="0.25">
      <c r="A552" s="49"/>
      <c r="B552" s="58"/>
      <c r="C552" s="51">
        <f t="shared" si="74"/>
        <v>3</v>
      </c>
      <c r="D552" s="79"/>
      <c r="E552" s="74"/>
      <c r="F552" s="74" t="s">
        <v>1386</v>
      </c>
      <c r="G552" s="79"/>
      <c r="H552" s="82" t="s">
        <v>1387</v>
      </c>
      <c r="I552" s="102" t="s">
        <v>593</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1388</v>
      </c>
      <c r="AE552" s="82"/>
      <c r="AF552" s="103">
        <v>1</v>
      </c>
      <c r="AG552" s="103">
        <v>1</v>
      </c>
      <c r="AH552" s="79"/>
      <c r="AI552" s="61"/>
      <c r="AJ552" s="49"/>
      <c r="AK552" s="49"/>
      <c r="AL552" s="49"/>
    </row>
    <row r="553" spans="1:38" outlineLevel="2" x14ac:dyDescent="0.25">
      <c r="A553" s="49"/>
      <c r="B553" s="58"/>
      <c r="C553" s="51">
        <f t="shared" si="74"/>
        <v>3</v>
      </c>
      <c r="D553" s="79"/>
      <c r="E553" s="74"/>
      <c r="F553" s="74" t="s">
        <v>1389</v>
      </c>
      <c r="G553" s="79"/>
      <c r="H553" s="82" t="s">
        <v>1390</v>
      </c>
      <c r="I553" s="102" t="s">
        <v>593</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outlineLevel="2" x14ac:dyDescent="0.25">
      <c r="A554" s="49"/>
      <c r="B554" s="58"/>
      <c r="C554" s="51">
        <f t="shared" si="74"/>
        <v>3</v>
      </c>
      <c r="D554" s="79"/>
      <c r="E554" s="74"/>
      <c r="F554" s="74" t="s">
        <v>1391</v>
      </c>
      <c r="G554" s="79"/>
      <c r="H554" s="82" t="s">
        <v>1392</v>
      </c>
      <c r="I554" s="102" t="s">
        <v>593</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outlineLevel="2" x14ac:dyDescent="0.25">
      <c r="A555" s="49"/>
      <c r="B555" s="58"/>
      <c r="C555" s="51">
        <f t="shared" si="74"/>
        <v>3</v>
      </c>
      <c r="D555" s="79"/>
      <c r="E555" s="74"/>
      <c r="F555" s="74" t="s">
        <v>1393</v>
      </c>
      <c r="G555" s="79"/>
      <c r="H555" s="82" t="s">
        <v>1394</v>
      </c>
      <c r="I555" s="102" t="s">
        <v>593</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1388</v>
      </c>
      <c r="AE555" s="82"/>
      <c r="AF555" s="103">
        <v>1</v>
      </c>
      <c r="AG555" s="103">
        <v>1</v>
      </c>
      <c r="AH555" s="79"/>
      <c r="AI555" s="61"/>
      <c r="AJ555" s="49"/>
      <c r="AK555" s="49"/>
      <c r="AL555" s="49"/>
    </row>
    <row r="556" spans="1:38" outlineLevel="2" x14ac:dyDescent="0.25">
      <c r="A556" s="49"/>
      <c r="B556" s="58"/>
      <c r="C556" s="51">
        <f t="shared" si="74"/>
        <v>3</v>
      </c>
      <c r="D556" s="79"/>
      <c r="E556" s="74"/>
      <c r="F556" s="74" t="s">
        <v>1395</v>
      </c>
      <c r="G556" s="79"/>
      <c r="H556" s="82" t="s">
        <v>1396</v>
      </c>
      <c r="I556" s="102" t="s">
        <v>593</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outlineLevel="2" x14ac:dyDescent="0.25">
      <c r="A557" s="49"/>
      <c r="B557" s="58"/>
      <c r="C557" s="51">
        <f t="shared" si="74"/>
        <v>3</v>
      </c>
      <c r="D557" s="79"/>
      <c r="E557" s="74"/>
      <c r="F557" s="74" t="s">
        <v>1397</v>
      </c>
      <c r="G557" s="79"/>
      <c r="H557" s="82" t="s">
        <v>1398</v>
      </c>
      <c r="I557" s="102" t="s">
        <v>593</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outlineLevel="2" x14ac:dyDescent="0.25">
      <c r="A558" s="49"/>
      <c r="B558" s="58"/>
      <c r="C558" s="51">
        <f t="shared" si="74"/>
        <v>3</v>
      </c>
      <c r="D558" s="79"/>
      <c r="E558" s="74"/>
      <c r="F558" s="74" t="s">
        <v>1399</v>
      </c>
      <c r="G558" s="79"/>
      <c r="H558" s="82" t="s">
        <v>1400</v>
      </c>
      <c r="I558" s="102"/>
      <c r="J558" s="102" t="s">
        <v>1297</v>
      </c>
      <c r="K558" s="103">
        <v>1.1499999999999999</v>
      </c>
      <c r="L558" s="103">
        <v>1.1499999999999999</v>
      </c>
      <c r="M558" s="103">
        <v>1.1499999999999999</v>
      </c>
      <c r="N558" s="103">
        <v>1.1499999999999999</v>
      </c>
      <c r="O558" s="103">
        <v>1.1499999999999999</v>
      </c>
      <c r="P558" s="103">
        <v>1.1499999999999999</v>
      </c>
      <c r="Q558" s="82"/>
      <c r="R558" s="82" t="s">
        <v>604</v>
      </c>
      <c r="S558" s="82" t="s">
        <v>604</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outlineLevel="2" x14ac:dyDescent="0.25">
      <c r="A559" s="49"/>
      <c r="B559" s="58"/>
      <c r="C559" s="51">
        <f t="shared" si="74"/>
        <v>3</v>
      </c>
      <c r="D559" s="79"/>
      <c r="E559" s="74"/>
      <c r="F559" s="74" t="s">
        <v>1401</v>
      </c>
      <c r="G559" s="79"/>
      <c r="H559" s="82" t="s">
        <v>1402</v>
      </c>
      <c r="I559" s="102"/>
      <c r="J559" s="102" t="s">
        <v>1297</v>
      </c>
      <c r="K559" s="103">
        <v>1</v>
      </c>
      <c r="L559" s="103">
        <v>1</v>
      </c>
      <c r="M559" s="103">
        <v>1</v>
      </c>
      <c r="N559" s="103">
        <v>1</v>
      </c>
      <c r="O559" s="103">
        <v>1</v>
      </c>
      <c r="P559" s="103">
        <v>1</v>
      </c>
      <c r="Q559" s="82"/>
      <c r="R559" s="82" t="s">
        <v>604</v>
      </c>
      <c r="S559" s="82" t="s">
        <v>604</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outlineLevel="2" x14ac:dyDescent="0.25">
      <c r="A560" s="49"/>
      <c r="B560" s="58"/>
      <c r="C560" s="51">
        <f t="shared" si="74"/>
        <v>3</v>
      </c>
      <c r="D560" s="79"/>
      <c r="E560" s="74"/>
      <c r="F560" s="74" t="s">
        <v>1403</v>
      </c>
      <c r="G560" s="79"/>
      <c r="H560" s="82" t="s">
        <v>1404</v>
      </c>
      <c r="I560" s="102"/>
      <c r="J560" s="102" t="s">
        <v>1297</v>
      </c>
      <c r="K560" s="103">
        <v>1</v>
      </c>
      <c r="L560" s="103">
        <v>1</v>
      </c>
      <c r="M560" s="103">
        <v>1</v>
      </c>
      <c r="N560" s="103">
        <v>1</v>
      </c>
      <c r="O560" s="103">
        <v>1</v>
      </c>
      <c r="P560" s="103">
        <v>1</v>
      </c>
      <c r="Q560" s="82"/>
      <c r="R560" s="82" t="s">
        <v>604</v>
      </c>
      <c r="S560" s="82" t="s">
        <v>604</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outlineLevel="2" x14ac:dyDescent="0.25">
      <c r="A561" s="49"/>
      <c r="B561" s="58"/>
      <c r="C561" s="51">
        <f t="shared" si="74"/>
        <v>3</v>
      </c>
      <c r="D561" s="79"/>
      <c r="E561" s="74"/>
      <c r="F561" s="74" t="s">
        <v>1405</v>
      </c>
      <c r="G561" s="79"/>
      <c r="H561" s="82" t="s">
        <v>1406</v>
      </c>
      <c r="I561" s="102"/>
      <c r="J561" s="102" t="s">
        <v>1297</v>
      </c>
      <c r="K561" s="103">
        <v>1.4</v>
      </c>
      <c r="L561" s="103">
        <v>1.4</v>
      </c>
      <c r="M561" s="103">
        <v>1.4</v>
      </c>
      <c r="N561" s="103">
        <v>1.4</v>
      </c>
      <c r="O561" s="103">
        <v>1.4</v>
      </c>
      <c r="P561" s="103">
        <v>1.4</v>
      </c>
      <c r="Q561" s="82"/>
      <c r="R561" s="82" t="s">
        <v>604</v>
      </c>
      <c r="S561" s="82" t="s">
        <v>604</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outlineLevel="2" x14ac:dyDescent="0.25">
      <c r="A562" s="49"/>
      <c r="B562" s="58"/>
      <c r="C562" s="51">
        <f t="shared" si="74"/>
        <v>3</v>
      </c>
      <c r="D562" s="79"/>
      <c r="E562" s="74"/>
      <c r="F562" s="74" t="s">
        <v>1407</v>
      </c>
      <c r="G562" s="79"/>
      <c r="H562" s="82" t="s">
        <v>1408</v>
      </c>
      <c r="I562" s="102"/>
      <c r="J562" s="102" t="s">
        <v>1297</v>
      </c>
      <c r="K562" s="103">
        <v>1</v>
      </c>
      <c r="L562" s="103">
        <v>1</v>
      </c>
      <c r="M562" s="103">
        <v>1</v>
      </c>
      <c r="N562" s="103">
        <v>1</v>
      </c>
      <c r="O562" s="103">
        <v>1</v>
      </c>
      <c r="P562" s="103">
        <v>1</v>
      </c>
      <c r="Q562" s="82"/>
      <c r="R562" s="82" t="s">
        <v>604</v>
      </c>
      <c r="S562" s="82" t="s">
        <v>604</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outlineLevel="2" x14ac:dyDescent="0.25">
      <c r="A563" s="49"/>
      <c r="B563" s="58"/>
      <c r="C563" s="51">
        <f t="shared" si="74"/>
        <v>3</v>
      </c>
      <c r="D563" s="79"/>
      <c r="E563" s="74"/>
      <c r="F563" s="74" t="s">
        <v>1409</v>
      </c>
      <c r="G563" s="79"/>
      <c r="H563" s="82" t="s">
        <v>1410</v>
      </c>
      <c r="I563" s="102"/>
      <c r="J563" s="102" t="s">
        <v>1297</v>
      </c>
      <c r="K563" s="103">
        <v>1.2</v>
      </c>
      <c r="L563" s="103">
        <v>1.2</v>
      </c>
      <c r="M563" s="103">
        <v>1.2</v>
      </c>
      <c r="N563" s="103">
        <v>1.2</v>
      </c>
      <c r="O563" s="103">
        <v>1.2</v>
      </c>
      <c r="P563" s="103">
        <v>1.2</v>
      </c>
      <c r="Q563" s="82"/>
      <c r="R563" s="82" t="s">
        <v>604</v>
      </c>
      <c r="S563" s="82" t="s">
        <v>604</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outlineLevel="2" x14ac:dyDescent="0.25">
      <c r="A564" s="49"/>
      <c r="B564" s="58"/>
      <c r="C564" s="51">
        <f t="shared" si="74"/>
        <v>3</v>
      </c>
      <c r="D564" s="79"/>
      <c r="E564" s="74"/>
      <c r="F564" s="74" t="s">
        <v>1411</v>
      </c>
      <c r="G564" s="79"/>
      <c r="H564" s="82" t="s">
        <v>1412</v>
      </c>
      <c r="I564" s="102" t="s">
        <v>593</v>
      </c>
      <c r="J564" s="102" t="s">
        <v>1254</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outlineLevel="2" x14ac:dyDescent="0.25">
      <c r="A565" s="49"/>
      <c r="B565" s="58"/>
      <c r="C565" s="51">
        <f t="shared" si="74"/>
        <v>3</v>
      </c>
      <c r="D565" s="79"/>
      <c r="E565" s="74"/>
      <c r="F565" s="74" t="s">
        <v>1413</v>
      </c>
      <c r="G565" s="79"/>
      <c r="H565" s="82" t="s">
        <v>1414</v>
      </c>
      <c r="I565" s="102" t="s">
        <v>593</v>
      </c>
      <c r="J565" s="102" t="s">
        <v>1254</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outlineLevel="2" x14ac:dyDescent="0.25">
      <c r="A566" s="49"/>
      <c r="B566" s="58"/>
      <c r="C566" s="51">
        <f t="shared" si="74"/>
        <v>3</v>
      </c>
      <c r="D566" s="79"/>
      <c r="E566" s="74"/>
      <c r="F566" s="74" t="s">
        <v>1415</v>
      </c>
      <c r="G566" s="79"/>
      <c r="H566" s="82" t="s">
        <v>1416</v>
      </c>
      <c r="I566" s="102" t="s">
        <v>593</v>
      </c>
      <c r="J566" s="102" t="s">
        <v>1254</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outlineLevel="2" x14ac:dyDescent="0.25">
      <c r="A567" s="49"/>
      <c r="B567" s="58"/>
      <c r="C567" s="51">
        <f t="shared" si="74"/>
        <v>3</v>
      </c>
      <c r="D567" s="79"/>
      <c r="E567" s="74"/>
      <c r="F567" s="74" t="s">
        <v>1417</v>
      </c>
      <c r="G567" s="79"/>
      <c r="H567" s="82" t="s">
        <v>1418</v>
      </c>
      <c r="I567" s="102" t="s">
        <v>593</v>
      </c>
      <c r="J567" s="102" t="s">
        <v>1254</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outlineLevel="2" x14ac:dyDescent="0.25">
      <c r="A568" s="49"/>
      <c r="B568" s="58"/>
      <c r="C568" s="51">
        <f t="shared" si="74"/>
        <v>3</v>
      </c>
      <c r="D568" s="79"/>
      <c r="E568" s="74"/>
      <c r="F568" s="74" t="s">
        <v>1419</v>
      </c>
      <c r="G568" s="79"/>
      <c r="H568" s="82" t="s">
        <v>1420</v>
      </c>
      <c r="I568" s="102" t="s">
        <v>593</v>
      </c>
      <c r="J568" s="102" t="s">
        <v>1254</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1421</v>
      </c>
      <c r="AE568" s="82"/>
      <c r="AF568" s="103">
        <v>1</v>
      </c>
      <c r="AG568" s="103">
        <v>1</v>
      </c>
      <c r="AH568" s="79"/>
      <c r="AI568" s="61"/>
      <c r="AJ568" s="49"/>
      <c r="AK568" s="49"/>
      <c r="AL568" s="49"/>
    </row>
    <row r="569" spans="1:38" outlineLevel="2" x14ac:dyDescent="0.25">
      <c r="A569" s="49"/>
      <c r="B569" s="58"/>
      <c r="C569" s="51">
        <f t="shared" si="74"/>
        <v>3</v>
      </c>
      <c r="D569" s="79"/>
      <c r="E569" s="74"/>
      <c r="F569" s="74" t="s">
        <v>1422</v>
      </c>
      <c r="G569" s="79"/>
      <c r="H569" s="82" t="s">
        <v>1423</v>
      </c>
      <c r="I569" s="102" t="s">
        <v>593</v>
      </c>
      <c r="J569" s="102" t="s">
        <v>1254</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outlineLevel="3" x14ac:dyDescent="0.25">
      <c r="A570" s="49"/>
      <c r="B570" s="58"/>
      <c r="C570" s="51">
        <f t="shared" si="74"/>
        <v>3</v>
      </c>
      <c r="D570" s="79"/>
      <c r="E570" s="74"/>
      <c r="F570" s="74" t="s">
        <v>1424</v>
      </c>
      <c r="G570" s="79"/>
      <c r="H570" s="82" t="s">
        <v>696</v>
      </c>
      <c r="I570" s="102" t="s">
        <v>593</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outlineLevel="3" x14ac:dyDescent="0.25">
      <c r="A571" s="49"/>
      <c r="B571" s="58"/>
      <c r="C571" s="51">
        <f t="shared" si="74"/>
        <v>3</v>
      </c>
      <c r="D571" s="79"/>
      <c r="E571" s="74"/>
      <c r="F571" s="74" t="s">
        <v>1425</v>
      </c>
      <c r="G571" s="79"/>
      <c r="H571" s="82"/>
      <c r="I571" s="102" t="s">
        <v>593</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outlineLevel="3" x14ac:dyDescent="0.25">
      <c r="A572" s="49"/>
      <c r="B572" s="58"/>
      <c r="C572" s="51">
        <f t="shared" si="74"/>
        <v>3</v>
      </c>
      <c r="D572" s="79"/>
      <c r="E572" s="74"/>
      <c r="F572" s="74" t="s">
        <v>1426</v>
      </c>
      <c r="G572" s="79"/>
      <c r="H572" s="82"/>
      <c r="I572" s="102" t="s">
        <v>593</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outlineLevel="2" x14ac:dyDescent="0.25">
      <c r="A573" s="49"/>
      <c r="B573" s="58"/>
      <c r="C573" s="51">
        <f t="shared" si="74"/>
        <v>3</v>
      </c>
      <c r="D573" s="79"/>
      <c r="E573" s="74"/>
      <c r="F573" s="74" t="s">
        <v>1427</v>
      </c>
      <c r="G573" s="79"/>
      <c r="H573" s="82" t="s">
        <v>1428</v>
      </c>
      <c r="I573" s="102"/>
      <c r="J573" s="102" t="s">
        <v>1297</v>
      </c>
      <c r="K573" s="103">
        <f>5.1/5</f>
        <v>1.02</v>
      </c>
      <c r="L573" s="103">
        <f>5.1/5</f>
        <v>1.02</v>
      </c>
      <c r="M573" s="103">
        <v>1</v>
      </c>
      <c r="N573" s="103">
        <v>1</v>
      </c>
      <c r="O573" s="103">
        <v>1</v>
      </c>
      <c r="P573" s="103">
        <v>1</v>
      </c>
      <c r="Q573" s="82"/>
      <c r="R573" s="82" t="s">
        <v>1429</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outlineLevel="2" x14ac:dyDescent="0.25">
      <c r="A574" s="49"/>
      <c r="B574" s="58"/>
      <c r="C574" s="51">
        <f t="shared" si="74"/>
        <v>3</v>
      </c>
      <c r="D574" s="79"/>
      <c r="E574" s="74"/>
      <c r="F574" s="74" t="s">
        <v>1430</v>
      </c>
      <c r="G574" s="79"/>
      <c r="H574" s="82" t="s">
        <v>1431</v>
      </c>
      <c r="I574" s="102"/>
      <c r="J574" s="102" t="s">
        <v>1297</v>
      </c>
      <c r="K574" s="103">
        <f>4.9/5</f>
        <v>0.98000000000000009</v>
      </c>
      <c r="L574" s="103">
        <f>4.9/5</f>
        <v>0.98000000000000009</v>
      </c>
      <c r="M574" s="103">
        <v>1</v>
      </c>
      <c r="N574" s="103">
        <v>1</v>
      </c>
      <c r="O574" s="103">
        <v>1</v>
      </c>
      <c r="P574" s="103">
        <v>1</v>
      </c>
      <c r="Q574" s="82"/>
      <c r="R574" s="82" t="s">
        <v>1432</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outlineLevel="2" x14ac:dyDescent="0.25">
      <c r="A575" s="49"/>
      <c r="B575" s="58"/>
      <c r="C575" s="51">
        <f t="shared" si="74"/>
        <v>3</v>
      </c>
      <c r="D575" s="79"/>
      <c r="E575" s="74"/>
      <c r="F575" s="74" t="s">
        <v>1433</v>
      </c>
      <c r="G575" s="79"/>
      <c r="H575" s="82" t="s">
        <v>1434</v>
      </c>
      <c r="I575" s="102"/>
      <c r="J575" s="102" t="s">
        <v>1297</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outlineLevel="2" x14ac:dyDescent="0.25">
      <c r="A576" s="49"/>
      <c r="B576" s="58"/>
      <c r="C576" s="51">
        <f t="shared" si="74"/>
        <v>3</v>
      </c>
      <c r="D576" s="79"/>
      <c r="E576" s="74"/>
      <c r="F576" s="74" t="s">
        <v>1435</v>
      </c>
      <c r="G576" s="79"/>
      <c r="H576" s="82" t="s">
        <v>1436</v>
      </c>
      <c r="I576" s="102" t="s">
        <v>593</v>
      </c>
      <c r="J576" s="102" t="s">
        <v>1254</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2374</v>
      </c>
      <c r="AE576" s="82"/>
      <c r="AF576" s="103">
        <v>1</v>
      </c>
      <c r="AG576" s="103">
        <v>1</v>
      </c>
      <c r="AH576" s="79"/>
      <c r="AI576" s="61"/>
      <c r="AJ576" s="49"/>
      <c r="AK576" s="49"/>
      <c r="AL576" s="49"/>
    </row>
    <row r="577" spans="1:38" outlineLevel="2" x14ac:dyDescent="0.25">
      <c r="A577" s="49"/>
      <c r="B577" s="58"/>
      <c r="C577" s="51">
        <f t="shared" si="74"/>
        <v>3</v>
      </c>
      <c r="D577" s="79"/>
      <c r="E577" s="74"/>
      <c r="F577" s="74" t="s">
        <v>1437</v>
      </c>
      <c r="G577" s="79"/>
      <c r="H577" s="82" t="s">
        <v>1438</v>
      </c>
      <c r="I577" s="102" t="s">
        <v>593</v>
      </c>
      <c r="J577" s="102" t="s">
        <v>1254</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outlineLevel="2" x14ac:dyDescent="0.25">
      <c r="A578" s="49"/>
      <c r="B578" s="58"/>
      <c r="C578" s="51">
        <f t="shared" si="74"/>
        <v>3</v>
      </c>
      <c r="D578" s="79"/>
      <c r="E578" s="74"/>
      <c r="F578" s="74" t="s">
        <v>1439</v>
      </c>
      <c r="G578" s="79"/>
      <c r="H578" s="82" t="s">
        <v>1440</v>
      </c>
      <c r="I578" s="102" t="s">
        <v>593</v>
      </c>
      <c r="J578" s="102" t="s">
        <v>1254</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outlineLevel="2" x14ac:dyDescent="0.25">
      <c r="A579" s="49"/>
      <c r="B579" s="58"/>
      <c r="C579" s="51">
        <f t="shared" si="74"/>
        <v>3</v>
      </c>
      <c r="D579" s="79"/>
      <c r="E579" s="74"/>
      <c r="F579" s="74" t="s">
        <v>1441</v>
      </c>
      <c r="G579" s="79"/>
      <c r="H579" s="82" t="s">
        <v>1442</v>
      </c>
      <c r="I579" s="102" t="s">
        <v>593</v>
      </c>
      <c r="J579" s="102" t="s">
        <v>1254</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2374</v>
      </c>
      <c r="AE579" s="82"/>
      <c r="AF579" s="103">
        <v>1</v>
      </c>
      <c r="AG579" s="103">
        <v>1</v>
      </c>
      <c r="AH579" s="79"/>
      <c r="AI579" s="61"/>
      <c r="AJ579" s="49"/>
      <c r="AK579" s="49"/>
      <c r="AL579" s="49"/>
    </row>
    <row r="580" spans="1:38" outlineLevel="2" x14ac:dyDescent="0.25">
      <c r="A580" s="49"/>
      <c r="B580" s="58"/>
      <c r="C580" s="51">
        <f t="shared" si="74"/>
        <v>3</v>
      </c>
      <c r="D580" s="79"/>
      <c r="E580" s="74"/>
      <c r="F580" s="74" t="s">
        <v>1443</v>
      </c>
      <c r="G580" s="79"/>
      <c r="H580" s="82" t="s">
        <v>1444</v>
      </c>
      <c r="I580" s="102" t="s">
        <v>593</v>
      </c>
      <c r="J580" s="102" t="s">
        <v>1254</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1445</v>
      </c>
      <c r="AE580" s="82"/>
      <c r="AF580" s="103">
        <v>1</v>
      </c>
      <c r="AG580" s="103">
        <v>1</v>
      </c>
      <c r="AH580" s="79"/>
      <c r="AI580" s="61"/>
      <c r="AJ580" s="49"/>
      <c r="AK580" s="49"/>
      <c r="AL580" s="49"/>
    </row>
    <row r="581" spans="1:38" outlineLevel="2" x14ac:dyDescent="0.25">
      <c r="A581" s="49"/>
      <c r="B581" s="58"/>
      <c r="C581" s="51">
        <f t="shared" si="74"/>
        <v>3</v>
      </c>
      <c r="D581" s="79"/>
      <c r="E581" s="74"/>
      <c r="F581" s="74" t="s">
        <v>1446</v>
      </c>
      <c r="G581" s="79"/>
      <c r="H581" s="82" t="s">
        <v>1447</v>
      </c>
      <c r="I581" s="102" t="s">
        <v>593</v>
      </c>
      <c r="J581" s="102" t="s">
        <v>1254</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outlineLevel="2" x14ac:dyDescent="0.25">
      <c r="A582" s="49"/>
      <c r="B582" s="58"/>
      <c r="C582" s="51">
        <f t="shared" si="74"/>
        <v>3</v>
      </c>
      <c r="D582" s="79"/>
      <c r="E582" s="74"/>
      <c r="F582" s="74" t="s">
        <v>1448</v>
      </c>
      <c r="G582" s="79"/>
      <c r="H582" s="82" t="s">
        <v>1449</v>
      </c>
      <c r="I582" s="102" t="s">
        <v>593</v>
      </c>
      <c r="J582" s="102" t="s">
        <v>1254</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outlineLevel="2" x14ac:dyDescent="0.25">
      <c r="A583" s="49"/>
      <c r="B583" s="58"/>
      <c r="C583" s="51">
        <f t="shared" si="74"/>
        <v>3</v>
      </c>
      <c r="D583" s="79"/>
      <c r="E583" s="74"/>
      <c r="F583" s="74" t="s">
        <v>1450</v>
      </c>
      <c r="G583" s="79"/>
      <c r="H583" s="82" t="s">
        <v>1451</v>
      </c>
      <c r="I583" s="102" t="s">
        <v>593</v>
      </c>
      <c r="J583" s="102" t="s">
        <v>1254</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1452</v>
      </c>
      <c r="AE583" s="82"/>
      <c r="AF583" s="103">
        <v>1</v>
      </c>
      <c r="AG583" s="103">
        <v>1</v>
      </c>
      <c r="AH583" s="79"/>
      <c r="AI583" s="61"/>
      <c r="AJ583" s="49"/>
      <c r="AK583" s="49"/>
      <c r="AL583" s="49"/>
    </row>
    <row r="584" spans="1:38" outlineLevel="2" x14ac:dyDescent="0.25">
      <c r="A584" s="49"/>
      <c r="B584" s="58"/>
      <c r="C584" s="51">
        <f t="shared" si="74"/>
        <v>3</v>
      </c>
      <c r="D584" s="79"/>
      <c r="E584" s="74"/>
      <c r="F584" s="74" t="s">
        <v>1453</v>
      </c>
      <c r="G584" s="79"/>
      <c r="H584" s="82" t="s">
        <v>1454</v>
      </c>
      <c r="I584" s="102" t="s">
        <v>593</v>
      </c>
      <c r="J584" s="102" t="s">
        <v>1254</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outlineLevel="3" x14ac:dyDescent="0.25">
      <c r="A585" s="49"/>
      <c r="B585" s="58"/>
      <c r="C585" s="51">
        <f t="shared" si="74"/>
        <v>3</v>
      </c>
      <c r="D585" s="79"/>
      <c r="E585" s="74"/>
      <c r="F585" s="74" t="s">
        <v>1455</v>
      </c>
      <c r="G585" s="79"/>
      <c r="H585" s="82" t="s">
        <v>696</v>
      </c>
      <c r="I585" s="102" t="s">
        <v>593</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outlineLevel="3" x14ac:dyDescent="0.25">
      <c r="A586" s="49"/>
      <c r="B586" s="58"/>
      <c r="C586" s="51">
        <f t="shared" si="74"/>
        <v>3</v>
      </c>
      <c r="D586" s="79"/>
      <c r="E586" s="74"/>
      <c r="F586" s="74" t="s">
        <v>1456</v>
      </c>
      <c r="G586" s="79"/>
      <c r="H586" s="82"/>
      <c r="I586" s="102" t="s">
        <v>593</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outlineLevel="3" x14ac:dyDescent="0.25">
      <c r="A587" s="49"/>
      <c r="B587" s="58"/>
      <c r="C587" s="51">
        <f t="shared" si="74"/>
        <v>3</v>
      </c>
      <c r="D587" s="79"/>
      <c r="E587" s="74"/>
      <c r="F587" s="74" t="s">
        <v>1457</v>
      </c>
      <c r="G587" s="79"/>
      <c r="H587" s="82"/>
      <c r="I587" s="102" t="s">
        <v>593</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outlineLevel="2" x14ac:dyDescent="0.25">
      <c r="A588" s="49"/>
      <c r="B588" s="58"/>
      <c r="C588" s="51">
        <f t="shared" si="74"/>
        <v>3</v>
      </c>
      <c r="D588" s="79"/>
      <c r="E588" s="74"/>
      <c r="F588" s="74" t="s">
        <v>1458</v>
      </c>
      <c r="G588" s="79"/>
      <c r="H588" s="82" t="s">
        <v>1459</v>
      </c>
      <c r="I588" s="102" t="s">
        <v>593</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1460</v>
      </c>
      <c r="AE588" s="82"/>
      <c r="AF588" s="103">
        <v>1</v>
      </c>
      <c r="AG588" s="103">
        <v>1</v>
      </c>
      <c r="AH588" s="79"/>
      <c r="AI588" s="61"/>
      <c r="AJ588" s="49"/>
      <c r="AK588" s="49"/>
      <c r="AL588" s="49"/>
    </row>
    <row r="589" spans="1:38" outlineLevel="2" x14ac:dyDescent="0.25">
      <c r="A589" s="49"/>
      <c r="B589" s="58"/>
      <c r="C589" s="51">
        <f t="shared" si="74"/>
        <v>3</v>
      </c>
      <c r="D589" s="79"/>
      <c r="E589" s="74"/>
      <c r="F589" s="74" t="s">
        <v>1461</v>
      </c>
      <c r="G589" s="79"/>
      <c r="H589" s="82" t="s">
        <v>1462</v>
      </c>
      <c r="I589" s="102" t="s">
        <v>593</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1463</v>
      </c>
      <c r="AE589" s="82"/>
      <c r="AF589" s="103">
        <v>1</v>
      </c>
      <c r="AG589" s="103">
        <v>1</v>
      </c>
      <c r="AH589" s="79"/>
      <c r="AI589" s="61"/>
      <c r="AJ589" s="49"/>
      <c r="AK589" s="49"/>
      <c r="AL589" s="49"/>
    </row>
    <row r="590" spans="1:38" outlineLevel="2" x14ac:dyDescent="0.25">
      <c r="A590" s="49"/>
      <c r="B590" s="58"/>
      <c r="C590" s="51">
        <f t="shared" si="74"/>
        <v>3</v>
      </c>
      <c r="D590" s="79"/>
      <c r="E590" s="74"/>
      <c r="F590" s="74" t="s">
        <v>1464</v>
      </c>
      <c r="G590" s="79"/>
      <c r="H590" s="82" t="s">
        <v>1465</v>
      </c>
      <c r="I590" s="102" t="s">
        <v>593</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outlineLevel="2" x14ac:dyDescent="0.25">
      <c r="A591" s="49"/>
      <c r="B591" s="58"/>
      <c r="C591" s="51">
        <f t="shared" si="74"/>
        <v>3</v>
      </c>
      <c r="D591" s="79"/>
      <c r="E591" s="74"/>
      <c r="F591" s="74" t="s">
        <v>1466</v>
      </c>
      <c r="G591" s="79"/>
      <c r="H591" s="82" t="s">
        <v>1467</v>
      </c>
      <c r="I591" s="102" t="s">
        <v>593</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outlineLevel="2" x14ac:dyDescent="0.25">
      <c r="A592" s="49"/>
      <c r="B592" s="58"/>
      <c r="C592" s="51">
        <f t="shared" si="74"/>
        <v>3</v>
      </c>
      <c r="D592" s="79"/>
      <c r="E592" s="74"/>
      <c r="F592" s="74" t="s">
        <v>1468</v>
      </c>
      <c r="G592" s="79"/>
      <c r="H592" s="82" t="s">
        <v>1469</v>
      </c>
      <c r="I592" s="102" t="s">
        <v>593</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outlineLevel="2" x14ac:dyDescent="0.25">
      <c r="A593" s="49"/>
      <c r="B593" s="58"/>
      <c r="C593" s="51">
        <f t="shared" si="74"/>
        <v>3</v>
      </c>
      <c r="D593" s="79"/>
      <c r="E593" s="74"/>
      <c r="F593" s="74" t="s">
        <v>1470</v>
      </c>
      <c r="G593" s="79"/>
      <c r="H593" s="82" t="s">
        <v>1471</v>
      </c>
      <c r="I593" s="102" t="s">
        <v>593</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outlineLevel="2" x14ac:dyDescent="0.25">
      <c r="A594" s="49"/>
      <c r="B594" s="58"/>
      <c r="C594" s="51">
        <f t="shared" si="74"/>
        <v>3</v>
      </c>
      <c r="D594" s="79"/>
      <c r="E594" s="74"/>
      <c r="F594" s="74" t="s">
        <v>1472</v>
      </c>
      <c r="G594" s="79"/>
      <c r="H594" s="82" t="s">
        <v>696</v>
      </c>
      <c r="I594" s="102" t="s">
        <v>593</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outlineLevel="2" x14ac:dyDescent="0.25">
      <c r="A595" s="49"/>
      <c r="B595" s="58"/>
      <c r="C595" s="51">
        <f t="shared" si="74"/>
        <v>3</v>
      </c>
      <c r="D595" s="79"/>
      <c r="E595" s="74"/>
      <c r="F595" s="74" t="s">
        <v>1473</v>
      </c>
      <c r="G595" s="79"/>
      <c r="H595" s="82"/>
      <c r="I595" s="102" t="s">
        <v>593</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outlineLevel="2" x14ac:dyDescent="0.25">
      <c r="A596" s="49"/>
      <c r="B596" s="58"/>
      <c r="C596" s="51">
        <f t="shared" si="74"/>
        <v>3</v>
      </c>
      <c r="D596" s="79"/>
      <c r="E596" s="74"/>
      <c r="F596" s="74" t="s">
        <v>1474</v>
      </c>
      <c r="G596" s="79"/>
      <c r="H596" s="82"/>
      <c r="I596" s="102" t="s">
        <v>593</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outlineLevel="2" x14ac:dyDescent="0.25">
      <c r="A597" s="49"/>
      <c r="B597" s="58"/>
      <c r="C597" s="51">
        <f t="shared" si="74"/>
        <v>3</v>
      </c>
      <c r="D597" s="79"/>
      <c r="E597" s="74"/>
      <c r="F597" s="74" t="s">
        <v>1475</v>
      </c>
      <c r="G597" s="79"/>
      <c r="H597" s="82" t="s">
        <v>1476</v>
      </c>
      <c r="I597" s="102" t="s">
        <v>593</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outlineLevel="2" x14ac:dyDescent="0.25">
      <c r="A598" s="49"/>
      <c r="B598" s="58"/>
      <c r="C598" s="51">
        <f t="shared" si="74"/>
        <v>3</v>
      </c>
      <c r="D598" s="79"/>
      <c r="E598" s="74"/>
      <c r="F598" s="74" t="s">
        <v>1477</v>
      </c>
      <c r="G598" s="79"/>
      <c r="H598" s="82" t="s">
        <v>1478</v>
      </c>
      <c r="I598" s="102" t="s">
        <v>593</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1479</v>
      </c>
      <c r="AE598" s="82"/>
      <c r="AF598" s="103">
        <v>1</v>
      </c>
      <c r="AG598" s="103">
        <v>1</v>
      </c>
      <c r="AH598" s="79"/>
      <c r="AI598" s="61"/>
      <c r="AJ598" s="49"/>
      <c r="AK598" s="49"/>
      <c r="AL598" s="49"/>
    </row>
    <row r="599" spans="1:38" outlineLevel="2" x14ac:dyDescent="0.25">
      <c r="A599" s="49"/>
      <c r="B599" s="58"/>
      <c r="C599" s="51">
        <f t="shared" si="74"/>
        <v>3</v>
      </c>
      <c r="D599" s="79"/>
      <c r="E599" s="74"/>
      <c r="F599" s="74" t="s">
        <v>1480</v>
      </c>
      <c r="G599" s="79"/>
      <c r="H599" s="82" t="s">
        <v>1481</v>
      </c>
      <c r="I599" s="102" t="s">
        <v>593</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x14ac:dyDescent="0.25">
      <c r="A600" s="49"/>
      <c r="B600" s="58"/>
      <c r="C600" s="51">
        <f>INT($C$40)+1</f>
        <v>2</v>
      </c>
      <c r="D600" s="79"/>
      <c r="E600" s="74"/>
      <c r="F600" s="307" t="s">
        <v>1482</v>
      </c>
      <c r="G600" s="79"/>
      <c r="H600" s="297" t="s">
        <v>1483</v>
      </c>
      <c r="I600" s="143"/>
      <c r="J600" s="143" t="s">
        <v>1154</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outlineLevel="3" x14ac:dyDescent="0.25">
      <c r="A601" s="49"/>
      <c r="B601" s="58"/>
      <c r="C601" s="51">
        <f t="shared" ref="C601:C664" si="82">INT($C$40)+3</f>
        <v>4</v>
      </c>
      <c r="D601" s="79"/>
      <c r="E601" s="74"/>
      <c r="F601" s="74" t="s">
        <v>1484</v>
      </c>
      <c r="G601" s="79"/>
      <c r="H601" s="82" t="s">
        <v>696</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outlineLevel="3" x14ac:dyDescent="0.25">
      <c r="A602" s="49"/>
      <c r="B602" s="58"/>
      <c r="C602" s="51">
        <f t="shared" si="82"/>
        <v>4</v>
      </c>
      <c r="D602" s="79"/>
      <c r="E602" s="74"/>
      <c r="F602" s="74" t="s">
        <v>1485</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outlineLevel="3" x14ac:dyDescent="0.25">
      <c r="A603" s="49"/>
      <c r="B603" s="58"/>
      <c r="C603" s="51">
        <f t="shared" si="82"/>
        <v>4</v>
      </c>
      <c r="D603" s="79"/>
      <c r="E603" s="74"/>
      <c r="F603" s="74" t="s">
        <v>1486</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outlineLevel="3" x14ac:dyDescent="0.25">
      <c r="A604" s="49"/>
      <c r="B604" s="58"/>
      <c r="C604" s="51">
        <f t="shared" si="82"/>
        <v>4</v>
      </c>
      <c r="D604" s="79"/>
      <c r="E604" s="74"/>
      <c r="F604" s="74" t="s">
        <v>1487</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outlineLevel="3" x14ac:dyDescent="0.25">
      <c r="A605" s="49"/>
      <c r="B605" s="58"/>
      <c r="C605" s="51">
        <f t="shared" si="82"/>
        <v>4</v>
      </c>
      <c r="D605" s="79"/>
      <c r="E605" s="74"/>
      <c r="F605" s="74" t="s">
        <v>1488</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outlineLevel="3" x14ac:dyDescent="0.25">
      <c r="A606" s="49"/>
      <c r="B606" s="58"/>
      <c r="C606" s="51">
        <f t="shared" si="82"/>
        <v>4</v>
      </c>
      <c r="D606" s="79"/>
      <c r="E606" s="74"/>
      <c r="F606" s="74" t="s">
        <v>1489</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outlineLevel="3" x14ac:dyDescent="0.25">
      <c r="A607" s="49"/>
      <c r="B607" s="58"/>
      <c r="C607" s="51">
        <f t="shared" si="82"/>
        <v>4</v>
      </c>
      <c r="D607" s="79"/>
      <c r="E607" s="74"/>
      <c r="F607" s="74" t="s">
        <v>1490</v>
      </c>
      <c r="G607" s="79"/>
      <c r="H607" s="82" t="s">
        <v>696</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outlineLevel="3" x14ac:dyDescent="0.25">
      <c r="A608" s="49"/>
      <c r="B608" s="58"/>
      <c r="C608" s="51">
        <f t="shared" si="82"/>
        <v>4</v>
      </c>
      <c r="D608" s="79"/>
      <c r="E608" s="74"/>
      <c r="F608" s="74" t="s">
        <v>1491</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outlineLevel="3" x14ac:dyDescent="0.25">
      <c r="A609" s="49"/>
      <c r="B609" s="58"/>
      <c r="C609" s="51">
        <f t="shared" si="82"/>
        <v>4</v>
      </c>
      <c r="D609" s="79"/>
      <c r="E609" s="74"/>
      <c r="F609" s="74" t="s">
        <v>1492</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outlineLevel="3" x14ac:dyDescent="0.25">
      <c r="A610" s="49"/>
      <c r="B610" s="58"/>
      <c r="C610" s="51">
        <f t="shared" si="82"/>
        <v>4</v>
      </c>
      <c r="D610" s="79"/>
      <c r="E610" s="74"/>
      <c r="F610" s="74" t="s">
        <v>1493</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outlineLevel="3" x14ac:dyDescent="0.25">
      <c r="A611" s="49"/>
      <c r="B611" s="58"/>
      <c r="C611" s="51">
        <f t="shared" si="82"/>
        <v>4</v>
      </c>
      <c r="D611" s="79"/>
      <c r="E611" s="74"/>
      <c r="F611" s="74" t="s">
        <v>1494</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outlineLevel="3" x14ac:dyDescent="0.25">
      <c r="A612" s="49"/>
      <c r="B612" s="58"/>
      <c r="C612" s="51">
        <f t="shared" si="82"/>
        <v>4</v>
      </c>
      <c r="D612" s="79"/>
      <c r="E612" s="74"/>
      <c r="F612" s="74" t="s">
        <v>1495</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outlineLevel="3" x14ac:dyDescent="0.25">
      <c r="A613" s="49"/>
      <c r="B613" s="58"/>
      <c r="C613" s="51">
        <f t="shared" si="82"/>
        <v>4</v>
      </c>
      <c r="D613" s="79"/>
      <c r="E613" s="74"/>
      <c r="F613" s="74" t="s">
        <v>1496</v>
      </c>
      <c r="G613" s="79"/>
      <c r="H613" s="82" t="s">
        <v>696</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outlineLevel="3" x14ac:dyDescent="0.25">
      <c r="A614" s="49"/>
      <c r="B614" s="58"/>
      <c r="C614" s="51">
        <f t="shared" si="82"/>
        <v>4</v>
      </c>
      <c r="D614" s="79"/>
      <c r="E614" s="74"/>
      <c r="F614" s="74" t="s">
        <v>1497</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outlineLevel="3" x14ac:dyDescent="0.25">
      <c r="A615" s="49"/>
      <c r="B615" s="58"/>
      <c r="C615" s="51">
        <f t="shared" si="82"/>
        <v>4</v>
      </c>
      <c r="D615" s="79"/>
      <c r="E615" s="74"/>
      <c r="F615" s="74" t="s">
        <v>1498</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outlineLevel="3" x14ac:dyDescent="0.25">
      <c r="A616" s="49"/>
      <c r="B616" s="58"/>
      <c r="C616" s="51">
        <f t="shared" si="82"/>
        <v>4</v>
      </c>
      <c r="D616" s="79"/>
      <c r="E616" s="74"/>
      <c r="F616" s="74" t="s">
        <v>1499</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outlineLevel="3" x14ac:dyDescent="0.25">
      <c r="A617" s="49">
        <v>4</v>
      </c>
      <c r="B617" s="58"/>
      <c r="C617" s="51">
        <f t="shared" si="82"/>
        <v>4</v>
      </c>
      <c r="D617" s="79"/>
      <c r="E617" s="74"/>
      <c r="F617" s="74" t="s">
        <v>1500</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outlineLevel="3" x14ac:dyDescent="0.25">
      <c r="A618" s="49">
        <f>A617</f>
        <v>4</v>
      </c>
      <c r="B618" s="58"/>
      <c r="C618" s="51">
        <f t="shared" si="82"/>
        <v>4</v>
      </c>
      <c r="D618" s="79"/>
      <c r="E618" s="74"/>
      <c r="F618" s="74" t="s">
        <v>1501</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outlineLevel="3" x14ac:dyDescent="0.25">
      <c r="A619" s="49"/>
      <c r="B619" s="58"/>
      <c r="C619" s="51">
        <f t="shared" si="82"/>
        <v>4</v>
      </c>
      <c r="D619" s="79"/>
      <c r="E619" s="74"/>
      <c r="F619" s="74" t="s">
        <v>1502</v>
      </c>
      <c r="G619" s="79"/>
      <c r="H619" s="82" t="s">
        <v>696</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outlineLevel="3" x14ac:dyDescent="0.25">
      <c r="A620" s="49"/>
      <c r="B620" s="58"/>
      <c r="C620" s="51">
        <f t="shared" si="82"/>
        <v>4</v>
      </c>
      <c r="D620" s="79"/>
      <c r="E620" s="74"/>
      <c r="F620" s="74" t="s">
        <v>1503</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outlineLevel="3" x14ac:dyDescent="0.25">
      <c r="A621" s="49"/>
      <c r="B621" s="58"/>
      <c r="C621" s="51">
        <f t="shared" si="82"/>
        <v>4</v>
      </c>
      <c r="D621" s="79"/>
      <c r="E621" s="74"/>
      <c r="F621" s="74" t="s">
        <v>1504</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outlineLevel="3" x14ac:dyDescent="0.25">
      <c r="A622" s="49"/>
      <c r="B622" s="58"/>
      <c r="C622" s="51">
        <f t="shared" si="82"/>
        <v>4</v>
      </c>
      <c r="D622" s="79"/>
      <c r="E622" s="74"/>
      <c r="F622" s="74" t="s">
        <v>1505</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outlineLevel="3" x14ac:dyDescent="0.25">
      <c r="A623" s="49">
        <v>4</v>
      </c>
      <c r="B623" s="58"/>
      <c r="C623" s="51">
        <f t="shared" si="82"/>
        <v>4</v>
      </c>
      <c r="D623" s="79"/>
      <c r="E623" s="74"/>
      <c r="F623" s="74" t="s">
        <v>1506</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outlineLevel="3" x14ac:dyDescent="0.25">
      <c r="A624" s="49">
        <f>A623</f>
        <v>4</v>
      </c>
      <c r="B624" s="58"/>
      <c r="C624" s="51">
        <f t="shared" si="82"/>
        <v>4</v>
      </c>
      <c r="D624" s="79"/>
      <c r="E624" s="74"/>
      <c r="F624" s="74" t="s">
        <v>1507</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outlineLevel="3" x14ac:dyDescent="0.25">
      <c r="A625" s="49"/>
      <c r="B625" s="58"/>
      <c r="C625" s="51">
        <f t="shared" si="82"/>
        <v>4</v>
      </c>
      <c r="D625" s="79"/>
      <c r="E625" s="74"/>
      <c r="F625" s="74" t="s">
        <v>1508</v>
      </c>
      <c r="G625" s="79"/>
      <c r="H625" s="82" t="s">
        <v>696</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outlineLevel="3" x14ac:dyDescent="0.25">
      <c r="A626" s="49"/>
      <c r="B626" s="58"/>
      <c r="C626" s="51">
        <f t="shared" si="82"/>
        <v>4</v>
      </c>
      <c r="D626" s="79"/>
      <c r="E626" s="74"/>
      <c r="F626" s="74" t="s">
        <v>1509</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outlineLevel="3" x14ac:dyDescent="0.25">
      <c r="A627" s="49"/>
      <c r="B627" s="58"/>
      <c r="C627" s="51">
        <f t="shared" si="82"/>
        <v>4</v>
      </c>
      <c r="D627" s="79"/>
      <c r="E627" s="74"/>
      <c r="F627" s="74" t="s">
        <v>1510</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outlineLevel="3" x14ac:dyDescent="0.25">
      <c r="A628" s="49"/>
      <c r="B628" s="58"/>
      <c r="C628" s="51">
        <f t="shared" si="82"/>
        <v>4</v>
      </c>
      <c r="D628" s="79"/>
      <c r="E628" s="74"/>
      <c r="F628" s="74" t="s">
        <v>1511</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outlineLevel="3" x14ac:dyDescent="0.25">
      <c r="A629" s="49">
        <v>4</v>
      </c>
      <c r="B629" s="58"/>
      <c r="C629" s="51">
        <f t="shared" si="82"/>
        <v>4</v>
      </c>
      <c r="D629" s="79"/>
      <c r="E629" s="74"/>
      <c r="F629" s="74" t="s">
        <v>1512</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outlineLevel="3" x14ac:dyDescent="0.25">
      <c r="A630" s="49">
        <f>A629</f>
        <v>4</v>
      </c>
      <c r="B630" s="58"/>
      <c r="C630" s="51">
        <f t="shared" si="82"/>
        <v>4</v>
      </c>
      <c r="D630" s="79"/>
      <c r="E630" s="74"/>
      <c r="F630" s="74" t="s">
        <v>1513</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outlineLevel="3" x14ac:dyDescent="0.25">
      <c r="A631" s="49"/>
      <c r="B631" s="58"/>
      <c r="C631" s="51">
        <f t="shared" si="82"/>
        <v>4</v>
      </c>
      <c r="D631" s="79"/>
      <c r="E631" s="74"/>
      <c r="F631" s="74" t="s">
        <v>1514</v>
      </c>
      <c r="G631" s="79"/>
      <c r="H631" s="82" t="s">
        <v>696</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outlineLevel="3" x14ac:dyDescent="0.25">
      <c r="A632" s="49"/>
      <c r="B632" s="58"/>
      <c r="C632" s="51">
        <f t="shared" si="82"/>
        <v>4</v>
      </c>
      <c r="D632" s="79"/>
      <c r="E632" s="74"/>
      <c r="F632" s="74" t="s">
        <v>1515</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outlineLevel="3" x14ac:dyDescent="0.25">
      <c r="A633" s="49"/>
      <c r="B633" s="58"/>
      <c r="C633" s="51">
        <f t="shared" si="82"/>
        <v>4</v>
      </c>
      <c r="D633" s="79"/>
      <c r="E633" s="74"/>
      <c r="F633" s="74" t="s">
        <v>1516</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outlineLevel="3" x14ac:dyDescent="0.25">
      <c r="A634" s="49"/>
      <c r="B634" s="58"/>
      <c r="C634" s="51">
        <f t="shared" si="82"/>
        <v>4</v>
      </c>
      <c r="D634" s="79"/>
      <c r="E634" s="74"/>
      <c r="F634" s="74" t="s">
        <v>1517</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outlineLevel="3" x14ac:dyDescent="0.25">
      <c r="A635" s="49">
        <v>4</v>
      </c>
      <c r="B635" s="58"/>
      <c r="C635" s="51">
        <f t="shared" si="82"/>
        <v>4</v>
      </c>
      <c r="D635" s="79"/>
      <c r="E635" s="74"/>
      <c r="F635" s="74" t="s">
        <v>1518</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outlineLevel="3" x14ac:dyDescent="0.25">
      <c r="A636" s="49">
        <f>A635</f>
        <v>4</v>
      </c>
      <c r="B636" s="58"/>
      <c r="C636" s="51">
        <f t="shared" si="82"/>
        <v>4</v>
      </c>
      <c r="D636" s="79"/>
      <c r="E636" s="74"/>
      <c r="F636" s="74" t="s">
        <v>1519</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outlineLevel="3" x14ac:dyDescent="0.25">
      <c r="A637" s="49"/>
      <c r="B637" s="58"/>
      <c r="C637" s="51">
        <f t="shared" si="82"/>
        <v>4</v>
      </c>
      <c r="D637" s="79"/>
      <c r="E637" s="74"/>
      <c r="F637" s="74" t="s">
        <v>1520</v>
      </c>
      <c r="G637" s="79"/>
      <c r="H637" s="82" t="s">
        <v>696</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outlineLevel="3" x14ac:dyDescent="0.25">
      <c r="A638" s="49"/>
      <c r="B638" s="58"/>
      <c r="C638" s="51">
        <f t="shared" si="82"/>
        <v>4</v>
      </c>
      <c r="D638" s="79"/>
      <c r="E638" s="74"/>
      <c r="F638" s="74" t="s">
        <v>1521</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outlineLevel="3" x14ac:dyDescent="0.25">
      <c r="A639" s="49"/>
      <c r="B639" s="58"/>
      <c r="C639" s="51">
        <f t="shared" si="82"/>
        <v>4</v>
      </c>
      <c r="D639" s="79"/>
      <c r="E639" s="74"/>
      <c r="F639" s="74" t="s">
        <v>1522</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outlineLevel="3" x14ac:dyDescent="0.25">
      <c r="A640" s="49"/>
      <c r="B640" s="58"/>
      <c r="C640" s="51">
        <f t="shared" si="82"/>
        <v>4</v>
      </c>
      <c r="D640" s="79"/>
      <c r="E640" s="74"/>
      <c r="F640" s="74" t="s">
        <v>1523</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outlineLevel="3" x14ac:dyDescent="0.25">
      <c r="A641" s="49">
        <v>4</v>
      </c>
      <c r="B641" s="58"/>
      <c r="C641" s="51">
        <f t="shared" si="82"/>
        <v>4</v>
      </c>
      <c r="D641" s="79"/>
      <c r="E641" s="74"/>
      <c r="F641" s="74" t="s">
        <v>1524</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outlineLevel="3" x14ac:dyDescent="0.25">
      <c r="A642" s="49">
        <f>A641</f>
        <v>4</v>
      </c>
      <c r="B642" s="58"/>
      <c r="C642" s="51">
        <f t="shared" si="82"/>
        <v>4</v>
      </c>
      <c r="D642" s="79"/>
      <c r="E642" s="74"/>
      <c r="F642" s="74" t="s">
        <v>1525</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outlineLevel="3" x14ac:dyDescent="0.25">
      <c r="A643" s="49"/>
      <c r="B643" s="58"/>
      <c r="C643" s="51">
        <f t="shared" si="82"/>
        <v>4</v>
      </c>
      <c r="D643" s="79"/>
      <c r="E643" s="74"/>
      <c r="F643" s="74" t="s">
        <v>1526</v>
      </c>
      <c r="G643" s="79"/>
      <c r="H643" s="82" t="s">
        <v>696</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outlineLevel="3" x14ac:dyDescent="0.25">
      <c r="A644" s="49"/>
      <c r="B644" s="58"/>
      <c r="C644" s="51">
        <f t="shared" si="82"/>
        <v>4</v>
      </c>
      <c r="D644" s="79"/>
      <c r="E644" s="74"/>
      <c r="F644" s="74" t="s">
        <v>1527</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outlineLevel="3" x14ac:dyDescent="0.25">
      <c r="A645" s="49"/>
      <c r="B645" s="58"/>
      <c r="C645" s="51">
        <f t="shared" si="82"/>
        <v>4</v>
      </c>
      <c r="D645" s="79"/>
      <c r="E645" s="74"/>
      <c r="F645" s="74" t="s">
        <v>1528</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outlineLevel="3" x14ac:dyDescent="0.25">
      <c r="A646" s="49"/>
      <c r="B646" s="58"/>
      <c r="C646" s="51">
        <f t="shared" si="82"/>
        <v>4</v>
      </c>
      <c r="D646" s="79"/>
      <c r="E646" s="74"/>
      <c r="F646" s="74" t="s">
        <v>1529</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outlineLevel="3" x14ac:dyDescent="0.25">
      <c r="A647" s="49">
        <v>4</v>
      </c>
      <c r="B647" s="58"/>
      <c r="C647" s="51">
        <f t="shared" si="82"/>
        <v>4</v>
      </c>
      <c r="D647" s="79"/>
      <c r="E647" s="74"/>
      <c r="F647" s="74" t="s">
        <v>1530</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outlineLevel="3" x14ac:dyDescent="0.25">
      <c r="A648" s="49">
        <f>A647</f>
        <v>4</v>
      </c>
      <c r="B648" s="58"/>
      <c r="C648" s="51">
        <f t="shared" si="82"/>
        <v>4</v>
      </c>
      <c r="D648" s="79"/>
      <c r="E648" s="74"/>
      <c r="F648" s="74" t="s">
        <v>1531</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outlineLevel="2" x14ac:dyDescent="0.25">
      <c r="A649" s="49"/>
      <c r="B649" s="58"/>
      <c r="C649" s="51">
        <f t="shared" ref="C649:C654" si="83">INT($C$40)+2</f>
        <v>3</v>
      </c>
      <c r="D649" s="79"/>
      <c r="E649" s="74"/>
      <c r="F649" s="74" t="s">
        <v>1532</v>
      </c>
      <c r="G649" s="79"/>
      <c r="H649" s="82" t="s">
        <v>1533</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1534</v>
      </c>
      <c r="AE649" s="82"/>
      <c r="AF649" s="314">
        <f>AF$749</f>
        <v>1</v>
      </c>
      <c r="AG649" s="314">
        <f>AG$749</f>
        <v>1</v>
      </c>
      <c r="AH649" s="79"/>
      <c r="AI649" s="61"/>
      <c r="AJ649" s="49"/>
      <c r="AK649" s="49"/>
      <c r="AL649" s="49"/>
    </row>
    <row r="650" spans="1:38" outlineLevel="2" x14ac:dyDescent="0.25">
      <c r="A650" s="49"/>
      <c r="B650" s="58"/>
      <c r="C650" s="51">
        <f t="shared" si="83"/>
        <v>3</v>
      </c>
      <c r="D650" s="79"/>
      <c r="E650" s="74"/>
      <c r="F650" s="74" t="s">
        <v>1535</v>
      </c>
      <c r="G650" s="79"/>
      <c r="H650" s="82" t="s">
        <v>1536</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outlineLevel="2" x14ac:dyDescent="0.25">
      <c r="A651" s="49"/>
      <c r="B651" s="58"/>
      <c r="C651" s="51">
        <f t="shared" si="83"/>
        <v>3</v>
      </c>
      <c r="D651" s="79"/>
      <c r="E651" s="74"/>
      <c r="F651" s="74" t="s">
        <v>1537</v>
      </c>
      <c r="G651" s="79"/>
      <c r="H651" s="82" t="s">
        <v>1538</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outlineLevel="2" x14ac:dyDescent="0.25">
      <c r="A652" s="49"/>
      <c r="B652" s="58"/>
      <c r="C652" s="51">
        <f t="shared" si="83"/>
        <v>3</v>
      </c>
      <c r="D652" s="79"/>
      <c r="E652" s="74"/>
      <c r="F652" s="74" t="s">
        <v>1539</v>
      </c>
      <c r="G652" s="79"/>
      <c r="H652" s="82" t="s">
        <v>1540</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outlineLevel="2" x14ac:dyDescent="0.25">
      <c r="A653" s="49">
        <v>4</v>
      </c>
      <c r="B653" s="58"/>
      <c r="C653" s="51">
        <f t="shared" si="83"/>
        <v>3</v>
      </c>
      <c r="D653" s="79"/>
      <c r="E653" s="74"/>
      <c r="F653" s="74" t="s">
        <v>1541</v>
      </c>
      <c r="G653" s="79"/>
      <c r="H653" s="82" t="s">
        <v>1542</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outlineLevel="2" x14ac:dyDescent="0.25">
      <c r="A654" s="49">
        <f>A653</f>
        <v>4</v>
      </c>
      <c r="B654" s="58"/>
      <c r="C654" s="51">
        <f t="shared" si="83"/>
        <v>3</v>
      </c>
      <c r="D654" s="79"/>
      <c r="E654" s="74"/>
      <c r="F654" s="74" t="s">
        <v>1543</v>
      </c>
      <c r="G654" s="79"/>
      <c r="H654" s="82" t="s">
        <v>1544</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outlineLevel="3" x14ac:dyDescent="0.25">
      <c r="A655" s="49"/>
      <c r="B655" s="58"/>
      <c r="C655" s="51">
        <f t="shared" si="82"/>
        <v>4</v>
      </c>
      <c r="D655" s="79"/>
      <c r="E655" s="74"/>
      <c r="F655" s="74" t="s">
        <v>1545</v>
      </c>
      <c r="G655" s="79"/>
      <c r="H655" s="82" t="s">
        <v>696</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outlineLevel="3" x14ac:dyDescent="0.25">
      <c r="A656" s="49"/>
      <c r="B656" s="58"/>
      <c r="C656" s="51">
        <f t="shared" si="82"/>
        <v>4</v>
      </c>
      <c r="D656" s="79"/>
      <c r="E656" s="74"/>
      <c r="F656" s="74" t="s">
        <v>1546</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outlineLevel="3" x14ac:dyDescent="0.25">
      <c r="A657" s="49"/>
      <c r="B657" s="58"/>
      <c r="C657" s="51">
        <f t="shared" si="82"/>
        <v>4</v>
      </c>
      <c r="D657" s="79"/>
      <c r="E657" s="74"/>
      <c r="F657" s="74" t="s">
        <v>1547</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outlineLevel="3" x14ac:dyDescent="0.25">
      <c r="A658" s="49"/>
      <c r="B658" s="58"/>
      <c r="C658" s="51">
        <f t="shared" si="82"/>
        <v>4</v>
      </c>
      <c r="D658" s="79"/>
      <c r="E658" s="74"/>
      <c r="F658" s="74" t="s">
        <v>1548</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outlineLevel="3" x14ac:dyDescent="0.25">
      <c r="A659" s="49">
        <v>4</v>
      </c>
      <c r="B659" s="58"/>
      <c r="C659" s="51">
        <f t="shared" si="82"/>
        <v>4</v>
      </c>
      <c r="D659" s="79"/>
      <c r="E659" s="74"/>
      <c r="F659" s="74" t="s">
        <v>1549</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outlineLevel="3" x14ac:dyDescent="0.25">
      <c r="A660" s="49">
        <f>A659</f>
        <v>4</v>
      </c>
      <c r="B660" s="58"/>
      <c r="C660" s="51">
        <f t="shared" si="82"/>
        <v>4</v>
      </c>
      <c r="D660" s="79"/>
      <c r="E660" s="74"/>
      <c r="F660" s="74" t="s">
        <v>1550</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outlineLevel="3" x14ac:dyDescent="0.25">
      <c r="A661" s="49"/>
      <c r="B661" s="58"/>
      <c r="C661" s="51">
        <f t="shared" si="82"/>
        <v>4</v>
      </c>
      <c r="D661" s="79"/>
      <c r="E661" s="74"/>
      <c r="F661" s="74" t="s">
        <v>1551</v>
      </c>
      <c r="G661" s="79"/>
      <c r="H661" s="82" t="s">
        <v>696</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outlineLevel="3" x14ac:dyDescent="0.25">
      <c r="A662" s="49"/>
      <c r="B662" s="58"/>
      <c r="C662" s="51">
        <f t="shared" si="82"/>
        <v>4</v>
      </c>
      <c r="D662" s="79"/>
      <c r="E662" s="74"/>
      <c r="F662" s="74" t="s">
        <v>1552</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outlineLevel="3" x14ac:dyDescent="0.25">
      <c r="A663" s="49"/>
      <c r="B663" s="58"/>
      <c r="C663" s="51">
        <f t="shared" si="82"/>
        <v>4</v>
      </c>
      <c r="D663" s="79"/>
      <c r="E663" s="74"/>
      <c r="F663" s="74" t="s">
        <v>1553</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outlineLevel="3" x14ac:dyDescent="0.25">
      <c r="A664" s="49"/>
      <c r="B664" s="58"/>
      <c r="C664" s="51">
        <f t="shared" si="82"/>
        <v>4</v>
      </c>
      <c r="D664" s="79"/>
      <c r="E664" s="74"/>
      <c r="F664" s="74" t="s">
        <v>1554</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outlineLevel="3" x14ac:dyDescent="0.25">
      <c r="A665" s="49">
        <v>4</v>
      </c>
      <c r="B665" s="58"/>
      <c r="C665" s="51">
        <f t="shared" ref="C665:C690" si="89">INT($C$40)+3</f>
        <v>4</v>
      </c>
      <c r="D665" s="79"/>
      <c r="E665" s="74"/>
      <c r="F665" s="74" t="s">
        <v>1555</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outlineLevel="3" x14ac:dyDescent="0.25">
      <c r="A666" s="49">
        <f>A665</f>
        <v>4</v>
      </c>
      <c r="B666" s="58"/>
      <c r="C666" s="51">
        <f t="shared" si="89"/>
        <v>4</v>
      </c>
      <c r="D666" s="79"/>
      <c r="E666" s="74"/>
      <c r="F666" s="74" t="s">
        <v>1556</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outlineLevel="3" x14ac:dyDescent="0.25">
      <c r="A667" s="49"/>
      <c r="B667" s="58"/>
      <c r="C667" s="51">
        <f t="shared" si="89"/>
        <v>4</v>
      </c>
      <c r="D667" s="79"/>
      <c r="E667" s="74"/>
      <c r="F667" s="74" t="s">
        <v>1557</v>
      </c>
      <c r="G667" s="79"/>
      <c r="H667" s="82" t="s">
        <v>696</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outlineLevel="3" x14ac:dyDescent="0.25">
      <c r="A668" s="49"/>
      <c r="B668" s="58"/>
      <c r="C668" s="51">
        <f t="shared" si="89"/>
        <v>4</v>
      </c>
      <c r="D668" s="79"/>
      <c r="E668" s="74"/>
      <c r="F668" s="74" t="s">
        <v>1558</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outlineLevel="3" x14ac:dyDescent="0.25">
      <c r="A669" s="49"/>
      <c r="B669" s="58"/>
      <c r="C669" s="51">
        <f t="shared" si="89"/>
        <v>4</v>
      </c>
      <c r="D669" s="79"/>
      <c r="E669" s="74"/>
      <c r="F669" s="74" t="s">
        <v>1559</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outlineLevel="3" x14ac:dyDescent="0.25">
      <c r="A670" s="49"/>
      <c r="B670" s="58"/>
      <c r="C670" s="51">
        <f t="shared" si="89"/>
        <v>4</v>
      </c>
      <c r="D670" s="79"/>
      <c r="E670" s="74"/>
      <c r="F670" s="74" t="s">
        <v>1560</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outlineLevel="3" x14ac:dyDescent="0.25">
      <c r="A671" s="49">
        <v>4</v>
      </c>
      <c r="B671" s="58"/>
      <c r="C671" s="51">
        <f t="shared" si="89"/>
        <v>4</v>
      </c>
      <c r="D671" s="79"/>
      <c r="E671" s="74"/>
      <c r="F671" s="74" t="s">
        <v>1561</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outlineLevel="3" x14ac:dyDescent="0.25">
      <c r="A672" s="49">
        <f>A671</f>
        <v>4</v>
      </c>
      <c r="B672" s="58"/>
      <c r="C672" s="51">
        <f t="shared" si="89"/>
        <v>4</v>
      </c>
      <c r="D672" s="79"/>
      <c r="E672" s="74"/>
      <c r="F672" s="74" t="s">
        <v>1562</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outlineLevel="2" x14ac:dyDescent="0.25">
      <c r="A673" s="49"/>
      <c r="B673" s="58"/>
      <c r="C673" s="51">
        <f t="shared" ref="C673:C684" si="90">INT($C$40)+2</f>
        <v>3</v>
      </c>
      <c r="D673" s="79"/>
      <c r="E673" s="74"/>
      <c r="F673" s="74" t="s">
        <v>1563</v>
      </c>
      <c r="G673" s="79"/>
      <c r="H673" s="82" t="s">
        <v>1564</v>
      </c>
      <c r="I673" s="102" t="s">
        <v>788</v>
      </c>
      <c r="J673" s="102" t="s">
        <v>1254</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1565</v>
      </c>
      <c r="AE673" s="82"/>
      <c r="AF673" s="103">
        <v>1</v>
      </c>
      <c r="AG673" s="103">
        <v>1</v>
      </c>
      <c r="AH673" s="79"/>
      <c r="AI673" s="61"/>
      <c r="AJ673" s="49"/>
      <c r="AK673" s="49"/>
      <c r="AL673" s="49"/>
    </row>
    <row r="674" spans="1:38" outlineLevel="2" x14ac:dyDescent="0.25">
      <c r="A674" s="49"/>
      <c r="B674" s="58"/>
      <c r="C674" s="51">
        <f t="shared" si="90"/>
        <v>3</v>
      </c>
      <c r="D674" s="79"/>
      <c r="E674" s="74"/>
      <c r="F674" s="74" t="s">
        <v>1566</v>
      </c>
      <c r="G674" s="79"/>
      <c r="H674" s="82" t="s">
        <v>1567</v>
      </c>
      <c r="I674" s="102" t="s">
        <v>788</v>
      </c>
      <c r="J674" s="102" t="s">
        <v>1254</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1568</v>
      </c>
      <c r="AE674" s="82"/>
      <c r="AF674" s="103">
        <v>1</v>
      </c>
      <c r="AG674" s="103">
        <v>1</v>
      </c>
      <c r="AH674" s="79"/>
      <c r="AI674" s="61"/>
      <c r="AJ674" s="49"/>
      <c r="AK674" s="49"/>
      <c r="AL674" s="49"/>
    </row>
    <row r="675" spans="1:38" outlineLevel="2" x14ac:dyDescent="0.25">
      <c r="A675" s="49"/>
      <c r="B675" s="58"/>
      <c r="C675" s="51">
        <f t="shared" si="90"/>
        <v>3</v>
      </c>
      <c r="D675" s="79"/>
      <c r="E675" s="74"/>
      <c r="F675" s="74" t="s">
        <v>1569</v>
      </c>
      <c r="G675" s="79"/>
      <c r="H675" s="82" t="s">
        <v>1570</v>
      </c>
      <c r="I675" s="102" t="s">
        <v>788</v>
      </c>
      <c r="J675" s="102" t="s">
        <v>1254</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1571</v>
      </c>
      <c r="AE675" s="82"/>
      <c r="AF675" s="103">
        <v>1</v>
      </c>
      <c r="AG675" s="103">
        <v>1</v>
      </c>
      <c r="AH675" s="79"/>
      <c r="AI675" s="61"/>
      <c r="AJ675" s="49"/>
      <c r="AK675" s="49"/>
      <c r="AL675" s="49"/>
    </row>
    <row r="676" spans="1:38" outlineLevel="2" x14ac:dyDescent="0.25">
      <c r="A676" s="49"/>
      <c r="B676" s="58"/>
      <c r="C676" s="51">
        <f t="shared" si="90"/>
        <v>3</v>
      </c>
      <c r="D676" s="79"/>
      <c r="E676" s="74"/>
      <c r="F676" s="74" t="s">
        <v>1572</v>
      </c>
      <c r="G676" s="79"/>
      <c r="H676" s="82" t="s">
        <v>1573</v>
      </c>
      <c r="I676" s="102" t="s">
        <v>788</v>
      </c>
      <c r="J676" s="102" t="s">
        <v>1254</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1574</v>
      </c>
      <c r="AE676" s="82"/>
      <c r="AF676" s="103">
        <v>1</v>
      </c>
      <c r="AG676" s="103">
        <v>1</v>
      </c>
      <c r="AH676" s="79"/>
      <c r="AI676" s="61"/>
      <c r="AJ676" s="49"/>
      <c r="AK676" s="49"/>
      <c r="AL676" s="49"/>
    </row>
    <row r="677" spans="1:38" outlineLevel="2" x14ac:dyDescent="0.25">
      <c r="A677" s="49">
        <v>4</v>
      </c>
      <c r="B677" s="58"/>
      <c r="C677" s="51">
        <f t="shared" si="90"/>
        <v>3</v>
      </c>
      <c r="D677" s="79"/>
      <c r="E677" s="74"/>
      <c r="F677" s="74" t="s">
        <v>1575</v>
      </c>
      <c r="G677" s="79"/>
      <c r="H677" s="82" t="s">
        <v>1576</v>
      </c>
      <c r="I677" s="102" t="s">
        <v>788</v>
      </c>
      <c r="J677" s="102" t="s">
        <v>1254</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outlineLevel="2" x14ac:dyDescent="0.25">
      <c r="A678" s="49">
        <f>A677</f>
        <v>4</v>
      </c>
      <c r="B678" s="58"/>
      <c r="C678" s="51">
        <f t="shared" si="90"/>
        <v>3</v>
      </c>
      <c r="D678" s="79"/>
      <c r="E678" s="74"/>
      <c r="F678" s="74" t="s">
        <v>1577</v>
      </c>
      <c r="G678" s="79"/>
      <c r="H678" s="82" t="s">
        <v>1578</v>
      </c>
      <c r="I678" s="102" t="s">
        <v>788</v>
      </c>
      <c r="J678" s="102" t="s">
        <v>1254</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outlineLevel="2" x14ac:dyDescent="0.25">
      <c r="A679" s="49"/>
      <c r="B679" s="58"/>
      <c r="C679" s="51">
        <f t="shared" si="90"/>
        <v>3</v>
      </c>
      <c r="D679" s="79"/>
      <c r="E679" s="74"/>
      <c r="F679" s="74" t="s">
        <v>1579</v>
      </c>
      <c r="G679" s="79"/>
      <c r="H679" s="82" t="s">
        <v>1580</v>
      </c>
      <c r="I679" s="102" t="s">
        <v>1581</v>
      </c>
      <c r="J679" s="102" t="s">
        <v>1254</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1565</v>
      </c>
      <c r="AE679" s="82"/>
      <c r="AF679" s="103">
        <v>1</v>
      </c>
      <c r="AG679" s="103">
        <v>1</v>
      </c>
      <c r="AH679" s="79"/>
      <c r="AI679" s="61"/>
      <c r="AJ679" s="49"/>
      <c r="AK679" s="49"/>
      <c r="AL679" s="49"/>
    </row>
    <row r="680" spans="1:38" outlineLevel="2" x14ac:dyDescent="0.25">
      <c r="A680" s="49"/>
      <c r="B680" s="58"/>
      <c r="C680" s="51">
        <f t="shared" si="90"/>
        <v>3</v>
      </c>
      <c r="D680" s="79"/>
      <c r="E680" s="74"/>
      <c r="F680" s="74" t="s">
        <v>1582</v>
      </c>
      <c r="G680" s="79"/>
      <c r="H680" s="82" t="s">
        <v>1583</v>
      </c>
      <c r="I680" s="102" t="s">
        <v>1581</v>
      </c>
      <c r="J680" s="102" t="s">
        <v>1254</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1568</v>
      </c>
      <c r="AE680" s="82"/>
      <c r="AF680" s="103">
        <v>1</v>
      </c>
      <c r="AG680" s="103">
        <v>1</v>
      </c>
      <c r="AH680" s="79"/>
      <c r="AI680" s="61"/>
      <c r="AJ680" s="49"/>
      <c r="AK680" s="49"/>
      <c r="AL680" s="49"/>
    </row>
    <row r="681" spans="1:38" outlineLevel="2" x14ac:dyDescent="0.25">
      <c r="A681" s="49"/>
      <c r="B681" s="58"/>
      <c r="C681" s="51">
        <f t="shared" si="90"/>
        <v>3</v>
      </c>
      <c r="D681" s="79"/>
      <c r="E681" s="74"/>
      <c r="F681" s="74" t="s">
        <v>1584</v>
      </c>
      <c r="G681" s="79"/>
      <c r="H681" s="82" t="s">
        <v>1585</v>
      </c>
      <c r="I681" s="102" t="s">
        <v>1581</v>
      </c>
      <c r="J681" s="102" t="s">
        <v>1254</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1571</v>
      </c>
      <c r="AE681" s="82"/>
      <c r="AF681" s="103">
        <v>1</v>
      </c>
      <c r="AG681" s="103">
        <v>1</v>
      </c>
      <c r="AH681" s="79"/>
      <c r="AI681" s="61"/>
      <c r="AJ681" s="49"/>
      <c r="AK681" s="49"/>
      <c r="AL681" s="49"/>
    </row>
    <row r="682" spans="1:38" outlineLevel="2" x14ac:dyDescent="0.25">
      <c r="A682" s="49"/>
      <c r="B682" s="58"/>
      <c r="C682" s="51">
        <f t="shared" si="90"/>
        <v>3</v>
      </c>
      <c r="D682" s="79"/>
      <c r="E682" s="74"/>
      <c r="F682" s="74" t="s">
        <v>1586</v>
      </c>
      <c r="G682" s="79"/>
      <c r="H682" s="82" t="s">
        <v>1587</v>
      </c>
      <c r="I682" s="102" t="s">
        <v>1581</v>
      </c>
      <c r="J682" s="102" t="s">
        <v>1254</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1588</v>
      </c>
      <c r="AE682" s="82"/>
      <c r="AF682" s="103">
        <v>1</v>
      </c>
      <c r="AG682" s="103">
        <v>1</v>
      </c>
      <c r="AH682" s="79"/>
      <c r="AI682" s="61"/>
      <c r="AJ682" s="49"/>
      <c r="AK682" s="49"/>
      <c r="AL682" s="49"/>
    </row>
    <row r="683" spans="1:38" outlineLevel="2" x14ac:dyDescent="0.25">
      <c r="A683" s="49">
        <v>4</v>
      </c>
      <c r="B683" s="58"/>
      <c r="C683" s="51">
        <f t="shared" si="90"/>
        <v>3</v>
      </c>
      <c r="D683" s="79"/>
      <c r="E683" s="74"/>
      <c r="F683" s="74" t="s">
        <v>1589</v>
      </c>
      <c r="G683" s="79"/>
      <c r="H683" s="82" t="s">
        <v>1590</v>
      </c>
      <c r="I683" s="102" t="s">
        <v>1581</v>
      </c>
      <c r="J683" s="102" t="s">
        <v>1254</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outlineLevel="2" x14ac:dyDescent="0.25">
      <c r="A684" s="49">
        <f>A683</f>
        <v>4</v>
      </c>
      <c r="B684" s="58"/>
      <c r="C684" s="51">
        <f t="shared" si="90"/>
        <v>3</v>
      </c>
      <c r="D684" s="79"/>
      <c r="E684" s="74"/>
      <c r="F684" s="74" t="s">
        <v>1591</v>
      </c>
      <c r="G684" s="79"/>
      <c r="H684" s="82" t="s">
        <v>1592</v>
      </c>
      <c r="I684" s="102" t="s">
        <v>1581</v>
      </c>
      <c r="J684" s="102" t="s">
        <v>1254</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outlineLevel="3" x14ac:dyDescent="0.25">
      <c r="A685" s="49"/>
      <c r="B685" s="58"/>
      <c r="C685" s="51">
        <f t="shared" si="89"/>
        <v>4</v>
      </c>
      <c r="D685" s="79"/>
      <c r="E685" s="74"/>
      <c r="F685" s="74" t="s">
        <v>1593</v>
      </c>
      <c r="G685" s="79"/>
      <c r="H685" s="82" t="s">
        <v>696</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outlineLevel="3" x14ac:dyDescent="0.25">
      <c r="A686" s="49"/>
      <c r="B686" s="58"/>
      <c r="C686" s="51">
        <f t="shared" si="89"/>
        <v>4</v>
      </c>
      <c r="D686" s="79"/>
      <c r="E686" s="74"/>
      <c r="F686" s="74" t="s">
        <v>1594</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outlineLevel="3" x14ac:dyDescent="0.25">
      <c r="A687" s="49"/>
      <c r="B687" s="58"/>
      <c r="C687" s="51">
        <f t="shared" si="89"/>
        <v>4</v>
      </c>
      <c r="D687" s="79"/>
      <c r="E687" s="74"/>
      <c r="F687" s="74" t="s">
        <v>1595</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outlineLevel="3" x14ac:dyDescent="0.25">
      <c r="A688" s="49"/>
      <c r="B688" s="58"/>
      <c r="C688" s="51">
        <f t="shared" si="89"/>
        <v>4</v>
      </c>
      <c r="D688" s="79"/>
      <c r="E688" s="74"/>
      <c r="F688" s="74" t="s">
        <v>1596</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outlineLevel="3" x14ac:dyDescent="0.25">
      <c r="A689" s="49">
        <v>4</v>
      </c>
      <c r="B689" s="58"/>
      <c r="C689" s="51">
        <f t="shared" si="89"/>
        <v>4</v>
      </c>
      <c r="D689" s="79"/>
      <c r="E689" s="74"/>
      <c r="F689" s="74" t="s">
        <v>1597</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outlineLevel="3" x14ac:dyDescent="0.25">
      <c r="A690" s="49">
        <f>A689</f>
        <v>4</v>
      </c>
      <c r="B690" s="58"/>
      <c r="C690" s="51">
        <f t="shared" si="89"/>
        <v>4</v>
      </c>
      <c r="D690" s="79"/>
      <c r="E690" s="74"/>
      <c r="F690" s="74" t="s">
        <v>1598</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outlineLevel="2" x14ac:dyDescent="0.25">
      <c r="A691" s="49"/>
      <c r="B691" s="58"/>
      <c r="C691" s="51">
        <f t="shared" ref="C691:C714" si="92">INT($C$40)+2</f>
        <v>3</v>
      </c>
      <c r="D691" s="79"/>
      <c r="E691" s="74"/>
      <c r="F691" s="74" t="s">
        <v>1599</v>
      </c>
      <c r="G691" s="79"/>
      <c r="H691" s="82" t="s">
        <v>1600</v>
      </c>
      <c r="I691" s="102"/>
      <c r="J691" s="102" t="s">
        <v>1297</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1534</v>
      </c>
      <c r="AE691" s="82"/>
      <c r="AF691" s="314">
        <f>AF$777</f>
        <v>1</v>
      </c>
      <c r="AG691" s="314">
        <f>AG$777</f>
        <v>1</v>
      </c>
      <c r="AH691" s="79"/>
      <c r="AI691" s="61"/>
      <c r="AJ691" s="49"/>
      <c r="AK691" s="49"/>
      <c r="AL691" s="49"/>
    </row>
    <row r="692" spans="1:38" outlineLevel="2" x14ac:dyDescent="0.25">
      <c r="A692" s="49"/>
      <c r="B692" s="58"/>
      <c r="C692" s="51">
        <f t="shared" si="92"/>
        <v>3</v>
      </c>
      <c r="D692" s="79"/>
      <c r="E692" s="74"/>
      <c r="F692" s="74" t="s">
        <v>1601</v>
      </c>
      <c r="G692" s="79"/>
      <c r="H692" s="82" t="s">
        <v>1602</v>
      </c>
      <c r="I692" s="102"/>
      <c r="J692" s="102" t="s">
        <v>1297</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outlineLevel="2" x14ac:dyDescent="0.25">
      <c r="A693" s="49"/>
      <c r="B693" s="58"/>
      <c r="C693" s="51">
        <f t="shared" si="92"/>
        <v>3</v>
      </c>
      <c r="D693" s="79"/>
      <c r="E693" s="74"/>
      <c r="F693" s="74" t="s">
        <v>1603</v>
      </c>
      <c r="G693" s="79"/>
      <c r="H693" s="82" t="s">
        <v>1604</v>
      </c>
      <c r="I693" s="102"/>
      <c r="J693" s="102" t="s">
        <v>1297</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outlineLevel="2" x14ac:dyDescent="0.25">
      <c r="A694" s="49"/>
      <c r="B694" s="58"/>
      <c r="C694" s="51">
        <f t="shared" si="92"/>
        <v>3</v>
      </c>
      <c r="D694" s="79"/>
      <c r="E694" s="74"/>
      <c r="F694" s="74" t="s">
        <v>1605</v>
      </c>
      <c r="G694" s="79"/>
      <c r="H694" s="82" t="s">
        <v>1606</v>
      </c>
      <c r="I694" s="102"/>
      <c r="J694" s="102" t="s">
        <v>1297</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outlineLevel="2" x14ac:dyDescent="0.25">
      <c r="A695" s="49">
        <v>4</v>
      </c>
      <c r="B695" s="58"/>
      <c r="C695" s="51">
        <f t="shared" si="92"/>
        <v>3</v>
      </c>
      <c r="D695" s="79"/>
      <c r="E695" s="74"/>
      <c r="F695" s="74" t="s">
        <v>1607</v>
      </c>
      <c r="G695" s="79"/>
      <c r="H695" s="82" t="s">
        <v>1608</v>
      </c>
      <c r="I695" s="102"/>
      <c r="J695" s="102" t="s">
        <v>1297</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outlineLevel="2" x14ac:dyDescent="0.25">
      <c r="A696" s="49">
        <f>A695</f>
        <v>4</v>
      </c>
      <c r="B696" s="58"/>
      <c r="C696" s="51">
        <f t="shared" si="92"/>
        <v>3</v>
      </c>
      <c r="D696" s="79"/>
      <c r="E696" s="74"/>
      <c r="F696" s="74" t="s">
        <v>1609</v>
      </c>
      <c r="G696" s="79"/>
      <c r="H696" s="82" t="s">
        <v>1610</v>
      </c>
      <c r="I696" s="102"/>
      <c r="J696" s="102" t="s">
        <v>1297</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outlineLevel="2" x14ac:dyDescent="0.25">
      <c r="A697" s="49"/>
      <c r="B697" s="58"/>
      <c r="C697" s="51">
        <f t="shared" si="92"/>
        <v>3</v>
      </c>
      <c r="D697" s="79"/>
      <c r="E697" s="74"/>
      <c r="F697" s="74" t="s">
        <v>1611</v>
      </c>
      <c r="G697" s="79"/>
      <c r="H697" s="82" t="s">
        <v>1612</v>
      </c>
      <c r="I697" s="102" t="s">
        <v>788</v>
      </c>
      <c r="J697" s="102" t="s">
        <v>1254</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1534</v>
      </c>
      <c r="AE697" s="82"/>
      <c r="AF697" s="314">
        <f>AF$781</f>
        <v>1</v>
      </c>
      <c r="AG697" s="314">
        <f>AG$781</f>
        <v>1</v>
      </c>
      <c r="AH697" s="79"/>
      <c r="AI697" s="61"/>
      <c r="AJ697" s="49"/>
      <c r="AK697" s="49"/>
      <c r="AL697" s="49"/>
    </row>
    <row r="698" spans="1:38" outlineLevel="2" x14ac:dyDescent="0.25">
      <c r="A698" s="49"/>
      <c r="B698" s="58"/>
      <c r="C698" s="51">
        <f t="shared" si="92"/>
        <v>3</v>
      </c>
      <c r="D698" s="79"/>
      <c r="E698" s="74"/>
      <c r="F698" s="74" t="s">
        <v>1613</v>
      </c>
      <c r="G698" s="79"/>
      <c r="H698" s="82" t="s">
        <v>1614</v>
      </c>
      <c r="I698" s="102" t="s">
        <v>788</v>
      </c>
      <c r="J698" s="102" t="s">
        <v>1254</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outlineLevel="2" x14ac:dyDescent="0.25">
      <c r="A699" s="49"/>
      <c r="B699" s="58"/>
      <c r="C699" s="51">
        <f t="shared" si="92"/>
        <v>3</v>
      </c>
      <c r="D699" s="79"/>
      <c r="E699" s="74"/>
      <c r="F699" s="74" t="s">
        <v>1615</v>
      </c>
      <c r="G699" s="79"/>
      <c r="H699" s="82" t="s">
        <v>1616</v>
      </c>
      <c r="I699" s="102" t="s">
        <v>788</v>
      </c>
      <c r="J699" s="102" t="s">
        <v>1254</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outlineLevel="2" x14ac:dyDescent="0.25">
      <c r="A700" s="49"/>
      <c r="B700" s="58"/>
      <c r="C700" s="51">
        <f t="shared" si="92"/>
        <v>3</v>
      </c>
      <c r="D700" s="79"/>
      <c r="E700" s="74"/>
      <c r="F700" s="74" t="s">
        <v>1617</v>
      </c>
      <c r="G700" s="79"/>
      <c r="H700" s="82" t="s">
        <v>1618</v>
      </c>
      <c r="I700" s="102" t="s">
        <v>788</v>
      </c>
      <c r="J700" s="102" t="s">
        <v>1254</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outlineLevel="2" x14ac:dyDescent="0.25">
      <c r="A701" s="49">
        <v>4</v>
      </c>
      <c r="B701" s="58"/>
      <c r="C701" s="51">
        <f t="shared" si="92"/>
        <v>3</v>
      </c>
      <c r="D701" s="79"/>
      <c r="E701" s="74"/>
      <c r="F701" s="74" t="s">
        <v>1619</v>
      </c>
      <c r="G701" s="79"/>
      <c r="H701" s="82" t="s">
        <v>1620</v>
      </c>
      <c r="I701" s="102" t="s">
        <v>788</v>
      </c>
      <c r="J701" s="102" t="s">
        <v>1254</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outlineLevel="2" x14ac:dyDescent="0.25">
      <c r="A702" s="49">
        <f>A701</f>
        <v>4</v>
      </c>
      <c r="B702" s="58"/>
      <c r="C702" s="51">
        <f t="shared" si="92"/>
        <v>3</v>
      </c>
      <c r="D702" s="79"/>
      <c r="E702" s="74"/>
      <c r="F702" s="74" t="s">
        <v>1621</v>
      </c>
      <c r="G702" s="79"/>
      <c r="H702" s="82" t="s">
        <v>1622</v>
      </c>
      <c r="I702" s="102" t="s">
        <v>788</v>
      </c>
      <c r="J702" s="102" t="s">
        <v>1254</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outlineLevel="2" x14ac:dyDescent="0.25">
      <c r="A703" s="49"/>
      <c r="B703" s="58"/>
      <c r="C703" s="51">
        <f t="shared" si="92"/>
        <v>3</v>
      </c>
      <c r="D703" s="79"/>
      <c r="E703" s="74"/>
      <c r="F703" s="74" t="s">
        <v>1623</v>
      </c>
      <c r="G703" s="79"/>
      <c r="H703" s="82" t="s">
        <v>1624</v>
      </c>
      <c r="I703" s="102" t="s">
        <v>788</v>
      </c>
      <c r="J703" s="102" t="s">
        <v>1254</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1445</v>
      </c>
      <c r="AE703" s="82"/>
      <c r="AF703" s="103">
        <v>1</v>
      </c>
      <c r="AG703" s="103">
        <v>1</v>
      </c>
      <c r="AH703" s="79"/>
      <c r="AI703" s="61"/>
      <c r="AJ703" s="49"/>
      <c r="AK703" s="49"/>
      <c r="AL703" s="49"/>
    </row>
    <row r="704" spans="1:38" outlineLevel="2" x14ac:dyDescent="0.25">
      <c r="A704" s="49"/>
      <c r="B704" s="58"/>
      <c r="C704" s="51">
        <f t="shared" si="92"/>
        <v>3</v>
      </c>
      <c r="D704" s="79"/>
      <c r="E704" s="74"/>
      <c r="F704" s="74" t="s">
        <v>1625</v>
      </c>
      <c r="G704" s="79"/>
      <c r="H704" s="82" t="s">
        <v>1626</v>
      </c>
      <c r="I704" s="102" t="s">
        <v>788</v>
      </c>
      <c r="J704" s="102" t="s">
        <v>1254</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2506</v>
      </c>
      <c r="AE704" s="82"/>
      <c r="AF704" s="103">
        <v>1</v>
      </c>
      <c r="AG704" s="103">
        <v>1</v>
      </c>
      <c r="AH704" s="79"/>
      <c r="AI704" s="61"/>
      <c r="AJ704" s="49"/>
      <c r="AK704" s="49"/>
      <c r="AL704" s="49"/>
    </row>
    <row r="705" spans="1:38" outlineLevel="2" x14ac:dyDescent="0.25">
      <c r="A705" s="49"/>
      <c r="B705" s="58"/>
      <c r="C705" s="51">
        <f t="shared" si="92"/>
        <v>3</v>
      </c>
      <c r="D705" s="79"/>
      <c r="E705" s="74"/>
      <c r="F705" s="74" t="s">
        <v>1627</v>
      </c>
      <c r="G705" s="79"/>
      <c r="H705" s="82" t="s">
        <v>1628</v>
      </c>
      <c r="I705" s="102" t="s">
        <v>788</v>
      </c>
      <c r="J705" s="102" t="s">
        <v>1254</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2507</v>
      </c>
      <c r="AE705" s="82"/>
      <c r="AF705" s="103">
        <v>1</v>
      </c>
      <c r="AG705" s="103">
        <v>1</v>
      </c>
      <c r="AH705" s="79"/>
      <c r="AI705" s="61"/>
      <c r="AJ705" s="49"/>
      <c r="AK705" s="49"/>
      <c r="AL705" s="49"/>
    </row>
    <row r="706" spans="1:38" outlineLevel="2" x14ac:dyDescent="0.25">
      <c r="A706" s="49"/>
      <c r="B706" s="58"/>
      <c r="C706" s="51">
        <f t="shared" si="92"/>
        <v>3</v>
      </c>
      <c r="D706" s="79"/>
      <c r="E706" s="74"/>
      <c r="F706" s="74" t="s">
        <v>1630</v>
      </c>
      <c r="G706" s="79"/>
      <c r="H706" s="82" t="s">
        <v>1631</v>
      </c>
      <c r="I706" s="102" t="s">
        <v>788</v>
      </c>
      <c r="J706" s="102" t="s">
        <v>1254</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2508</v>
      </c>
      <c r="AE706" s="82"/>
      <c r="AF706" s="103">
        <v>1</v>
      </c>
      <c r="AG706" s="103">
        <v>1</v>
      </c>
      <c r="AH706" s="79"/>
      <c r="AI706" s="61"/>
      <c r="AJ706" s="49"/>
      <c r="AK706" s="49"/>
      <c r="AL706" s="49"/>
    </row>
    <row r="707" spans="1:38" outlineLevel="2" x14ac:dyDescent="0.25">
      <c r="A707" s="49">
        <v>4</v>
      </c>
      <c r="B707" s="58"/>
      <c r="C707" s="51">
        <f t="shared" si="92"/>
        <v>3</v>
      </c>
      <c r="D707" s="79"/>
      <c r="E707" s="74"/>
      <c r="F707" s="74" t="s">
        <v>1632</v>
      </c>
      <c r="G707" s="79"/>
      <c r="H707" s="82" t="s">
        <v>1633</v>
      </c>
      <c r="I707" s="102" t="s">
        <v>788</v>
      </c>
      <c r="J707" s="102" t="s">
        <v>1254</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outlineLevel="2" x14ac:dyDescent="0.25">
      <c r="A708" s="49">
        <f>A707</f>
        <v>4</v>
      </c>
      <c r="B708" s="58"/>
      <c r="C708" s="51">
        <f t="shared" si="92"/>
        <v>3</v>
      </c>
      <c r="D708" s="79"/>
      <c r="E708" s="74"/>
      <c r="F708" s="74" t="s">
        <v>1634</v>
      </c>
      <c r="G708" s="79"/>
      <c r="H708" s="82" t="s">
        <v>1635</v>
      </c>
      <c r="I708" s="102" t="s">
        <v>788</v>
      </c>
      <c r="J708" s="102" t="s">
        <v>1254</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outlineLevel="2" x14ac:dyDescent="0.25">
      <c r="A709" s="49"/>
      <c r="B709" s="58"/>
      <c r="C709" s="51">
        <f t="shared" si="92"/>
        <v>3</v>
      </c>
      <c r="D709" s="79"/>
      <c r="E709" s="74"/>
      <c r="F709" s="74" t="s">
        <v>1636</v>
      </c>
      <c r="G709" s="79"/>
      <c r="H709" s="82" t="s">
        <v>1637</v>
      </c>
      <c r="I709" s="102" t="s">
        <v>788</v>
      </c>
      <c r="J709" s="102" t="s">
        <v>1254</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1452</v>
      </c>
      <c r="AE709" s="82"/>
      <c r="AF709" s="103">
        <v>1</v>
      </c>
      <c r="AG709" s="103">
        <v>1</v>
      </c>
      <c r="AH709" s="79"/>
      <c r="AI709" s="61"/>
      <c r="AJ709" s="49"/>
      <c r="AK709" s="49"/>
      <c r="AL709" s="49"/>
    </row>
    <row r="710" spans="1:38" outlineLevel="2" x14ac:dyDescent="0.25">
      <c r="A710" s="49"/>
      <c r="B710" s="58"/>
      <c r="C710" s="51">
        <f t="shared" si="92"/>
        <v>3</v>
      </c>
      <c r="D710" s="79"/>
      <c r="E710" s="74"/>
      <c r="F710" s="74" t="s">
        <v>1638</v>
      </c>
      <c r="G710" s="79"/>
      <c r="H710" s="82" t="s">
        <v>1639</v>
      </c>
      <c r="I710" s="102" t="s">
        <v>788</v>
      </c>
      <c r="J710" s="102" t="s">
        <v>1254</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outlineLevel="2" x14ac:dyDescent="0.25">
      <c r="A711" s="49"/>
      <c r="B711" s="58"/>
      <c r="C711" s="51">
        <f t="shared" si="92"/>
        <v>3</v>
      </c>
      <c r="D711" s="79"/>
      <c r="E711" s="74"/>
      <c r="F711" s="74" t="s">
        <v>1640</v>
      </c>
      <c r="G711" s="79"/>
      <c r="H711" s="82" t="s">
        <v>1641</v>
      </c>
      <c r="I711" s="102" t="s">
        <v>788</v>
      </c>
      <c r="J711" s="102" t="s">
        <v>1254</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1629</v>
      </c>
      <c r="AE711" s="82"/>
      <c r="AF711" s="103">
        <v>1</v>
      </c>
      <c r="AG711" s="103">
        <v>1</v>
      </c>
      <c r="AH711" s="79"/>
      <c r="AI711" s="61"/>
      <c r="AJ711" s="49"/>
      <c r="AK711" s="49"/>
      <c r="AL711" s="49"/>
    </row>
    <row r="712" spans="1:38" outlineLevel="2" x14ac:dyDescent="0.25">
      <c r="A712" s="49"/>
      <c r="B712" s="58"/>
      <c r="C712" s="51">
        <f t="shared" si="92"/>
        <v>3</v>
      </c>
      <c r="D712" s="79"/>
      <c r="E712" s="74"/>
      <c r="F712" s="74" t="s">
        <v>1642</v>
      </c>
      <c r="G712" s="79"/>
      <c r="H712" s="82" t="s">
        <v>1643</v>
      </c>
      <c r="I712" s="102" t="s">
        <v>788</v>
      </c>
      <c r="J712" s="102" t="s">
        <v>1254</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outlineLevel="2" x14ac:dyDescent="0.25">
      <c r="A713" s="49">
        <v>4</v>
      </c>
      <c r="B713" s="58"/>
      <c r="C713" s="51">
        <f t="shared" si="92"/>
        <v>3</v>
      </c>
      <c r="D713" s="79"/>
      <c r="E713" s="74"/>
      <c r="F713" s="74" t="s">
        <v>1644</v>
      </c>
      <c r="G713" s="79"/>
      <c r="H713" s="82" t="s">
        <v>1645</v>
      </c>
      <c r="I713" s="102" t="s">
        <v>788</v>
      </c>
      <c r="J713" s="102" t="s">
        <v>1254</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outlineLevel="2" x14ac:dyDescent="0.25">
      <c r="A714" s="49">
        <f>A713</f>
        <v>4</v>
      </c>
      <c r="B714" s="58"/>
      <c r="C714" s="51">
        <f t="shared" si="92"/>
        <v>3</v>
      </c>
      <c r="D714" s="79"/>
      <c r="E714" s="74"/>
      <c r="F714" s="74" t="s">
        <v>1646</v>
      </c>
      <c r="G714" s="79"/>
      <c r="H714" s="82" t="s">
        <v>1647</v>
      </c>
      <c r="I714" s="102" t="s">
        <v>788</v>
      </c>
      <c r="J714" s="102" t="s">
        <v>1254</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x14ac:dyDescent="0.25">
      <c r="A715" s="49"/>
      <c r="B715" s="58"/>
      <c r="C715" s="51">
        <f>INT($C$40)+1</f>
        <v>2</v>
      </c>
      <c r="D715" s="79"/>
      <c r="E715" s="74"/>
      <c r="F715" s="307" t="s">
        <v>1648</v>
      </c>
      <c r="G715" s="79"/>
      <c r="H715" s="297" t="s">
        <v>1649</v>
      </c>
      <c r="I715" s="143"/>
      <c r="J715" s="143" t="s">
        <v>1154</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outlineLevel="3" x14ac:dyDescent="0.25">
      <c r="A716" s="49"/>
      <c r="B716" s="58"/>
      <c r="C716" s="51">
        <f>INT($C$40)+3</f>
        <v>4</v>
      </c>
      <c r="D716" s="79"/>
      <c r="E716" s="74"/>
      <c r="F716" s="74" t="s">
        <v>1650</v>
      </c>
      <c r="G716" s="79"/>
      <c r="H716" s="82" t="s">
        <v>1651</v>
      </c>
      <c r="I716" s="102" t="s">
        <v>593</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outlineLevel="3" x14ac:dyDescent="0.25">
      <c r="A717" s="49"/>
      <c r="B717" s="58"/>
      <c r="C717" s="51">
        <f>INT($C$40)+3</f>
        <v>4</v>
      </c>
      <c r="D717" s="79"/>
      <c r="E717" s="74"/>
      <c r="F717" s="74" t="s">
        <v>1652</v>
      </c>
      <c r="G717" s="79"/>
      <c r="H717" s="82" t="s">
        <v>1653</v>
      </c>
      <c r="I717" s="102" t="s">
        <v>593</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1654</v>
      </c>
      <c r="G718" s="79"/>
      <c r="H718" s="82" t="s">
        <v>1655</v>
      </c>
      <c r="I718" s="102" t="s">
        <v>593</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1656</v>
      </c>
      <c r="G719" s="79"/>
      <c r="H719" s="82" t="s">
        <v>1657</v>
      </c>
      <c r="I719" s="102" t="s">
        <v>593</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2" x14ac:dyDescent="0.25">
      <c r="A720" s="49"/>
      <c r="B720" s="58"/>
      <c r="C720" s="51">
        <f t="shared" ref="C720:C754" si="115">INT($C$40)+2</f>
        <v>3</v>
      </c>
      <c r="D720" s="79"/>
      <c r="E720" s="74" t="s">
        <v>1091</v>
      </c>
      <c r="F720" s="74" t="s">
        <v>1658</v>
      </c>
      <c r="G720" s="79"/>
      <c r="H720" s="82" t="s">
        <v>1659</v>
      </c>
      <c r="I720" s="102" t="s">
        <v>593</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1660</v>
      </c>
      <c r="AE720" s="82"/>
      <c r="AF720" s="82">
        <v>1</v>
      </c>
      <c r="AG720" s="82">
        <v>1</v>
      </c>
      <c r="AH720" s="79"/>
      <c r="AI720" s="61"/>
      <c r="AJ720" s="49"/>
      <c r="AK720" s="49"/>
      <c r="AL720" s="49"/>
    </row>
    <row r="721" spans="1:38" outlineLevel="2" x14ac:dyDescent="0.25">
      <c r="A721" s="49"/>
      <c r="B721" s="58"/>
      <c r="C721" s="51">
        <f t="shared" si="115"/>
        <v>3</v>
      </c>
      <c r="D721" s="79"/>
      <c r="E721" s="74"/>
      <c r="F721" s="74" t="s">
        <v>1661</v>
      </c>
      <c r="G721" s="79"/>
      <c r="H721" s="82" t="s">
        <v>1662</v>
      </c>
      <c r="I721" s="102" t="s">
        <v>593</v>
      </c>
      <c r="J721" s="102"/>
      <c r="K721" s="82"/>
      <c r="L721" s="82"/>
      <c r="M721" s="103">
        <v>0</v>
      </c>
      <c r="N721" s="103">
        <v>0</v>
      </c>
      <c r="O721" s="103">
        <v>0</v>
      </c>
      <c r="P721" s="103">
        <v>0</v>
      </c>
      <c r="Q721" s="82"/>
      <c r="R721" s="82"/>
      <c r="S721" s="103" t="s">
        <v>1663</v>
      </c>
      <c r="T721" s="82"/>
      <c r="U721" s="103">
        <v>0.23</v>
      </c>
      <c r="V721" s="103">
        <v>0.23</v>
      </c>
      <c r="W721" s="103">
        <v>0.23</v>
      </c>
      <c r="X721" s="103">
        <v>0.34</v>
      </c>
      <c r="Y721" s="103">
        <v>0.34</v>
      </c>
      <c r="Z721" s="103">
        <v>0.34</v>
      </c>
      <c r="AA721" s="103">
        <v>0.34</v>
      </c>
      <c r="AB721" s="103">
        <v>0.34</v>
      </c>
      <c r="AC721" s="82"/>
      <c r="AD721" s="103" t="s">
        <v>1664</v>
      </c>
      <c r="AE721" s="82"/>
      <c r="AF721" s="103">
        <v>1</v>
      </c>
      <c r="AG721" s="103">
        <v>1</v>
      </c>
      <c r="AH721" s="79"/>
      <c r="AI721" s="61"/>
      <c r="AJ721" s="49"/>
      <c r="AK721" s="49"/>
      <c r="AL721" s="49"/>
    </row>
    <row r="722" spans="1:38" outlineLevel="2" x14ac:dyDescent="0.25">
      <c r="A722" s="49"/>
      <c r="B722" s="58"/>
      <c r="C722" s="51">
        <f t="shared" si="115"/>
        <v>3</v>
      </c>
      <c r="D722" s="79"/>
      <c r="E722" s="74"/>
      <c r="F722" s="74" t="s">
        <v>1665</v>
      </c>
      <c r="G722" s="79"/>
      <c r="H722" s="82" t="s">
        <v>1666</v>
      </c>
      <c r="I722" s="102" t="s">
        <v>593</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1664</v>
      </c>
      <c r="AE722" s="82"/>
      <c r="AF722" s="103">
        <v>1</v>
      </c>
      <c r="AG722" s="103">
        <v>1</v>
      </c>
      <c r="AH722" s="79"/>
      <c r="AI722" s="61"/>
      <c r="AJ722" s="49"/>
      <c r="AK722" s="49"/>
      <c r="AL722" s="49"/>
    </row>
    <row r="723" spans="1:38" outlineLevel="2" x14ac:dyDescent="0.25">
      <c r="A723" s="49"/>
      <c r="B723" s="58"/>
      <c r="C723" s="51">
        <f t="shared" si="115"/>
        <v>3</v>
      </c>
      <c r="D723" s="79"/>
      <c r="E723" s="74"/>
      <c r="F723" s="74" t="s">
        <v>1667</v>
      </c>
      <c r="G723" s="79"/>
      <c r="H723" s="82" t="s">
        <v>1668</v>
      </c>
      <c r="I723" s="102" t="s">
        <v>593</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1132</v>
      </c>
      <c r="AE723" s="82"/>
      <c r="AF723" s="103">
        <v>1</v>
      </c>
      <c r="AG723" s="103">
        <v>1</v>
      </c>
      <c r="AH723" s="79"/>
      <c r="AI723" s="61"/>
      <c r="AJ723" s="49"/>
      <c r="AK723" s="49"/>
      <c r="AL723" s="49"/>
    </row>
    <row r="724" spans="1:38" outlineLevel="2" x14ac:dyDescent="0.25">
      <c r="A724" s="49"/>
      <c r="B724" s="58"/>
      <c r="C724" s="51">
        <f t="shared" si="115"/>
        <v>3</v>
      </c>
      <c r="D724" s="79"/>
      <c r="E724" s="74" t="s">
        <v>1669</v>
      </c>
      <c r="F724" s="74" t="s">
        <v>1670</v>
      </c>
      <c r="G724" s="79"/>
      <c r="H724" s="82" t="s">
        <v>1671</v>
      </c>
      <c r="I724" s="102" t="s">
        <v>593</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1660</v>
      </c>
      <c r="AE724" s="82"/>
      <c r="AF724" s="82">
        <v>1</v>
      </c>
      <c r="AG724" s="82">
        <v>1</v>
      </c>
      <c r="AH724" s="79"/>
      <c r="AI724" s="61"/>
      <c r="AJ724" s="49"/>
      <c r="AK724" s="49"/>
      <c r="AL724" s="49"/>
    </row>
    <row r="725" spans="1:38" outlineLevel="2" x14ac:dyDescent="0.25">
      <c r="A725" s="49"/>
      <c r="B725" s="58"/>
      <c r="C725" s="51">
        <f t="shared" si="115"/>
        <v>3</v>
      </c>
      <c r="D725" s="79"/>
      <c r="E725" s="74"/>
      <c r="F725" s="74" t="s">
        <v>1672</v>
      </c>
      <c r="G725" s="79"/>
      <c r="H725" s="82" t="s">
        <v>1673</v>
      </c>
      <c r="I725" s="102" t="s">
        <v>593</v>
      </c>
      <c r="J725" s="102"/>
      <c r="K725" s="82"/>
      <c r="L725" s="82"/>
      <c r="M725" s="103">
        <v>0.5</v>
      </c>
      <c r="N725" s="103">
        <v>0.5</v>
      </c>
      <c r="O725" s="103">
        <v>0.5</v>
      </c>
      <c r="P725" s="103">
        <v>0.5</v>
      </c>
      <c r="Q725" s="82"/>
      <c r="R725" s="82"/>
      <c r="S725" s="103" t="s">
        <v>1674</v>
      </c>
      <c r="T725" s="82"/>
      <c r="U725" s="103">
        <v>-0.62</v>
      </c>
      <c r="V725" s="103">
        <v>-0.62</v>
      </c>
      <c r="W725" s="103">
        <v>-0.62</v>
      </c>
      <c r="X725" s="103">
        <v>0.18</v>
      </c>
      <c r="Y725" s="103">
        <v>0.18</v>
      </c>
      <c r="Z725" s="103">
        <v>0.18</v>
      </c>
      <c r="AA725" s="103">
        <v>0.18</v>
      </c>
      <c r="AB725" s="103">
        <v>0.18</v>
      </c>
      <c r="AC725" s="82"/>
      <c r="AD725" s="103" t="s">
        <v>1664</v>
      </c>
      <c r="AE725" s="82"/>
      <c r="AF725" s="103">
        <v>1</v>
      </c>
      <c r="AG725" s="103">
        <v>1</v>
      </c>
      <c r="AH725" s="79"/>
      <c r="AI725" s="61"/>
      <c r="AJ725" s="49"/>
      <c r="AK725" s="49"/>
      <c r="AL725" s="49"/>
    </row>
    <row r="726" spans="1:38" outlineLevel="2" x14ac:dyDescent="0.25">
      <c r="A726" s="49"/>
      <c r="B726" s="58"/>
      <c r="C726" s="51">
        <f t="shared" si="115"/>
        <v>3</v>
      </c>
      <c r="D726" s="79"/>
      <c r="E726" s="74"/>
      <c r="F726" s="74" t="s">
        <v>1675</v>
      </c>
      <c r="G726" s="79"/>
      <c r="H726" s="82" t="s">
        <v>1676</v>
      </c>
      <c r="I726" s="102" t="s">
        <v>593</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1664</v>
      </c>
      <c r="AE726" s="82"/>
      <c r="AF726" s="103">
        <v>1</v>
      </c>
      <c r="AG726" s="103">
        <v>1</v>
      </c>
      <c r="AH726" s="79"/>
      <c r="AI726" s="61"/>
      <c r="AJ726" s="49"/>
      <c r="AK726" s="49"/>
      <c r="AL726" s="49"/>
    </row>
    <row r="727" spans="1:38" outlineLevel="2" x14ac:dyDescent="0.25">
      <c r="A727" s="49"/>
      <c r="B727" s="58"/>
      <c r="C727" s="51">
        <f t="shared" si="115"/>
        <v>3</v>
      </c>
      <c r="D727" s="79"/>
      <c r="E727" s="74"/>
      <c r="F727" s="74" t="s">
        <v>1677</v>
      </c>
      <c r="G727" s="79"/>
      <c r="H727" s="82" t="s">
        <v>1678</v>
      </c>
      <c r="I727" s="102" t="s">
        <v>593</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1679</v>
      </c>
      <c r="AE727" s="82"/>
      <c r="AF727" s="103">
        <v>1</v>
      </c>
      <c r="AG727" s="103">
        <v>1</v>
      </c>
      <c r="AH727" s="79"/>
      <c r="AI727" s="61"/>
      <c r="AJ727" s="49"/>
      <c r="AK727" s="49"/>
      <c r="AL727" s="49"/>
    </row>
    <row r="728" spans="1:38" outlineLevel="2" x14ac:dyDescent="0.25">
      <c r="A728" s="49"/>
      <c r="B728" s="58"/>
      <c r="C728" s="51">
        <f t="shared" si="115"/>
        <v>3</v>
      </c>
      <c r="D728" s="79"/>
      <c r="E728" s="74" t="s">
        <v>1680</v>
      </c>
      <c r="F728" s="74" t="s">
        <v>1681</v>
      </c>
      <c r="G728" s="79"/>
      <c r="H728" s="82" t="s">
        <v>1682</v>
      </c>
      <c r="I728" s="102" t="s">
        <v>593</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1660</v>
      </c>
      <c r="AE728" s="82"/>
      <c r="AF728" s="82">
        <v>1</v>
      </c>
      <c r="AG728" s="82">
        <v>1</v>
      </c>
      <c r="AH728" s="79"/>
      <c r="AI728" s="61"/>
      <c r="AJ728" s="49"/>
      <c r="AK728" s="49"/>
      <c r="AL728" s="49"/>
    </row>
    <row r="729" spans="1:38" outlineLevel="2" x14ac:dyDescent="0.25">
      <c r="A729" s="49"/>
      <c r="B729" s="58"/>
      <c r="C729" s="51">
        <f t="shared" si="115"/>
        <v>3</v>
      </c>
      <c r="D729" s="79"/>
      <c r="E729" s="74"/>
      <c r="F729" s="74" t="s">
        <v>1683</v>
      </c>
      <c r="G729" s="79"/>
      <c r="H729" s="82" t="s">
        <v>1673</v>
      </c>
      <c r="I729" s="102" t="s">
        <v>593</v>
      </c>
      <c r="J729" s="102"/>
      <c r="K729" s="82"/>
      <c r="L729" s="82"/>
      <c r="M729" s="103">
        <v>1</v>
      </c>
      <c r="N729" s="103">
        <v>1</v>
      </c>
      <c r="O729" s="103">
        <v>1</v>
      </c>
      <c r="P729" s="103">
        <v>1</v>
      </c>
      <c r="Q729" s="82"/>
      <c r="R729" s="82"/>
      <c r="S729" s="103" t="s">
        <v>1674</v>
      </c>
      <c r="T729" s="82"/>
      <c r="U729" s="103">
        <v>1.9</v>
      </c>
      <c r="V729" s="103">
        <v>1.9</v>
      </c>
      <c r="W729" s="103">
        <f>1.5-0.15-0.0628337657168588</f>
        <v>1.2871662342831414</v>
      </c>
      <c r="X729" s="103">
        <v>1.33</v>
      </c>
      <c r="Y729" s="103">
        <v>1.33</v>
      </c>
      <c r="Z729" s="103">
        <v>1.33</v>
      </c>
      <c r="AA729" s="103">
        <v>1.33</v>
      </c>
      <c r="AB729" s="103">
        <v>1.33</v>
      </c>
      <c r="AC729" s="82"/>
      <c r="AD729" s="103" t="s">
        <v>1664</v>
      </c>
      <c r="AE729" s="82"/>
      <c r="AF729" s="103">
        <v>1</v>
      </c>
      <c r="AG729" s="103">
        <v>1</v>
      </c>
      <c r="AH729" s="79"/>
      <c r="AI729" s="61"/>
      <c r="AJ729" s="49"/>
      <c r="AK729" s="49"/>
      <c r="AL729" s="49"/>
    </row>
    <row r="730" spans="1:38" outlineLevel="2" x14ac:dyDescent="0.25">
      <c r="A730" s="49"/>
      <c r="B730" s="58"/>
      <c r="C730" s="51">
        <f t="shared" si="115"/>
        <v>3</v>
      </c>
      <c r="D730" s="79"/>
      <c r="E730" s="74"/>
      <c r="F730" s="74" t="s">
        <v>1684</v>
      </c>
      <c r="G730" s="79"/>
      <c r="H730" s="82" t="s">
        <v>1676</v>
      </c>
      <c r="I730" s="102" t="s">
        <v>593</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1664</v>
      </c>
      <c r="AE730" s="82"/>
      <c r="AF730" s="103">
        <v>1</v>
      </c>
      <c r="AG730" s="103">
        <v>1</v>
      </c>
      <c r="AH730" s="79"/>
      <c r="AI730" s="61"/>
      <c r="AJ730" s="49"/>
      <c r="AK730" s="49"/>
      <c r="AL730" s="49"/>
    </row>
    <row r="731" spans="1:38" outlineLevel="2" x14ac:dyDescent="0.25">
      <c r="A731" s="49"/>
      <c r="B731" s="58"/>
      <c r="C731" s="51">
        <f t="shared" si="115"/>
        <v>3</v>
      </c>
      <c r="D731" s="79"/>
      <c r="E731" s="74"/>
      <c r="F731" s="74" t="s">
        <v>1685</v>
      </c>
      <c r="G731" s="79"/>
      <c r="H731" s="82" t="s">
        <v>1678</v>
      </c>
      <c r="I731" s="102" t="s">
        <v>593</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1679</v>
      </c>
      <c r="AE731" s="82"/>
      <c r="AF731" s="103">
        <v>1</v>
      </c>
      <c r="AG731" s="103">
        <v>1</v>
      </c>
      <c r="AH731" s="79"/>
      <c r="AI731" s="61"/>
      <c r="AJ731" s="49"/>
      <c r="AK731" s="49"/>
      <c r="AL731" s="49"/>
    </row>
    <row r="732" spans="1:38" outlineLevel="2" x14ac:dyDescent="0.25">
      <c r="A732" s="49"/>
      <c r="B732" s="58"/>
      <c r="C732" s="51">
        <f t="shared" si="115"/>
        <v>3</v>
      </c>
      <c r="D732" s="79"/>
      <c r="E732" s="74" t="s">
        <v>1686</v>
      </c>
      <c r="F732" s="74" t="s">
        <v>1687</v>
      </c>
      <c r="G732" s="79"/>
      <c r="H732" s="82" t="s">
        <v>1688</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1689</v>
      </c>
      <c r="AE732" s="82"/>
      <c r="AF732" s="82">
        <v>1</v>
      </c>
      <c r="AG732" s="82">
        <v>1</v>
      </c>
      <c r="AH732" s="79"/>
      <c r="AI732" s="61"/>
      <c r="AJ732" s="49"/>
      <c r="AK732" s="49"/>
      <c r="AL732" s="49"/>
    </row>
    <row r="733" spans="1:38" outlineLevel="2" x14ac:dyDescent="0.25">
      <c r="A733" s="49"/>
      <c r="B733" s="58"/>
      <c r="C733" s="51">
        <f t="shared" si="115"/>
        <v>3</v>
      </c>
      <c r="D733" s="79"/>
      <c r="E733" s="74"/>
      <c r="F733" s="74" t="s">
        <v>1690</v>
      </c>
      <c r="G733" s="79"/>
      <c r="H733" s="82" t="s">
        <v>1691</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1689</v>
      </c>
      <c r="AE733" s="82"/>
      <c r="AF733" s="103">
        <v>1</v>
      </c>
      <c r="AG733" s="103">
        <v>1</v>
      </c>
      <c r="AH733" s="79"/>
      <c r="AI733" s="61"/>
      <c r="AJ733" s="49"/>
      <c r="AK733" s="49"/>
      <c r="AL733" s="49"/>
    </row>
    <row r="734" spans="1:38" outlineLevel="2" x14ac:dyDescent="0.25">
      <c r="A734" s="49"/>
      <c r="B734" s="58"/>
      <c r="C734" s="51">
        <f t="shared" si="115"/>
        <v>3</v>
      </c>
      <c r="D734" s="79"/>
      <c r="E734" s="74"/>
      <c r="F734" s="74" t="s">
        <v>1692</v>
      </c>
      <c r="G734" s="79"/>
      <c r="H734" s="82" t="s">
        <v>1693</v>
      </c>
      <c r="I734" s="102" t="s">
        <v>1694</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1695</v>
      </c>
      <c r="AE734" s="82"/>
      <c r="AF734" s="103">
        <v>1</v>
      </c>
      <c r="AG734" s="103">
        <v>1</v>
      </c>
      <c r="AH734" s="79"/>
      <c r="AI734" s="61"/>
      <c r="AJ734" s="49"/>
      <c r="AK734" s="49"/>
      <c r="AL734" s="49"/>
    </row>
    <row r="735" spans="1:38" outlineLevel="2" x14ac:dyDescent="0.25">
      <c r="A735" s="49"/>
      <c r="B735" s="58"/>
      <c r="C735" s="51">
        <f t="shared" si="115"/>
        <v>3</v>
      </c>
      <c r="D735" s="79"/>
      <c r="E735" s="74"/>
      <c r="F735" s="74" t="s">
        <v>1696</v>
      </c>
      <c r="G735" s="79"/>
      <c r="H735" s="82" t="s">
        <v>1697</v>
      </c>
      <c r="I735" s="102" t="s">
        <v>1694</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1698</v>
      </c>
      <c r="AE735" s="82"/>
      <c r="AF735" s="103">
        <v>1</v>
      </c>
      <c r="AG735" s="103">
        <v>1</v>
      </c>
      <c r="AH735" s="79"/>
      <c r="AI735" s="61"/>
      <c r="AJ735" s="49"/>
      <c r="AK735" s="49"/>
      <c r="AL735" s="49"/>
    </row>
    <row r="736" spans="1:38" outlineLevel="2" x14ac:dyDescent="0.25">
      <c r="A736" s="49"/>
      <c r="B736" s="58"/>
      <c r="C736" s="51">
        <f t="shared" si="115"/>
        <v>3</v>
      </c>
      <c r="D736" s="79"/>
      <c r="E736" s="74" t="s">
        <v>1699</v>
      </c>
      <c r="F736" s="74" t="s">
        <v>1700</v>
      </c>
      <c r="G736" s="79"/>
      <c r="H736" s="82" t="s">
        <v>1701</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1689</v>
      </c>
      <c r="AE736" s="82"/>
      <c r="AF736" s="82">
        <v>1</v>
      </c>
      <c r="AG736" s="82">
        <v>1</v>
      </c>
      <c r="AH736" s="79"/>
      <c r="AI736" s="61"/>
      <c r="AJ736" s="49"/>
      <c r="AK736" s="49"/>
      <c r="AL736" s="49"/>
    </row>
    <row r="737" spans="1:38" outlineLevel="2" x14ac:dyDescent="0.25">
      <c r="A737" s="49"/>
      <c r="B737" s="58"/>
      <c r="C737" s="51">
        <f t="shared" si="115"/>
        <v>3</v>
      </c>
      <c r="D737" s="79"/>
      <c r="E737" s="74"/>
      <c r="F737" s="74" t="s">
        <v>1702</v>
      </c>
      <c r="G737" s="79"/>
      <c r="H737" s="82" t="s">
        <v>1691</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1689</v>
      </c>
      <c r="AE737" s="82"/>
      <c r="AF737" s="103">
        <v>1</v>
      </c>
      <c r="AG737" s="103">
        <v>1</v>
      </c>
      <c r="AH737" s="79"/>
      <c r="AI737" s="61"/>
      <c r="AJ737" s="49"/>
      <c r="AK737" s="49"/>
      <c r="AL737" s="49"/>
    </row>
    <row r="738" spans="1:38" outlineLevel="2" x14ac:dyDescent="0.25">
      <c r="A738" s="49"/>
      <c r="B738" s="58"/>
      <c r="C738" s="51">
        <f t="shared" si="115"/>
        <v>3</v>
      </c>
      <c r="D738" s="79"/>
      <c r="E738" s="74"/>
      <c r="F738" s="74" t="s">
        <v>1703</v>
      </c>
      <c r="G738" s="79"/>
      <c r="H738" s="82" t="s">
        <v>1693</v>
      </c>
      <c r="I738" s="102" t="s">
        <v>1694</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2486</v>
      </c>
      <c r="AE738" s="82"/>
      <c r="AF738" s="103">
        <v>1</v>
      </c>
      <c r="AG738" s="103">
        <v>1</v>
      </c>
      <c r="AH738" s="79"/>
      <c r="AI738" s="61"/>
      <c r="AJ738" s="49"/>
      <c r="AK738" s="49"/>
      <c r="AL738" s="49"/>
    </row>
    <row r="739" spans="1:38" outlineLevel="2" x14ac:dyDescent="0.25">
      <c r="A739" s="49"/>
      <c r="B739" s="58"/>
      <c r="C739" s="51">
        <f t="shared" si="115"/>
        <v>3</v>
      </c>
      <c r="D739" s="79"/>
      <c r="E739" s="74"/>
      <c r="F739" s="74" t="s">
        <v>1704</v>
      </c>
      <c r="G739" s="79"/>
      <c r="H739" s="82" t="s">
        <v>1697</v>
      </c>
      <c r="I739" s="102" t="s">
        <v>1694</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2487</v>
      </c>
      <c r="AE739" s="82"/>
      <c r="AF739" s="103">
        <v>1</v>
      </c>
      <c r="AG739" s="103">
        <v>1</v>
      </c>
      <c r="AH739" s="79"/>
      <c r="AI739" s="61"/>
      <c r="AJ739" s="49"/>
      <c r="AK739" s="49"/>
      <c r="AL739" s="49"/>
    </row>
    <row r="740" spans="1:38" outlineLevel="2" x14ac:dyDescent="0.25">
      <c r="A740" s="49"/>
      <c r="B740" s="58"/>
      <c r="C740" s="51">
        <f t="shared" si="115"/>
        <v>3</v>
      </c>
      <c r="D740" s="79"/>
      <c r="E740" s="74" t="s">
        <v>1705</v>
      </c>
      <c r="F740" s="74" t="s">
        <v>1706</v>
      </c>
      <c r="G740" s="79"/>
      <c r="H740" s="82" t="s">
        <v>1707</v>
      </c>
      <c r="I740" s="102" t="s">
        <v>593</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1689</v>
      </c>
      <c r="AE740" s="82"/>
      <c r="AF740" s="82">
        <v>1</v>
      </c>
      <c r="AG740" s="82">
        <v>1</v>
      </c>
      <c r="AH740" s="79"/>
      <c r="AI740" s="61"/>
      <c r="AJ740" s="49"/>
      <c r="AK740" s="49"/>
      <c r="AL740" s="49"/>
    </row>
    <row r="741" spans="1:38" outlineLevel="2" x14ac:dyDescent="0.25">
      <c r="A741" s="49"/>
      <c r="B741" s="58"/>
      <c r="C741" s="51">
        <f t="shared" si="115"/>
        <v>3</v>
      </c>
      <c r="D741" s="79"/>
      <c r="E741" s="74"/>
      <c r="F741" s="74" t="s">
        <v>1708</v>
      </c>
      <c r="G741" s="79"/>
      <c r="H741" s="82" t="s">
        <v>1691</v>
      </c>
      <c r="I741" s="102" t="s">
        <v>593</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1664</v>
      </c>
      <c r="AE741" s="82"/>
      <c r="AF741" s="103">
        <v>1</v>
      </c>
      <c r="AG741" s="103">
        <v>1</v>
      </c>
      <c r="AH741" s="79"/>
      <c r="AI741" s="61"/>
      <c r="AJ741" s="49"/>
      <c r="AK741" s="49"/>
      <c r="AL741" s="49"/>
    </row>
    <row r="742" spans="1:38" outlineLevel="2" x14ac:dyDescent="0.25">
      <c r="A742" s="49"/>
      <c r="B742" s="58"/>
      <c r="C742" s="51">
        <f t="shared" si="115"/>
        <v>3</v>
      </c>
      <c r="D742" s="79"/>
      <c r="E742" s="74"/>
      <c r="F742" s="74" t="s">
        <v>1709</v>
      </c>
      <c r="G742" s="79"/>
      <c r="H742" s="82" t="s">
        <v>1693</v>
      </c>
      <c r="I742" s="102" t="s">
        <v>593</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1664</v>
      </c>
      <c r="AE742" s="82"/>
      <c r="AF742" s="103">
        <v>1</v>
      </c>
      <c r="AG742" s="103">
        <v>1</v>
      </c>
      <c r="AH742" s="79"/>
      <c r="AI742" s="61"/>
      <c r="AJ742" s="49"/>
      <c r="AK742" s="49"/>
      <c r="AL742" s="49"/>
    </row>
    <row r="743" spans="1:38" outlineLevel="2" x14ac:dyDescent="0.25">
      <c r="A743" s="49"/>
      <c r="B743" s="58"/>
      <c r="C743" s="51">
        <f t="shared" si="115"/>
        <v>3</v>
      </c>
      <c r="D743" s="79"/>
      <c r="E743" s="74"/>
      <c r="F743" s="74" t="s">
        <v>1710</v>
      </c>
      <c r="G743" s="79"/>
      <c r="H743" s="82" t="s">
        <v>1697</v>
      </c>
      <c r="I743" s="102" t="s">
        <v>593</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1664</v>
      </c>
      <c r="AE743" s="82"/>
      <c r="AF743" s="103">
        <v>1</v>
      </c>
      <c r="AG743" s="103">
        <v>1</v>
      </c>
      <c r="AH743" s="79"/>
      <c r="AI743" s="61"/>
      <c r="AJ743" s="49"/>
      <c r="AK743" s="49"/>
      <c r="AL743" s="49"/>
    </row>
    <row r="744" spans="1:38" outlineLevel="2" x14ac:dyDescent="0.25">
      <c r="A744" s="49"/>
      <c r="B744" s="58"/>
      <c r="C744" s="51">
        <f t="shared" si="115"/>
        <v>3</v>
      </c>
      <c r="D744" s="79"/>
      <c r="E744" s="74" t="s">
        <v>1711</v>
      </c>
      <c r="F744" s="74" t="s">
        <v>1712</v>
      </c>
      <c r="G744" s="79"/>
      <c r="H744" s="82" t="s">
        <v>1701</v>
      </c>
      <c r="I744" s="102" t="s">
        <v>593</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1689</v>
      </c>
      <c r="AE744" s="82"/>
      <c r="AF744" s="82">
        <v>1</v>
      </c>
      <c r="AG744" s="82">
        <v>1</v>
      </c>
      <c r="AH744" s="79"/>
      <c r="AI744" s="61"/>
      <c r="AJ744" s="49"/>
      <c r="AK744" s="49"/>
      <c r="AL744" s="49"/>
    </row>
    <row r="745" spans="1:38" outlineLevel="2" x14ac:dyDescent="0.25">
      <c r="A745" s="49"/>
      <c r="B745" s="58"/>
      <c r="C745" s="51">
        <f t="shared" si="115"/>
        <v>3</v>
      </c>
      <c r="D745" s="79"/>
      <c r="E745" s="74"/>
      <c r="F745" s="74" t="s">
        <v>1713</v>
      </c>
      <c r="G745" s="79"/>
      <c r="H745" s="82" t="s">
        <v>1691</v>
      </c>
      <c r="I745" s="102" t="s">
        <v>593</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1664</v>
      </c>
      <c r="AE745" s="82"/>
      <c r="AF745" s="103">
        <v>1</v>
      </c>
      <c r="AG745" s="103">
        <v>1</v>
      </c>
      <c r="AH745" s="79"/>
      <c r="AI745" s="61"/>
      <c r="AJ745" s="49"/>
      <c r="AK745" s="49"/>
      <c r="AL745" s="49"/>
    </row>
    <row r="746" spans="1:38" outlineLevel="2" x14ac:dyDescent="0.25">
      <c r="A746" s="49"/>
      <c r="B746" s="58"/>
      <c r="C746" s="51">
        <f t="shared" si="115"/>
        <v>3</v>
      </c>
      <c r="D746" s="79"/>
      <c r="E746" s="74"/>
      <c r="F746" s="74" t="s">
        <v>1714</v>
      </c>
      <c r="G746" s="79"/>
      <c r="H746" s="82" t="s">
        <v>1693</v>
      </c>
      <c r="I746" s="102" t="s">
        <v>593</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1664</v>
      </c>
      <c r="AE746" s="82"/>
      <c r="AF746" s="103">
        <v>1</v>
      </c>
      <c r="AG746" s="103">
        <v>1</v>
      </c>
      <c r="AH746" s="79"/>
      <c r="AI746" s="61"/>
      <c r="AJ746" s="49"/>
      <c r="AK746" s="49"/>
      <c r="AL746" s="49"/>
    </row>
    <row r="747" spans="1:38" outlineLevel="2" x14ac:dyDescent="0.25">
      <c r="A747" s="49"/>
      <c r="B747" s="58"/>
      <c r="C747" s="51">
        <f t="shared" si="115"/>
        <v>3</v>
      </c>
      <c r="D747" s="79"/>
      <c r="E747" s="74"/>
      <c r="F747" s="74" t="s">
        <v>1715</v>
      </c>
      <c r="G747" s="79"/>
      <c r="H747" s="82" t="s">
        <v>1697</v>
      </c>
      <c r="I747" s="102" t="s">
        <v>593</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1664</v>
      </c>
      <c r="AE747" s="82"/>
      <c r="AF747" s="103">
        <v>1</v>
      </c>
      <c r="AG747" s="103">
        <v>1</v>
      </c>
      <c r="AH747" s="79"/>
      <c r="AI747" s="61"/>
      <c r="AJ747" s="49"/>
      <c r="AK747" s="49"/>
      <c r="AL747" s="49"/>
    </row>
    <row r="748" spans="1:38" outlineLevel="2" x14ac:dyDescent="0.25">
      <c r="A748" s="49"/>
      <c r="B748" s="58"/>
      <c r="C748" s="51">
        <f t="shared" si="115"/>
        <v>3</v>
      </c>
      <c r="D748" s="79"/>
      <c r="E748" s="74"/>
      <c r="F748" s="74" t="s">
        <v>1716</v>
      </c>
      <c r="G748" s="79"/>
      <c r="H748" s="82" t="s">
        <v>1717</v>
      </c>
      <c r="I748" s="102" t="s">
        <v>593</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outlineLevel="2" x14ac:dyDescent="0.25">
      <c r="A749" s="49"/>
      <c r="B749" s="58"/>
      <c r="C749" s="51">
        <f t="shared" si="115"/>
        <v>3</v>
      </c>
      <c r="D749" s="79"/>
      <c r="E749" s="74"/>
      <c r="F749" s="74" t="s">
        <v>1718</v>
      </c>
      <c r="G749" s="79"/>
      <c r="H749" s="82" t="s">
        <v>1719</v>
      </c>
      <c r="I749" s="102" t="s">
        <v>593</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1720</v>
      </c>
      <c r="AE749" s="82"/>
      <c r="AF749" s="103">
        <v>1</v>
      </c>
      <c r="AG749" s="103">
        <v>1</v>
      </c>
      <c r="AH749" s="79"/>
      <c r="AI749" s="61"/>
      <c r="AJ749" s="49"/>
      <c r="AK749" s="49"/>
      <c r="AL749" s="49"/>
    </row>
    <row r="750" spans="1:38" outlineLevel="2" x14ac:dyDescent="0.25">
      <c r="A750" s="49"/>
      <c r="B750" s="58"/>
      <c r="C750" s="51">
        <f t="shared" si="115"/>
        <v>3</v>
      </c>
      <c r="D750" s="79"/>
      <c r="E750" s="74"/>
      <c r="F750" s="74" t="s">
        <v>1721</v>
      </c>
      <c r="G750" s="79"/>
      <c r="H750" s="82" t="s">
        <v>1722</v>
      </c>
      <c r="I750" s="102" t="s">
        <v>593</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outlineLevel="2" x14ac:dyDescent="0.25">
      <c r="A751" s="49"/>
      <c r="B751" s="58"/>
      <c r="C751" s="51">
        <f t="shared" si="115"/>
        <v>3</v>
      </c>
      <c r="D751" s="79"/>
      <c r="E751" s="74"/>
      <c r="F751" s="74" t="s">
        <v>1723</v>
      </c>
      <c r="G751" s="79"/>
      <c r="H751" s="82" t="s">
        <v>1724</v>
      </c>
      <c r="I751" s="102" t="s">
        <v>593</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1725</v>
      </c>
      <c r="AE751" s="82"/>
      <c r="AF751" s="103">
        <v>1</v>
      </c>
      <c r="AG751" s="103">
        <v>1</v>
      </c>
      <c r="AH751" s="79"/>
      <c r="AI751" s="61"/>
      <c r="AJ751" s="49"/>
      <c r="AK751" s="49"/>
      <c r="AL751" s="49"/>
    </row>
    <row r="752" spans="1:38" outlineLevel="2" x14ac:dyDescent="0.25">
      <c r="A752" s="49"/>
      <c r="B752" s="58"/>
      <c r="C752" s="51">
        <f t="shared" si="115"/>
        <v>3</v>
      </c>
      <c r="D752" s="79"/>
      <c r="E752" s="74"/>
      <c r="F752" s="74" t="s">
        <v>1726</v>
      </c>
      <c r="G752" s="79"/>
      <c r="H752" s="82" t="s">
        <v>2368</v>
      </c>
      <c r="I752" s="102" t="s">
        <v>593</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outlineLevel="2" x14ac:dyDescent="0.25">
      <c r="A753" s="49"/>
      <c r="B753" s="58"/>
      <c r="C753" s="51">
        <f t="shared" si="115"/>
        <v>3</v>
      </c>
      <c r="D753" s="79"/>
      <c r="E753" s="74"/>
      <c r="F753" s="74" t="s">
        <v>1727</v>
      </c>
      <c r="G753" s="79"/>
      <c r="H753" s="82" t="s">
        <v>2369</v>
      </c>
      <c r="I753" s="102" t="s">
        <v>593</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2510</v>
      </c>
      <c r="AE753" s="82"/>
      <c r="AF753" s="82">
        <v>1</v>
      </c>
      <c r="AG753" s="82">
        <v>1</v>
      </c>
      <c r="AH753" s="79"/>
      <c r="AI753" s="61"/>
      <c r="AJ753" s="49"/>
      <c r="AK753" s="49"/>
      <c r="AL753" s="49"/>
    </row>
    <row r="754" spans="1:38" outlineLevel="2" x14ac:dyDescent="0.25">
      <c r="A754" s="49"/>
      <c r="B754" s="58"/>
      <c r="C754" s="51">
        <f t="shared" si="115"/>
        <v>3</v>
      </c>
      <c r="D754" s="79"/>
      <c r="E754" s="74"/>
      <c r="F754" s="74" t="s">
        <v>1728</v>
      </c>
      <c r="G754" s="79"/>
      <c r="H754" s="82" t="s">
        <v>2370</v>
      </c>
      <c r="I754" s="102" t="s">
        <v>593</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outlineLevel="2" x14ac:dyDescent="0.25">
      <c r="A755" s="49"/>
      <c r="B755" s="58"/>
      <c r="C755" s="51">
        <f t="shared" ref="C755:C759" si="121">INT($C$40)+3</f>
        <v>4</v>
      </c>
      <c r="D755" s="79"/>
      <c r="E755" s="74"/>
      <c r="F755" s="74" t="s">
        <v>1729</v>
      </c>
      <c r="G755" s="79"/>
      <c r="H755" s="82" t="s">
        <v>2371</v>
      </c>
      <c r="I755" s="102" t="s">
        <v>593</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outlineLevel="3" x14ac:dyDescent="0.25">
      <c r="A756" s="49"/>
      <c r="B756" s="58"/>
      <c r="C756" s="51">
        <f t="shared" si="121"/>
        <v>4</v>
      </c>
      <c r="D756" s="79"/>
      <c r="E756" s="74"/>
      <c r="F756" s="74" t="s">
        <v>1730</v>
      </c>
      <c r="G756" s="79"/>
      <c r="H756" s="82" t="s">
        <v>1651</v>
      </c>
      <c r="I756" s="102" t="s">
        <v>593</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outlineLevel="3" x14ac:dyDescent="0.25">
      <c r="A757" s="49"/>
      <c r="B757" s="58"/>
      <c r="C757" s="51">
        <f t="shared" si="121"/>
        <v>4</v>
      </c>
      <c r="D757" s="79"/>
      <c r="E757" s="74"/>
      <c r="F757" s="74" t="s">
        <v>1731</v>
      </c>
      <c r="G757" s="79"/>
      <c r="H757" s="82" t="s">
        <v>1653</v>
      </c>
      <c r="I757" s="102" t="s">
        <v>593</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1"/>
        <v>4</v>
      </c>
      <c r="D758" s="79"/>
      <c r="E758" s="74"/>
      <c r="F758" s="74" t="s">
        <v>1732</v>
      </c>
      <c r="G758" s="79"/>
      <c r="H758" s="82" t="s">
        <v>1655</v>
      </c>
      <c r="I758" s="102" t="s">
        <v>593</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1"/>
        <v>4</v>
      </c>
      <c r="D759" s="79"/>
      <c r="E759" s="74"/>
      <c r="F759" s="74" t="s">
        <v>1733</v>
      </c>
      <c r="G759" s="79"/>
      <c r="H759" s="82" t="s">
        <v>1657</v>
      </c>
      <c r="I759" s="102" t="s">
        <v>593</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2" x14ac:dyDescent="0.25">
      <c r="A760" s="49"/>
      <c r="B760" s="58"/>
      <c r="C760" s="51">
        <f>INT($C$40)+2</f>
        <v>3</v>
      </c>
      <c r="D760" s="79"/>
      <c r="E760" s="74" t="s">
        <v>1734</v>
      </c>
      <c r="F760" s="74" t="s">
        <v>1735</v>
      </c>
      <c r="G760" s="79"/>
      <c r="H760" s="82" t="s">
        <v>1736</v>
      </c>
      <c r="I760" s="102" t="s">
        <v>593</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1689</v>
      </c>
      <c r="AE760" s="82"/>
      <c r="AF760" s="82">
        <v>1</v>
      </c>
      <c r="AG760" s="82">
        <v>1</v>
      </c>
      <c r="AH760" s="79"/>
      <c r="AI760" s="61"/>
      <c r="AJ760" s="49"/>
      <c r="AK760" s="49"/>
      <c r="AL760" s="49"/>
    </row>
    <row r="761" spans="1:38" outlineLevel="2" x14ac:dyDescent="0.25">
      <c r="A761" s="49"/>
      <c r="B761" s="58"/>
      <c r="C761" s="51">
        <f>INT($C$40)+2</f>
        <v>3</v>
      </c>
      <c r="D761" s="79"/>
      <c r="E761" s="74"/>
      <c r="F761" s="74" t="s">
        <v>1737</v>
      </c>
      <c r="G761" s="79"/>
      <c r="H761" s="82" t="s">
        <v>1653</v>
      </c>
      <c r="I761" s="102" t="s">
        <v>593</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1123</v>
      </c>
      <c r="AE761" s="82"/>
      <c r="AF761" s="103">
        <v>1</v>
      </c>
      <c r="AG761" s="103">
        <v>1</v>
      </c>
      <c r="AH761" s="79"/>
      <c r="AI761" s="61"/>
      <c r="AJ761" s="49"/>
      <c r="AK761" s="49"/>
      <c r="AL761" s="49"/>
    </row>
    <row r="762" spans="1:38" outlineLevel="2" x14ac:dyDescent="0.25">
      <c r="A762" s="49"/>
      <c r="B762" s="58"/>
      <c r="C762" s="51">
        <f>INT($C$40)+2</f>
        <v>3</v>
      </c>
      <c r="D762" s="79"/>
      <c r="E762" s="74"/>
      <c r="F762" s="74" t="s">
        <v>1738</v>
      </c>
      <c r="G762" s="79"/>
      <c r="H762" s="82" t="s">
        <v>1655</v>
      </c>
      <c r="I762" s="102" t="s">
        <v>593</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1123</v>
      </c>
      <c r="AE762" s="82"/>
      <c r="AF762" s="103">
        <v>1</v>
      </c>
      <c r="AG762" s="103">
        <v>1</v>
      </c>
      <c r="AH762" s="79"/>
      <c r="AI762" s="61"/>
      <c r="AJ762" s="49"/>
      <c r="AK762" s="49"/>
      <c r="AL762" s="49"/>
    </row>
    <row r="763" spans="1:38" outlineLevel="2" x14ac:dyDescent="0.25">
      <c r="A763" s="49"/>
      <c r="B763" s="58"/>
      <c r="C763" s="51">
        <f>INT($C$40)+2</f>
        <v>3</v>
      </c>
      <c r="D763" s="79"/>
      <c r="E763" s="74"/>
      <c r="F763" s="74" t="s">
        <v>1739</v>
      </c>
      <c r="G763" s="79"/>
      <c r="H763" s="82" t="s">
        <v>1657</v>
      </c>
      <c r="I763" s="102" t="s">
        <v>593</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1123</v>
      </c>
      <c r="AE763" s="82"/>
      <c r="AF763" s="103">
        <v>1</v>
      </c>
      <c r="AG763" s="103">
        <v>1</v>
      </c>
      <c r="AH763" s="79"/>
      <c r="AI763" s="61"/>
      <c r="AJ763" s="49"/>
      <c r="AK763" s="49"/>
      <c r="AL763" s="49"/>
    </row>
    <row r="764" spans="1:38" outlineLevel="3" x14ac:dyDescent="0.25">
      <c r="A764" s="49"/>
      <c r="B764" s="58"/>
      <c r="C764" s="51">
        <f t="shared" ref="C764:C771" si="123">INT($C$40)+3</f>
        <v>4</v>
      </c>
      <c r="D764" s="79"/>
      <c r="E764" s="74"/>
      <c r="F764" s="74" t="s">
        <v>1740</v>
      </c>
      <c r="G764" s="79"/>
      <c r="H764" s="82" t="s">
        <v>1741</v>
      </c>
      <c r="I764" s="102" t="s">
        <v>593</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outlineLevel="3" x14ac:dyDescent="0.25">
      <c r="A765" s="49"/>
      <c r="B765" s="58"/>
      <c r="C765" s="51">
        <f t="shared" si="123"/>
        <v>4</v>
      </c>
      <c r="D765" s="79"/>
      <c r="E765" s="74"/>
      <c r="F765" s="74" t="s">
        <v>1742</v>
      </c>
      <c r="G765" s="79"/>
      <c r="H765" s="82" t="s">
        <v>1653</v>
      </c>
      <c r="I765" s="102" t="s">
        <v>593</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3"/>
        <v>4</v>
      </c>
      <c r="D766" s="79"/>
      <c r="E766" s="74"/>
      <c r="F766" s="74" t="s">
        <v>1743</v>
      </c>
      <c r="G766" s="79"/>
      <c r="H766" s="82" t="s">
        <v>1655</v>
      </c>
      <c r="I766" s="102" t="s">
        <v>593</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3"/>
        <v>4</v>
      </c>
      <c r="D767" s="79"/>
      <c r="E767" s="74"/>
      <c r="F767" s="74" t="s">
        <v>1744</v>
      </c>
      <c r="G767" s="79"/>
      <c r="H767" s="82" t="s">
        <v>1657</v>
      </c>
      <c r="I767" s="102" t="s">
        <v>593</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3"/>
        <v>4</v>
      </c>
      <c r="D768" s="79"/>
      <c r="E768" s="74"/>
      <c r="F768" s="74" t="s">
        <v>1745</v>
      </c>
      <c r="G768" s="79"/>
      <c r="H768" s="82" t="s">
        <v>1746</v>
      </c>
      <c r="I768" s="102" t="s">
        <v>593</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3"/>
        <v>4</v>
      </c>
      <c r="D769" s="79"/>
      <c r="E769" s="74"/>
      <c r="F769" s="74" t="s">
        <v>1747</v>
      </c>
      <c r="G769" s="79"/>
      <c r="H769" s="82" t="s">
        <v>1653</v>
      </c>
      <c r="I769" s="102" t="s">
        <v>593</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3"/>
        <v>4</v>
      </c>
      <c r="D770" s="79"/>
      <c r="E770" s="74"/>
      <c r="F770" s="74" t="s">
        <v>1748</v>
      </c>
      <c r="G770" s="79"/>
      <c r="H770" s="82" t="s">
        <v>1655</v>
      </c>
      <c r="I770" s="102" t="s">
        <v>593</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3"/>
        <v>4</v>
      </c>
      <c r="D771" s="79"/>
      <c r="E771" s="74"/>
      <c r="F771" s="74" t="s">
        <v>1749</v>
      </c>
      <c r="G771" s="79"/>
      <c r="H771" s="82" t="s">
        <v>1657</v>
      </c>
      <c r="I771" s="102" t="s">
        <v>593</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2" x14ac:dyDescent="0.25">
      <c r="A772" s="49"/>
      <c r="B772" s="58"/>
      <c r="C772" s="51">
        <f t="shared" ref="C772:C795" si="124">INT($C$40)+2</f>
        <v>3</v>
      </c>
      <c r="D772" s="79"/>
      <c r="E772" s="74" t="s">
        <v>880</v>
      </c>
      <c r="F772" s="74" t="s">
        <v>1750</v>
      </c>
      <c r="G772" s="79"/>
      <c r="H772" s="82" t="s">
        <v>1751</v>
      </c>
      <c r="I772" s="102" t="s">
        <v>593</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outlineLevel="2" x14ac:dyDescent="0.25">
      <c r="A773" s="49"/>
      <c r="B773" s="58"/>
      <c r="C773" s="51">
        <f t="shared" si="124"/>
        <v>3</v>
      </c>
      <c r="D773" s="79"/>
      <c r="E773" s="74"/>
      <c r="F773" s="74" t="s">
        <v>1752</v>
      </c>
      <c r="G773" s="79"/>
      <c r="H773" s="82" t="s">
        <v>1753</v>
      </c>
      <c r="I773" s="102" t="s">
        <v>593</v>
      </c>
      <c r="J773" s="102"/>
      <c r="K773" s="103">
        <v>1.5</v>
      </c>
      <c r="L773" s="103">
        <v>1.5</v>
      </c>
      <c r="M773" s="103">
        <v>1</v>
      </c>
      <c r="N773" s="103">
        <v>1</v>
      </c>
      <c r="O773" s="103">
        <v>1</v>
      </c>
      <c r="P773" s="103">
        <v>1</v>
      </c>
      <c r="Q773" s="82"/>
      <c r="R773" s="82" t="s">
        <v>642</v>
      </c>
      <c r="S773" s="82" t="s">
        <v>642</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outlineLevel="2" x14ac:dyDescent="0.25">
      <c r="A774" s="49"/>
      <c r="B774" s="58"/>
      <c r="C774" s="51">
        <f t="shared" si="124"/>
        <v>3</v>
      </c>
      <c r="D774" s="79"/>
      <c r="E774" s="74"/>
      <c r="F774" s="74" t="s">
        <v>1754</v>
      </c>
      <c r="G774" s="79"/>
      <c r="H774" s="82" t="s">
        <v>1755</v>
      </c>
      <c r="I774" s="102" t="s">
        <v>593</v>
      </c>
      <c r="J774" s="102"/>
      <c r="K774" s="103">
        <v>1.75</v>
      </c>
      <c r="L774" s="103">
        <v>1.75</v>
      </c>
      <c r="M774" s="82"/>
      <c r="N774" s="82"/>
      <c r="O774" s="82"/>
      <c r="P774" s="82"/>
      <c r="Q774" s="82"/>
      <c r="R774" s="82" t="s">
        <v>642</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outlineLevel="2" x14ac:dyDescent="0.25">
      <c r="A775" s="49"/>
      <c r="B775" s="58"/>
      <c r="C775" s="51">
        <f t="shared" si="124"/>
        <v>3</v>
      </c>
      <c r="D775" s="79"/>
      <c r="E775" s="74"/>
      <c r="F775" s="74" t="s">
        <v>1756</v>
      </c>
      <c r="G775" s="79"/>
      <c r="H775" s="82" t="s">
        <v>1757</v>
      </c>
      <c r="I775" s="102" t="s">
        <v>593</v>
      </c>
      <c r="J775" s="102"/>
      <c r="K775" s="103">
        <v>2</v>
      </c>
      <c r="L775" s="103">
        <v>2</v>
      </c>
      <c r="M775" s="82"/>
      <c r="N775" s="82"/>
      <c r="O775" s="82"/>
      <c r="P775" s="82"/>
      <c r="Q775" s="82"/>
      <c r="R775" s="82" t="s">
        <v>642</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outlineLevel="2" x14ac:dyDescent="0.25">
      <c r="A776" s="49"/>
      <c r="B776" s="58"/>
      <c r="C776" s="51">
        <f t="shared" si="124"/>
        <v>3</v>
      </c>
      <c r="D776" s="79"/>
      <c r="E776" s="74" t="s">
        <v>883</v>
      </c>
      <c r="F776" s="74" t="s">
        <v>1758</v>
      </c>
      <c r="G776" s="79"/>
      <c r="H776" s="82" t="s">
        <v>1759</v>
      </c>
      <c r="I776" s="102" t="s">
        <v>593</v>
      </c>
      <c r="J776" s="102" t="s">
        <v>1297</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outlineLevel="2" x14ac:dyDescent="0.25">
      <c r="A777" s="49"/>
      <c r="B777" s="58"/>
      <c r="C777" s="51">
        <f t="shared" si="124"/>
        <v>3</v>
      </c>
      <c r="D777" s="79"/>
      <c r="E777" s="74"/>
      <c r="F777" s="74" t="s">
        <v>1760</v>
      </c>
      <c r="G777" s="79"/>
      <c r="H777" s="82" t="s">
        <v>1761</v>
      </c>
      <c r="I777" s="102" t="s">
        <v>123</v>
      </c>
      <c r="J777" s="102" t="s">
        <v>1297</v>
      </c>
      <c r="K777" s="103">
        <v>0.1</v>
      </c>
      <c r="L777" s="103">
        <v>0.1</v>
      </c>
      <c r="M777" s="103">
        <v>7.0000000000000007E-2</v>
      </c>
      <c r="N777" s="103">
        <v>7.0000000000000007E-2</v>
      </c>
      <c r="O777" s="103">
        <v>7.0000000000000007E-2</v>
      </c>
      <c r="P777" s="103">
        <v>7.0000000000000007E-2</v>
      </c>
      <c r="Q777" s="82"/>
      <c r="R777" s="82" t="s">
        <v>642</v>
      </c>
      <c r="S777" s="82" t="s">
        <v>642</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outlineLevel="2" x14ac:dyDescent="0.25">
      <c r="A778" s="49"/>
      <c r="B778" s="58"/>
      <c r="C778" s="51">
        <f t="shared" si="124"/>
        <v>3</v>
      </c>
      <c r="D778" s="79"/>
      <c r="E778" s="74"/>
      <c r="F778" s="74" t="s">
        <v>1762</v>
      </c>
      <c r="G778" s="79"/>
      <c r="H778" s="82" t="s">
        <v>1763</v>
      </c>
      <c r="I778" s="102" t="s">
        <v>123</v>
      </c>
      <c r="J778" s="102" t="s">
        <v>1297</v>
      </c>
      <c r="K778" s="103">
        <v>8.5000000000000006E-2</v>
      </c>
      <c r="L778" s="103">
        <v>8.5000000000000006E-2</v>
      </c>
      <c r="M778" s="82"/>
      <c r="N778" s="82"/>
      <c r="O778" s="82"/>
      <c r="P778" s="82"/>
      <c r="Q778" s="82"/>
      <c r="R778" s="82" t="s">
        <v>642</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outlineLevel="2" x14ac:dyDescent="0.25">
      <c r="A779" s="49"/>
      <c r="B779" s="58"/>
      <c r="C779" s="51">
        <f t="shared" si="124"/>
        <v>3</v>
      </c>
      <c r="D779" s="79"/>
      <c r="E779" s="74"/>
      <c r="F779" s="74" t="s">
        <v>1764</v>
      </c>
      <c r="G779" s="79"/>
      <c r="H779" s="82" t="s">
        <v>1765</v>
      </c>
      <c r="I779" s="102" t="s">
        <v>123</v>
      </c>
      <c r="J779" s="102" t="s">
        <v>1297</v>
      </c>
      <c r="K779" s="103">
        <v>7.0000000000000007E-2</v>
      </c>
      <c r="L779" s="103">
        <v>7.0000000000000007E-2</v>
      </c>
      <c r="M779" s="82"/>
      <c r="N779" s="82"/>
      <c r="O779" s="82"/>
      <c r="P779" s="82"/>
      <c r="Q779" s="82"/>
      <c r="R779" s="82" t="s">
        <v>642</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outlineLevel="2" x14ac:dyDescent="0.25">
      <c r="A780" s="49"/>
      <c r="B780" s="58"/>
      <c r="C780" s="51">
        <f t="shared" si="124"/>
        <v>3</v>
      </c>
      <c r="D780" s="79"/>
      <c r="E780" s="74"/>
      <c r="F780" s="74" t="s">
        <v>1766</v>
      </c>
      <c r="G780" s="79"/>
      <c r="H780" s="82" t="s">
        <v>1767</v>
      </c>
      <c r="I780" s="102" t="s">
        <v>593</v>
      </c>
      <c r="J780" s="102" t="s">
        <v>1254</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outlineLevel="2" x14ac:dyDescent="0.25">
      <c r="A781" s="49"/>
      <c r="B781" s="58"/>
      <c r="C781" s="51">
        <f t="shared" si="124"/>
        <v>3</v>
      </c>
      <c r="D781" s="79"/>
      <c r="E781" s="74"/>
      <c r="F781" s="74" t="s">
        <v>1768</v>
      </c>
      <c r="G781" s="79"/>
      <c r="H781" s="82" t="s">
        <v>1769</v>
      </c>
      <c r="I781" s="102" t="s">
        <v>788</v>
      </c>
      <c r="J781" s="102" t="s">
        <v>1254</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2373</v>
      </c>
      <c r="AE781" s="82"/>
      <c r="AF781" s="103">
        <v>1</v>
      </c>
      <c r="AG781" s="103">
        <v>1</v>
      </c>
      <c r="AH781" s="79"/>
      <c r="AI781" s="61"/>
      <c r="AJ781" s="49"/>
      <c r="AK781" s="49"/>
      <c r="AL781" s="49"/>
    </row>
    <row r="782" spans="1:38" outlineLevel="2" x14ac:dyDescent="0.25">
      <c r="A782" s="49"/>
      <c r="B782" s="58"/>
      <c r="C782" s="51">
        <f t="shared" si="124"/>
        <v>3</v>
      </c>
      <c r="D782" s="79"/>
      <c r="E782" s="74"/>
      <c r="F782" s="74" t="s">
        <v>1770</v>
      </c>
      <c r="G782" s="79"/>
      <c r="H782" s="82" t="s">
        <v>1771</v>
      </c>
      <c r="I782" s="102" t="s">
        <v>788</v>
      </c>
      <c r="J782" s="102" t="s">
        <v>1254</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outlineLevel="2" x14ac:dyDescent="0.25">
      <c r="A783" s="49"/>
      <c r="B783" s="58"/>
      <c r="C783" s="51">
        <f t="shared" si="124"/>
        <v>3</v>
      </c>
      <c r="D783" s="79"/>
      <c r="E783" s="74"/>
      <c r="F783" s="74" t="s">
        <v>1772</v>
      </c>
      <c r="G783" s="79"/>
      <c r="H783" s="82" t="s">
        <v>1773</v>
      </c>
      <c r="I783" s="102" t="s">
        <v>788</v>
      </c>
      <c r="J783" s="102" t="s">
        <v>1254</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outlineLevel="3" x14ac:dyDescent="0.25">
      <c r="A784" s="49"/>
      <c r="B784" s="58"/>
      <c r="C784" s="51">
        <f t="shared" si="124"/>
        <v>3</v>
      </c>
      <c r="D784" s="79"/>
      <c r="E784" s="74"/>
      <c r="F784" s="74" t="s">
        <v>1774</v>
      </c>
      <c r="G784" s="79"/>
      <c r="H784" s="82" t="s">
        <v>2375</v>
      </c>
      <c r="I784" s="102" t="s">
        <v>593</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outlineLevel="3" x14ac:dyDescent="0.25">
      <c r="A785" s="49"/>
      <c r="B785" s="58"/>
      <c r="C785" s="51">
        <f t="shared" si="124"/>
        <v>3</v>
      </c>
      <c r="D785" s="79"/>
      <c r="E785" s="74"/>
      <c r="F785" s="74" t="s">
        <v>1776</v>
      </c>
      <c r="G785" s="79"/>
      <c r="H785" s="82" t="s">
        <v>1653</v>
      </c>
      <c r="I785" s="102" t="s">
        <v>593</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4"/>
        <v>3</v>
      </c>
      <c r="D786" s="79"/>
      <c r="E786" s="74"/>
      <c r="F786" s="74" t="s">
        <v>1777</v>
      </c>
      <c r="G786" s="79"/>
      <c r="H786" s="82" t="s">
        <v>1655</v>
      </c>
      <c r="I786" s="102" t="s">
        <v>593</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4"/>
        <v>3</v>
      </c>
      <c r="D787" s="79"/>
      <c r="E787" s="74"/>
      <c r="F787" s="74" t="s">
        <v>1778</v>
      </c>
      <c r="G787" s="79"/>
      <c r="H787" s="82" t="s">
        <v>1657</v>
      </c>
      <c r="I787" s="102" t="s">
        <v>593</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4"/>
        <v>3</v>
      </c>
      <c r="D788" s="79"/>
      <c r="E788" s="74"/>
      <c r="F788" s="74" t="s">
        <v>1779</v>
      </c>
      <c r="G788" s="79"/>
      <c r="H788" s="82" t="s">
        <v>1780</v>
      </c>
      <c r="I788" s="102" t="s">
        <v>593</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4"/>
        <v>3</v>
      </c>
      <c r="D789" s="79"/>
      <c r="E789" s="74"/>
      <c r="F789" s="74" t="s">
        <v>1781</v>
      </c>
      <c r="G789" s="79"/>
      <c r="H789" s="82" t="s">
        <v>1782</v>
      </c>
      <c r="I789" s="102" t="s">
        <v>593</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4"/>
        <v>3</v>
      </c>
      <c r="D790" s="79"/>
      <c r="E790" s="74"/>
      <c r="F790" s="74" t="s">
        <v>1783</v>
      </c>
      <c r="G790" s="79"/>
      <c r="H790" s="82" t="s">
        <v>1784</v>
      </c>
      <c r="I790" s="102" t="s">
        <v>593</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4"/>
        <v>3</v>
      </c>
      <c r="D791" s="79"/>
      <c r="E791" s="74"/>
      <c r="F791" s="74" t="s">
        <v>1785</v>
      </c>
      <c r="G791" s="79"/>
      <c r="H791" s="82" t="s">
        <v>1786</v>
      </c>
      <c r="I791" s="102" t="s">
        <v>593</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4"/>
        <v>3</v>
      </c>
      <c r="D792" s="79"/>
      <c r="E792" s="74"/>
      <c r="F792" s="74" t="s">
        <v>1787</v>
      </c>
      <c r="G792" s="79"/>
      <c r="H792" s="82" t="s">
        <v>1651</v>
      </c>
      <c r="I792" s="102" t="s">
        <v>593</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4"/>
        <v>3</v>
      </c>
      <c r="D793" s="79"/>
      <c r="E793" s="74"/>
      <c r="F793" s="74" t="s">
        <v>1788</v>
      </c>
      <c r="G793" s="79"/>
      <c r="H793" s="82" t="s">
        <v>1653</v>
      </c>
      <c r="I793" s="102" t="s">
        <v>593</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4"/>
        <v>3</v>
      </c>
      <c r="D794" s="79"/>
      <c r="E794" s="74"/>
      <c r="F794" s="74" t="s">
        <v>1789</v>
      </c>
      <c r="G794" s="79"/>
      <c r="H794" s="82" t="s">
        <v>1655</v>
      </c>
      <c r="I794" s="102" t="s">
        <v>593</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4"/>
        <v>3</v>
      </c>
      <c r="D795" s="79"/>
      <c r="E795" s="74"/>
      <c r="F795" s="74" t="s">
        <v>1790</v>
      </c>
      <c r="G795" s="79"/>
      <c r="H795" s="82" t="s">
        <v>1657</v>
      </c>
      <c r="I795" s="102" t="s">
        <v>593</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x14ac:dyDescent="0.25">
      <c r="A796" s="49"/>
      <c r="B796" s="58"/>
      <c r="C796" s="51">
        <f>INT($C$40)+1</f>
        <v>2</v>
      </c>
      <c r="D796" s="79"/>
      <c r="E796" s="74"/>
      <c r="F796" s="318" t="s">
        <v>1791</v>
      </c>
      <c r="G796" s="79"/>
      <c r="H796" s="297" t="s">
        <v>1792</v>
      </c>
      <c r="I796" s="143"/>
      <c r="J796" s="143" t="s">
        <v>1154</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outlineLevel="2" x14ac:dyDescent="0.25">
      <c r="A797" s="49"/>
      <c r="B797" s="58"/>
      <c r="C797" s="51">
        <f>INT($C$40)+2</f>
        <v>3</v>
      </c>
      <c r="D797" s="79"/>
      <c r="E797" s="74" t="s">
        <v>887</v>
      </c>
      <c r="F797" s="74" t="s">
        <v>1793</v>
      </c>
      <c r="G797" s="79"/>
      <c r="H797" s="82" t="s">
        <v>1794</v>
      </c>
      <c r="I797" s="102" t="s">
        <v>761</v>
      </c>
      <c r="J797" s="102"/>
      <c r="K797" s="82"/>
      <c r="L797" s="82"/>
      <c r="M797" s="82"/>
      <c r="N797" s="82"/>
      <c r="O797" s="82"/>
      <c r="P797" s="82"/>
      <c r="Q797" s="82"/>
      <c r="R797" s="82" t="s">
        <v>768</v>
      </c>
      <c r="S797" s="82" t="s">
        <v>892</v>
      </c>
      <c r="T797" s="82"/>
      <c r="U797" s="82">
        <v>0</v>
      </c>
      <c r="V797" s="82">
        <v>0</v>
      </c>
      <c r="W797" s="82">
        <v>0</v>
      </c>
      <c r="X797" s="82">
        <v>0</v>
      </c>
      <c r="Y797" s="82">
        <v>0</v>
      </c>
      <c r="Z797" s="82">
        <v>0</v>
      </c>
      <c r="AA797" s="82">
        <v>0</v>
      </c>
      <c r="AB797" s="82">
        <v>0</v>
      </c>
      <c r="AC797" s="82"/>
      <c r="AD797" s="317" t="s">
        <v>1795</v>
      </c>
      <c r="AE797" s="82"/>
      <c r="AF797" s="82">
        <v>1</v>
      </c>
      <c r="AG797" s="82">
        <v>1</v>
      </c>
      <c r="AH797" s="79"/>
      <c r="AI797" s="61"/>
      <c r="AJ797" s="49"/>
      <c r="AK797" s="49"/>
      <c r="AL797" s="49"/>
    </row>
    <row r="798" spans="1:38" outlineLevel="2" x14ac:dyDescent="0.25">
      <c r="A798" s="49"/>
      <c r="B798" s="58"/>
      <c r="C798" s="51">
        <f>INT($C$40)+2</f>
        <v>3</v>
      </c>
      <c r="D798" s="79"/>
      <c r="E798" s="74"/>
      <c r="F798" s="74" t="s">
        <v>1796</v>
      </c>
      <c r="G798" s="79"/>
      <c r="H798" s="82" t="s">
        <v>1797</v>
      </c>
      <c r="I798" s="102" t="s">
        <v>761</v>
      </c>
      <c r="J798" s="102"/>
      <c r="K798" s="103">
        <v>0.38900000000000001</v>
      </c>
      <c r="L798" s="103">
        <v>0.48599999999999999</v>
      </c>
      <c r="M798" s="103">
        <v>0.375</v>
      </c>
      <c r="N798" s="103">
        <v>0.375</v>
      </c>
      <c r="O798" s="103">
        <v>0.375</v>
      </c>
      <c r="P798" s="103">
        <v>0.5</v>
      </c>
      <c r="Q798" s="82"/>
      <c r="R798" s="82" t="s">
        <v>768</v>
      </c>
      <c r="S798" s="82" t="s">
        <v>892</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outlineLevel="2" x14ac:dyDescent="0.25">
      <c r="A799" s="49"/>
      <c r="B799" s="58"/>
      <c r="C799" s="51">
        <f>INT($C$40)+2</f>
        <v>3</v>
      </c>
      <c r="D799" s="79"/>
      <c r="E799" s="74"/>
      <c r="F799" s="74" t="s">
        <v>1793</v>
      </c>
      <c r="G799" s="79"/>
      <c r="H799" s="82" t="s">
        <v>1798</v>
      </c>
      <c r="I799" s="102" t="s">
        <v>761</v>
      </c>
      <c r="J799" s="102"/>
      <c r="K799" s="103">
        <v>0.622</v>
      </c>
      <c r="L799" s="103">
        <v>0.77800000000000002</v>
      </c>
      <c r="M799" s="82"/>
      <c r="N799" s="82"/>
      <c r="O799" s="82"/>
      <c r="P799" s="82"/>
      <c r="Q799" s="82"/>
      <c r="R799" s="82" t="s">
        <v>768</v>
      </c>
      <c r="S799" s="82" t="s">
        <v>892</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outlineLevel="2" x14ac:dyDescent="0.25">
      <c r="A800" s="49"/>
      <c r="B800" s="58"/>
      <c r="C800" s="51">
        <f>INT($C$40)+2</f>
        <v>3</v>
      </c>
      <c r="D800" s="79"/>
      <c r="E800" s="74"/>
      <c r="F800" s="74" t="s">
        <v>1799</v>
      </c>
      <c r="G800" s="79"/>
      <c r="H800" s="82" t="s">
        <v>1800</v>
      </c>
      <c r="I800" s="102" t="s">
        <v>761</v>
      </c>
      <c r="J800" s="102"/>
      <c r="K800" s="103">
        <v>0.746</v>
      </c>
      <c r="L800" s="103">
        <v>0.93400000000000005</v>
      </c>
      <c r="M800" s="82"/>
      <c r="N800" s="82"/>
      <c r="O800" s="82"/>
      <c r="P800" s="82"/>
      <c r="Q800" s="82"/>
      <c r="R800" s="82" t="s">
        <v>768</v>
      </c>
      <c r="S800" s="82" t="s">
        <v>892</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outlineLevel="3" x14ac:dyDescent="0.25">
      <c r="A801" s="49">
        <f>A721+1</f>
        <v>1</v>
      </c>
      <c r="B801" s="58"/>
      <c r="C801" s="51">
        <f t="shared" ref="C801:C864" si="129">INT($C$40)+3</f>
        <v>4</v>
      </c>
      <c r="D801" s="79"/>
      <c r="E801" s="74"/>
      <c r="F801" s="74" t="s">
        <v>1801</v>
      </c>
      <c r="G801" s="79"/>
      <c r="H801" s="82" t="s">
        <v>1651</v>
      </c>
      <c r="I801" s="102" t="s">
        <v>593</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f>A722+1</f>
        <v>1</v>
      </c>
      <c r="B802" s="58"/>
      <c r="C802" s="51">
        <f t="shared" si="129"/>
        <v>4</v>
      </c>
      <c r="D802" s="79"/>
      <c r="E802" s="74"/>
      <c r="F802" s="74" t="s">
        <v>1802</v>
      </c>
      <c r="G802" s="79"/>
      <c r="H802" s="82" t="s">
        <v>1653</v>
      </c>
      <c r="I802" s="102" t="s">
        <v>593</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f>A723+1</f>
        <v>1</v>
      </c>
      <c r="B803" s="58"/>
      <c r="C803" s="51">
        <f t="shared" si="129"/>
        <v>4</v>
      </c>
      <c r="D803" s="79"/>
      <c r="E803" s="74"/>
      <c r="F803" s="74" t="s">
        <v>1803</v>
      </c>
      <c r="G803" s="79"/>
      <c r="H803" s="82" t="s">
        <v>1655</v>
      </c>
      <c r="I803" s="102" t="s">
        <v>593</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f>A724+1</f>
        <v>1</v>
      </c>
      <c r="B804" s="58"/>
      <c r="C804" s="51">
        <f t="shared" si="129"/>
        <v>4</v>
      </c>
      <c r="D804" s="79"/>
      <c r="E804" s="74"/>
      <c r="F804" s="74" t="s">
        <v>1804</v>
      </c>
      <c r="G804" s="79"/>
      <c r="H804" s="82" t="s">
        <v>1657</v>
      </c>
      <c r="I804" s="102" t="s">
        <v>593</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f t="shared" ref="A805:A812" si="130">A801+1</f>
        <v>2</v>
      </c>
      <c r="B805" s="58"/>
      <c r="C805" s="51">
        <f t="shared" si="129"/>
        <v>4</v>
      </c>
      <c r="D805" s="79"/>
      <c r="E805" s="74"/>
      <c r="F805" s="74" t="s">
        <v>1805</v>
      </c>
      <c r="G805" s="79"/>
      <c r="H805" s="82" t="s">
        <v>1651</v>
      </c>
      <c r="I805" s="102" t="s">
        <v>593</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f t="shared" si="130"/>
        <v>2</v>
      </c>
      <c r="B806" s="58"/>
      <c r="C806" s="51">
        <f t="shared" si="129"/>
        <v>4</v>
      </c>
      <c r="D806" s="79"/>
      <c r="E806" s="74"/>
      <c r="F806" s="74" t="s">
        <v>1806</v>
      </c>
      <c r="G806" s="79"/>
      <c r="H806" s="82" t="s">
        <v>1653</v>
      </c>
      <c r="I806" s="102" t="s">
        <v>593</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f t="shared" si="130"/>
        <v>2</v>
      </c>
      <c r="B807" s="58"/>
      <c r="C807" s="51">
        <f t="shared" si="129"/>
        <v>4</v>
      </c>
      <c r="D807" s="79"/>
      <c r="E807" s="74"/>
      <c r="F807" s="74" t="s">
        <v>1807</v>
      </c>
      <c r="G807" s="79"/>
      <c r="H807" s="82" t="s">
        <v>1655</v>
      </c>
      <c r="I807" s="102" t="s">
        <v>593</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f t="shared" si="130"/>
        <v>2</v>
      </c>
      <c r="B808" s="58"/>
      <c r="C808" s="51">
        <f t="shared" si="129"/>
        <v>4</v>
      </c>
      <c r="D808" s="79"/>
      <c r="E808" s="74"/>
      <c r="F808" s="74" t="s">
        <v>1808</v>
      </c>
      <c r="G808" s="79"/>
      <c r="H808" s="82" t="s">
        <v>1657</v>
      </c>
      <c r="I808" s="102" t="s">
        <v>593</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f t="shared" si="130"/>
        <v>3</v>
      </c>
      <c r="B809" s="58"/>
      <c r="C809" s="51">
        <f t="shared" si="129"/>
        <v>4</v>
      </c>
      <c r="D809" s="79"/>
      <c r="E809" s="74"/>
      <c r="F809" s="74" t="s">
        <v>1809</v>
      </c>
      <c r="G809" s="79"/>
      <c r="H809" s="82" t="s">
        <v>1651</v>
      </c>
      <c r="I809" s="102" t="s">
        <v>593</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f t="shared" si="130"/>
        <v>3</v>
      </c>
      <c r="B810" s="58"/>
      <c r="C810" s="51">
        <f t="shared" si="129"/>
        <v>4</v>
      </c>
      <c r="D810" s="79"/>
      <c r="E810" s="74"/>
      <c r="F810" s="74" t="s">
        <v>1810</v>
      </c>
      <c r="G810" s="79"/>
      <c r="H810" s="82" t="s">
        <v>1653</v>
      </c>
      <c r="I810" s="102" t="s">
        <v>593</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f t="shared" si="130"/>
        <v>3</v>
      </c>
      <c r="B811" s="58"/>
      <c r="C811" s="51">
        <f t="shared" si="129"/>
        <v>4</v>
      </c>
      <c r="D811" s="79"/>
      <c r="E811" s="74"/>
      <c r="F811" s="74" t="s">
        <v>1811</v>
      </c>
      <c r="G811" s="79"/>
      <c r="H811" s="82" t="s">
        <v>1655</v>
      </c>
      <c r="I811" s="102" t="s">
        <v>593</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f t="shared" si="130"/>
        <v>3</v>
      </c>
      <c r="B812" s="58"/>
      <c r="C812" s="51">
        <f t="shared" si="129"/>
        <v>4</v>
      </c>
      <c r="D812" s="79"/>
      <c r="E812" s="74"/>
      <c r="F812" s="74" t="s">
        <v>1812</v>
      </c>
      <c r="G812" s="79"/>
      <c r="H812" s="82" t="s">
        <v>1657</v>
      </c>
      <c r="I812" s="102" t="s">
        <v>593</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3" x14ac:dyDescent="0.25">
      <c r="A813" s="49">
        <f>A733+1</f>
        <v>1</v>
      </c>
      <c r="B813" s="58"/>
      <c r="C813" s="51">
        <f t="shared" si="129"/>
        <v>4</v>
      </c>
      <c r="D813" s="79"/>
      <c r="E813" s="74"/>
      <c r="F813" s="74" t="s">
        <v>1813</v>
      </c>
      <c r="G813" s="79"/>
      <c r="H813" s="82" t="s">
        <v>1651</v>
      </c>
      <c r="I813" s="102" t="s">
        <v>593</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outlineLevel="3" x14ac:dyDescent="0.25">
      <c r="A814" s="49">
        <f>A734+1</f>
        <v>1</v>
      </c>
      <c r="B814" s="58"/>
      <c r="C814" s="51">
        <f t="shared" si="129"/>
        <v>4</v>
      </c>
      <c r="D814" s="79"/>
      <c r="E814" s="74"/>
      <c r="F814" s="74" t="s">
        <v>1814</v>
      </c>
      <c r="G814" s="79"/>
      <c r="H814" s="82" t="s">
        <v>1653</v>
      </c>
      <c r="I814" s="102" t="s">
        <v>593</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outlineLevel="3" x14ac:dyDescent="0.25">
      <c r="A815" s="49">
        <f>A735+1</f>
        <v>1</v>
      </c>
      <c r="B815" s="58"/>
      <c r="C815" s="51">
        <f t="shared" si="129"/>
        <v>4</v>
      </c>
      <c r="D815" s="79"/>
      <c r="E815" s="74"/>
      <c r="F815" s="74" t="s">
        <v>1815</v>
      </c>
      <c r="G815" s="79"/>
      <c r="H815" s="82" t="s">
        <v>1655</v>
      </c>
      <c r="I815" s="102" t="s">
        <v>593</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outlineLevel="3" x14ac:dyDescent="0.25">
      <c r="A816" s="49">
        <f>A736+1</f>
        <v>1</v>
      </c>
      <c r="B816" s="58"/>
      <c r="C816" s="51">
        <f t="shared" si="129"/>
        <v>4</v>
      </c>
      <c r="D816" s="79"/>
      <c r="E816" s="74"/>
      <c r="F816" s="74" t="s">
        <v>1816</v>
      </c>
      <c r="G816" s="79"/>
      <c r="H816" s="82" t="s">
        <v>1657</v>
      </c>
      <c r="I816" s="102" t="s">
        <v>593</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outlineLevel="3" x14ac:dyDescent="0.25">
      <c r="A817" s="49">
        <f t="shared" ref="A817:A824" si="131">A813+1</f>
        <v>2</v>
      </c>
      <c r="B817" s="58"/>
      <c r="C817" s="51">
        <f t="shared" si="129"/>
        <v>4</v>
      </c>
      <c r="D817" s="79"/>
      <c r="E817" s="74"/>
      <c r="F817" s="74" t="s">
        <v>1817</v>
      </c>
      <c r="G817" s="79"/>
      <c r="H817" s="82" t="s">
        <v>1651</v>
      </c>
      <c r="I817" s="102" t="s">
        <v>593</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outlineLevel="3" x14ac:dyDescent="0.25">
      <c r="A818" s="49">
        <f t="shared" si="131"/>
        <v>2</v>
      </c>
      <c r="B818" s="58"/>
      <c r="C818" s="51">
        <f t="shared" si="129"/>
        <v>4</v>
      </c>
      <c r="D818" s="79"/>
      <c r="E818" s="74"/>
      <c r="F818" s="74" t="s">
        <v>1818</v>
      </c>
      <c r="G818" s="79"/>
      <c r="H818" s="82" t="s">
        <v>1653</v>
      </c>
      <c r="I818" s="102" t="s">
        <v>593</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outlineLevel="3" x14ac:dyDescent="0.25">
      <c r="A819" s="49">
        <f t="shared" si="131"/>
        <v>2</v>
      </c>
      <c r="B819" s="58"/>
      <c r="C819" s="51">
        <f t="shared" si="129"/>
        <v>4</v>
      </c>
      <c r="D819" s="79"/>
      <c r="E819" s="74"/>
      <c r="F819" s="74" t="s">
        <v>1819</v>
      </c>
      <c r="G819" s="79"/>
      <c r="H819" s="82" t="s">
        <v>1655</v>
      </c>
      <c r="I819" s="102" t="s">
        <v>593</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outlineLevel="3" x14ac:dyDescent="0.25">
      <c r="A820" s="49">
        <f t="shared" si="131"/>
        <v>2</v>
      </c>
      <c r="B820" s="58"/>
      <c r="C820" s="51">
        <f t="shared" si="129"/>
        <v>4</v>
      </c>
      <c r="D820" s="79"/>
      <c r="E820" s="74"/>
      <c r="F820" s="74" t="s">
        <v>1820</v>
      </c>
      <c r="G820" s="79"/>
      <c r="H820" s="82" t="s">
        <v>1657</v>
      </c>
      <c r="I820" s="102" t="s">
        <v>593</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outlineLevel="3" x14ac:dyDescent="0.25">
      <c r="A821" s="49">
        <f t="shared" si="131"/>
        <v>3</v>
      </c>
      <c r="B821" s="58"/>
      <c r="C821" s="51">
        <f t="shared" si="129"/>
        <v>4</v>
      </c>
      <c r="D821" s="79"/>
      <c r="E821" s="74"/>
      <c r="F821" s="74" t="s">
        <v>1821</v>
      </c>
      <c r="G821" s="79"/>
      <c r="H821" s="82" t="s">
        <v>1651</v>
      </c>
      <c r="I821" s="102" t="s">
        <v>593</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outlineLevel="3" x14ac:dyDescent="0.25">
      <c r="A822" s="49">
        <f t="shared" si="131"/>
        <v>3</v>
      </c>
      <c r="B822" s="58"/>
      <c r="C822" s="51">
        <f t="shared" si="129"/>
        <v>4</v>
      </c>
      <c r="D822" s="79"/>
      <c r="E822" s="74"/>
      <c r="F822" s="74" t="s">
        <v>1822</v>
      </c>
      <c r="G822" s="79"/>
      <c r="H822" s="82" t="s">
        <v>1653</v>
      </c>
      <c r="I822" s="102" t="s">
        <v>593</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outlineLevel="3" x14ac:dyDescent="0.25">
      <c r="A823" s="49">
        <f t="shared" si="131"/>
        <v>3</v>
      </c>
      <c r="B823" s="58"/>
      <c r="C823" s="51">
        <f t="shared" si="129"/>
        <v>4</v>
      </c>
      <c r="D823" s="79"/>
      <c r="E823" s="74"/>
      <c r="F823" s="74" t="s">
        <v>1823</v>
      </c>
      <c r="G823" s="79"/>
      <c r="H823" s="82" t="s">
        <v>1655</v>
      </c>
      <c r="I823" s="102" t="s">
        <v>593</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outlineLevel="3" x14ac:dyDescent="0.25">
      <c r="A824" s="49">
        <f t="shared" si="131"/>
        <v>3</v>
      </c>
      <c r="B824" s="58"/>
      <c r="C824" s="51">
        <f t="shared" si="129"/>
        <v>4</v>
      </c>
      <c r="D824" s="79"/>
      <c r="E824" s="74"/>
      <c r="F824" s="74" t="s">
        <v>1824</v>
      </c>
      <c r="G824" s="79"/>
      <c r="H824" s="82" t="s">
        <v>1657</v>
      </c>
      <c r="I824" s="102" t="s">
        <v>593</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outlineLevel="3" x14ac:dyDescent="0.25">
      <c r="A825" s="49">
        <f>A745+1</f>
        <v>1</v>
      </c>
      <c r="B825" s="58"/>
      <c r="C825" s="51">
        <f t="shared" si="129"/>
        <v>4</v>
      </c>
      <c r="D825" s="79"/>
      <c r="E825" s="74"/>
      <c r="F825" s="74" t="s">
        <v>1825</v>
      </c>
      <c r="G825" s="79"/>
      <c r="H825" s="82" t="s">
        <v>1651</v>
      </c>
      <c r="I825" s="102" t="s">
        <v>593</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outlineLevel="3" x14ac:dyDescent="0.25">
      <c r="A826" s="49">
        <f>A746+1</f>
        <v>1</v>
      </c>
      <c r="B826" s="58"/>
      <c r="C826" s="51">
        <f t="shared" si="129"/>
        <v>4</v>
      </c>
      <c r="D826" s="79"/>
      <c r="E826" s="74"/>
      <c r="F826" s="74" t="s">
        <v>1826</v>
      </c>
      <c r="G826" s="79"/>
      <c r="H826" s="82" t="s">
        <v>1653</v>
      </c>
      <c r="I826" s="102" t="s">
        <v>593</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outlineLevel="3" x14ac:dyDescent="0.25">
      <c r="A827" s="49">
        <f>A747+1</f>
        <v>1</v>
      </c>
      <c r="B827" s="58"/>
      <c r="C827" s="51">
        <f t="shared" si="129"/>
        <v>4</v>
      </c>
      <c r="D827" s="79"/>
      <c r="E827" s="74"/>
      <c r="F827" s="74" t="s">
        <v>1827</v>
      </c>
      <c r="G827" s="79"/>
      <c r="H827" s="82" t="s">
        <v>1655</v>
      </c>
      <c r="I827" s="102" t="s">
        <v>593</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outlineLevel="3" x14ac:dyDescent="0.25">
      <c r="A828" s="49">
        <f>A748+1</f>
        <v>1</v>
      </c>
      <c r="B828" s="58"/>
      <c r="C828" s="51">
        <f t="shared" si="129"/>
        <v>4</v>
      </c>
      <c r="D828" s="79"/>
      <c r="E828" s="74"/>
      <c r="F828" s="74" t="s">
        <v>1828</v>
      </c>
      <c r="G828" s="79"/>
      <c r="H828" s="82" t="s">
        <v>1657</v>
      </c>
      <c r="I828" s="102" t="s">
        <v>593</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outlineLevel="3" x14ac:dyDescent="0.25">
      <c r="A829" s="49">
        <f t="shared" ref="A829:A836" si="132">A825+1</f>
        <v>2</v>
      </c>
      <c r="B829" s="58"/>
      <c r="C829" s="51">
        <f t="shared" si="129"/>
        <v>4</v>
      </c>
      <c r="D829" s="79"/>
      <c r="E829" s="74"/>
      <c r="F829" s="74" t="s">
        <v>1829</v>
      </c>
      <c r="G829" s="79"/>
      <c r="H829" s="82" t="s">
        <v>1651</v>
      </c>
      <c r="I829" s="102" t="s">
        <v>593</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outlineLevel="3" x14ac:dyDescent="0.25">
      <c r="A830" s="49">
        <f t="shared" si="132"/>
        <v>2</v>
      </c>
      <c r="B830" s="58"/>
      <c r="C830" s="51">
        <f t="shared" si="129"/>
        <v>4</v>
      </c>
      <c r="D830" s="79"/>
      <c r="E830" s="74"/>
      <c r="F830" s="74" t="s">
        <v>1830</v>
      </c>
      <c r="G830" s="79"/>
      <c r="H830" s="82" t="s">
        <v>1653</v>
      </c>
      <c r="I830" s="102" t="s">
        <v>593</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outlineLevel="3" x14ac:dyDescent="0.25">
      <c r="A831" s="49">
        <f t="shared" si="132"/>
        <v>2</v>
      </c>
      <c r="B831" s="58"/>
      <c r="C831" s="51">
        <f t="shared" si="129"/>
        <v>4</v>
      </c>
      <c r="D831" s="79"/>
      <c r="E831" s="74"/>
      <c r="F831" s="74" t="s">
        <v>1831</v>
      </c>
      <c r="G831" s="79"/>
      <c r="H831" s="82" t="s">
        <v>1655</v>
      </c>
      <c r="I831" s="102" t="s">
        <v>593</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outlineLevel="3" x14ac:dyDescent="0.25">
      <c r="A832" s="49">
        <f t="shared" si="132"/>
        <v>2</v>
      </c>
      <c r="B832" s="58"/>
      <c r="C832" s="51">
        <f t="shared" si="129"/>
        <v>4</v>
      </c>
      <c r="D832" s="79"/>
      <c r="E832" s="74"/>
      <c r="F832" s="74" t="s">
        <v>1832</v>
      </c>
      <c r="G832" s="79"/>
      <c r="H832" s="82" t="s">
        <v>1657</v>
      </c>
      <c r="I832" s="102" t="s">
        <v>593</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outlineLevel="3" x14ac:dyDescent="0.25">
      <c r="A833" s="49">
        <f t="shared" si="132"/>
        <v>3</v>
      </c>
      <c r="B833" s="58"/>
      <c r="C833" s="51">
        <f t="shared" si="129"/>
        <v>4</v>
      </c>
      <c r="D833" s="79"/>
      <c r="E833" s="74"/>
      <c r="F833" s="74" t="s">
        <v>1833</v>
      </c>
      <c r="G833" s="79"/>
      <c r="H833" s="82" t="s">
        <v>1651</v>
      </c>
      <c r="I833" s="102" t="s">
        <v>593</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outlineLevel="3" x14ac:dyDescent="0.25">
      <c r="A834" s="49">
        <f t="shared" si="132"/>
        <v>3</v>
      </c>
      <c r="B834" s="58"/>
      <c r="C834" s="51">
        <f t="shared" si="129"/>
        <v>4</v>
      </c>
      <c r="D834" s="79"/>
      <c r="E834" s="74"/>
      <c r="F834" s="74" t="s">
        <v>1834</v>
      </c>
      <c r="G834" s="79"/>
      <c r="H834" s="82" t="s">
        <v>1653</v>
      </c>
      <c r="I834" s="102" t="s">
        <v>593</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outlineLevel="3" x14ac:dyDescent="0.25">
      <c r="A835" s="49">
        <f t="shared" si="132"/>
        <v>3</v>
      </c>
      <c r="B835" s="58"/>
      <c r="C835" s="51">
        <f t="shared" si="129"/>
        <v>4</v>
      </c>
      <c r="D835" s="79"/>
      <c r="E835" s="74"/>
      <c r="F835" s="74" t="s">
        <v>1835</v>
      </c>
      <c r="G835" s="79"/>
      <c r="H835" s="82" t="s">
        <v>1655</v>
      </c>
      <c r="I835" s="102" t="s">
        <v>593</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outlineLevel="3" x14ac:dyDescent="0.25">
      <c r="A836" s="49">
        <f t="shared" si="132"/>
        <v>3</v>
      </c>
      <c r="B836" s="58"/>
      <c r="C836" s="51">
        <f t="shared" si="129"/>
        <v>4</v>
      </c>
      <c r="D836" s="79"/>
      <c r="E836" s="74"/>
      <c r="F836" s="74" t="s">
        <v>1836</v>
      </c>
      <c r="G836" s="79"/>
      <c r="H836" s="82" t="s">
        <v>1657</v>
      </c>
      <c r="I836" s="102" t="s">
        <v>593</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outlineLevel="3" x14ac:dyDescent="0.25">
      <c r="A837" s="49">
        <f>A757+1</f>
        <v>1</v>
      </c>
      <c r="B837" s="58"/>
      <c r="C837" s="51">
        <f t="shared" si="129"/>
        <v>4</v>
      </c>
      <c r="D837" s="79"/>
      <c r="E837" s="74"/>
      <c r="F837" s="74" t="s">
        <v>1837</v>
      </c>
      <c r="G837" s="79"/>
      <c r="H837" s="82" t="s">
        <v>1651</v>
      </c>
      <c r="I837" s="102" t="s">
        <v>593</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outlineLevel="3" x14ac:dyDescent="0.25">
      <c r="A838" s="49">
        <f>A758+1</f>
        <v>1</v>
      </c>
      <c r="B838" s="58"/>
      <c r="C838" s="51">
        <f t="shared" si="129"/>
        <v>4</v>
      </c>
      <c r="D838" s="79"/>
      <c r="E838" s="74"/>
      <c r="F838" s="74" t="s">
        <v>1838</v>
      </c>
      <c r="G838" s="79"/>
      <c r="H838" s="82" t="s">
        <v>1653</v>
      </c>
      <c r="I838" s="102" t="s">
        <v>593</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outlineLevel="3" x14ac:dyDescent="0.25">
      <c r="A839" s="49">
        <f>A759+1</f>
        <v>1</v>
      </c>
      <c r="B839" s="58"/>
      <c r="C839" s="51">
        <f t="shared" si="129"/>
        <v>4</v>
      </c>
      <c r="D839" s="79"/>
      <c r="E839" s="74"/>
      <c r="F839" s="74" t="s">
        <v>1839</v>
      </c>
      <c r="G839" s="79"/>
      <c r="H839" s="82" t="s">
        <v>1655</v>
      </c>
      <c r="I839" s="102" t="s">
        <v>593</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outlineLevel="3" x14ac:dyDescent="0.25">
      <c r="A840" s="49">
        <f>A760+1</f>
        <v>1</v>
      </c>
      <c r="B840" s="58"/>
      <c r="C840" s="51">
        <f t="shared" si="129"/>
        <v>4</v>
      </c>
      <c r="D840" s="79"/>
      <c r="E840" s="74"/>
      <c r="F840" s="74" t="s">
        <v>1840</v>
      </c>
      <c r="G840" s="79"/>
      <c r="H840" s="82" t="s">
        <v>1657</v>
      </c>
      <c r="I840" s="102" t="s">
        <v>593</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outlineLevel="3" x14ac:dyDescent="0.25">
      <c r="A841" s="49">
        <f t="shared" ref="A841:A848" si="133">A837+1</f>
        <v>2</v>
      </c>
      <c r="B841" s="58"/>
      <c r="C841" s="51">
        <f t="shared" si="129"/>
        <v>4</v>
      </c>
      <c r="D841" s="79"/>
      <c r="E841" s="74"/>
      <c r="F841" s="74" t="s">
        <v>1841</v>
      </c>
      <c r="G841" s="79"/>
      <c r="H841" s="82" t="s">
        <v>1651</v>
      </c>
      <c r="I841" s="102" t="s">
        <v>593</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outlineLevel="3" x14ac:dyDescent="0.25">
      <c r="A842" s="49">
        <f t="shared" si="133"/>
        <v>2</v>
      </c>
      <c r="B842" s="58"/>
      <c r="C842" s="51">
        <f t="shared" si="129"/>
        <v>4</v>
      </c>
      <c r="D842" s="79"/>
      <c r="E842" s="74"/>
      <c r="F842" s="74" t="s">
        <v>1842</v>
      </c>
      <c r="G842" s="79"/>
      <c r="H842" s="82" t="s">
        <v>1653</v>
      </c>
      <c r="I842" s="102" t="s">
        <v>593</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outlineLevel="3" x14ac:dyDescent="0.25">
      <c r="A843" s="49">
        <f t="shared" si="133"/>
        <v>2</v>
      </c>
      <c r="B843" s="58"/>
      <c r="C843" s="51">
        <f t="shared" si="129"/>
        <v>4</v>
      </c>
      <c r="D843" s="79"/>
      <c r="E843" s="74"/>
      <c r="F843" s="74" t="s">
        <v>1843</v>
      </c>
      <c r="G843" s="79"/>
      <c r="H843" s="82" t="s">
        <v>1655</v>
      </c>
      <c r="I843" s="102" t="s">
        <v>593</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outlineLevel="3" x14ac:dyDescent="0.25">
      <c r="A844" s="49">
        <f t="shared" si="133"/>
        <v>2</v>
      </c>
      <c r="B844" s="58"/>
      <c r="C844" s="51">
        <f t="shared" si="129"/>
        <v>4</v>
      </c>
      <c r="D844" s="79"/>
      <c r="E844" s="74"/>
      <c r="F844" s="74" t="s">
        <v>1844</v>
      </c>
      <c r="G844" s="79"/>
      <c r="H844" s="82" t="s">
        <v>1657</v>
      </c>
      <c r="I844" s="102" t="s">
        <v>593</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outlineLevel="3" x14ac:dyDescent="0.25">
      <c r="A845" s="49">
        <f t="shared" si="133"/>
        <v>3</v>
      </c>
      <c r="B845" s="58"/>
      <c r="C845" s="51">
        <f t="shared" si="129"/>
        <v>4</v>
      </c>
      <c r="D845" s="79"/>
      <c r="E845" s="74"/>
      <c r="F845" s="74" t="s">
        <v>1845</v>
      </c>
      <c r="G845" s="79"/>
      <c r="H845" s="82" t="s">
        <v>1741</v>
      </c>
      <c r="I845" s="102" t="s">
        <v>593</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outlineLevel="3" x14ac:dyDescent="0.25">
      <c r="A846" s="49">
        <f t="shared" si="133"/>
        <v>3</v>
      </c>
      <c r="B846" s="58"/>
      <c r="C846" s="51">
        <f t="shared" si="129"/>
        <v>4</v>
      </c>
      <c r="D846" s="79"/>
      <c r="E846" s="74"/>
      <c r="F846" s="74" t="s">
        <v>1846</v>
      </c>
      <c r="G846" s="79"/>
      <c r="H846" s="82" t="s">
        <v>1653</v>
      </c>
      <c r="I846" s="102" t="s">
        <v>593</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outlineLevel="3" x14ac:dyDescent="0.25">
      <c r="A847" s="49">
        <f t="shared" si="133"/>
        <v>3</v>
      </c>
      <c r="B847" s="58"/>
      <c r="C847" s="51">
        <f t="shared" si="129"/>
        <v>4</v>
      </c>
      <c r="D847" s="79"/>
      <c r="E847" s="74"/>
      <c r="F847" s="74" t="s">
        <v>1847</v>
      </c>
      <c r="G847" s="79"/>
      <c r="H847" s="82" t="s">
        <v>1655</v>
      </c>
      <c r="I847" s="102" t="s">
        <v>593</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outlineLevel="3" x14ac:dyDescent="0.25">
      <c r="A848" s="49">
        <f t="shared" si="133"/>
        <v>3</v>
      </c>
      <c r="B848" s="58"/>
      <c r="C848" s="51">
        <f t="shared" si="129"/>
        <v>4</v>
      </c>
      <c r="D848" s="79"/>
      <c r="E848" s="74"/>
      <c r="F848" s="74" t="s">
        <v>1848</v>
      </c>
      <c r="G848" s="79"/>
      <c r="H848" s="82" t="s">
        <v>1657</v>
      </c>
      <c r="I848" s="102" t="s">
        <v>593</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outlineLevel="3" x14ac:dyDescent="0.25">
      <c r="A849" s="49">
        <f>A769+1</f>
        <v>1</v>
      </c>
      <c r="B849" s="58"/>
      <c r="C849" s="51">
        <f t="shared" si="129"/>
        <v>4</v>
      </c>
      <c r="D849" s="79"/>
      <c r="E849" s="74"/>
      <c r="F849" s="74" t="s">
        <v>1849</v>
      </c>
      <c r="G849" s="79"/>
      <c r="H849" s="82" t="s">
        <v>1746</v>
      </c>
      <c r="I849" s="102" t="s">
        <v>593</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outlineLevel="3" x14ac:dyDescent="0.25">
      <c r="A850" s="49">
        <f>A770+1</f>
        <v>1</v>
      </c>
      <c r="B850" s="58"/>
      <c r="C850" s="51">
        <f t="shared" si="129"/>
        <v>4</v>
      </c>
      <c r="D850" s="79"/>
      <c r="E850" s="74"/>
      <c r="F850" s="74" t="s">
        <v>1850</v>
      </c>
      <c r="G850" s="79"/>
      <c r="H850" s="82" t="s">
        <v>1653</v>
      </c>
      <c r="I850" s="102" t="s">
        <v>593</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outlineLevel="3" x14ac:dyDescent="0.25">
      <c r="A851" s="49">
        <f>A771+1</f>
        <v>1</v>
      </c>
      <c r="B851" s="58"/>
      <c r="C851" s="51">
        <f t="shared" si="129"/>
        <v>4</v>
      </c>
      <c r="D851" s="79"/>
      <c r="E851" s="74"/>
      <c r="F851" s="74" t="s">
        <v>1851</v>
      </c>
      <c r="G851" s="79"/>
      <c r="H851" s="82" t="s">
        <v>1655</v>
      </c>
      <c r="I851" s="102" t="s">
        <v>593</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outlineLevel="3" x14ac:dyDescent="0.25">
      <c r="A852" s="49">
        <f>A772+1</f>
        <v>1</v>
      </c>
      <c r="B852" s="58"/>
      <c r="C852" s="51">
        <f t="shared" si="129"/>
        <v>4</v>
      </c>
      <c r="D852" s="79"/>
      <c r="E852" s="74"/>
      <c r="F852" s="74" t="s">
        <v>1852</v>
      </c>
      <c r="G852" s="79"/>
      <c r="H852" s="82" t="s">
        <v>1657</v>
      </c>
      <c r="I852" s="102" t="s">
        <v>593</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outlineLevel="3" x14ac:dyDescent="0.25">
      <c r="A853" s="49">
        <f t="shared" ref="A853:A860" si="134">A849+1</f>
        <v>2</v>
      </c>
      <c r="B853" s="58"/>
      <c r="C853" s="51">
        <f t="shared" si="129"/>
        <v>4</v>
      </c>
      <c r="D853" s="79"/>
      <c r="E853" s="74"/>
      <c r="F853" s="74" t="s">
        <v>1853</v>
      </c>
      <c r="G853" s="79"/>
      <c r="H853" s="82" t="s">
        <v>1651</v>
      </c>
      <c r="I853" s="102" t="s">
        <v>593</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outlineLevel="3" x14ac:dyDescent="0.25">
      <c r="A854" s="49">
        <f t="shared" si="134"/>
        <v>2</v>
      </c>
      <c r="B854" s="58"/>
      <c r="C854" s="51">
        <f t="shared" si="129"/>
        <v>4</v>
      </c>
      <c r="D854" s="79"/>
      <c r="E854" s="74"/>
      <c r="F854" s="74" t="s">
        <v>1854</v>
      </c>
      <c r="G854" s="79"/>
      <c r="H854" s="82" t="s">
        <v>1653</v>
      </c>
      <c r="I854" s="102" t="s">
        <v>593</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outlineLevel="3" x14ac:dyDescent="0.25">
      <c r="A855" s="49">
        <f t="shared" si="134"/>
        <v>2</v>
      </c>
      <c r="B855" s="58"/>
      <c r="C855" s="51">
        <f t="shared" si="129"/>
        <v>4</v>
      </c>
      <c r="D855" s="79"/>
      <c r="E855" s="74"/>
      <c r="F855" s="74" t="s">
        <v>1855</v>
      </c>
      <c r="G855" s="79"/>
      <c r="H855" s="82" t="s">
        <v>1655</v>
      </c>
      <c r="I855" s="102" t="s">
        <v>593</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outlineLevel="3" x14ac:dyDescent="0.25">
      <c r="A856" s="49">
        <f t="shared" si="134"/>
        <v>2</v>
      </c>
      <c r="B856" s="58"/>
      <c r="C856" s="51">
        <f t="shared" si="129"/>
        <v>4</v>
      </c>
      <c r="D856" s="79"/>
      <c r="E856" s="74"/>
      <c r="F856" s="74" t="s">
        <v>1856</v>
      </c>
      <c r="G856" s="79"/>
      <c r="H856" s="82" t="s">
        <v>1657</v>
      </c>
      <c r="I856" s="102" t="s">
        <v>593</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outlineLevel="3" x14ac:dyDescent="0.25">
      <c r="A857" s="49">
        <f t="shared" si="134"/>
        <v>3</v>
      </c>
      <c r="B857" s="58"/>
      <c r="C857" s="51">
        <f t="shared" si="129"/>
        <v>4</v>
      </c>
      <c r="D857" s="79"/>
      <c r="E857" s="74"/>
      <c r="F857" s="74" t="s">
        <v>1857</v>
      </c>
      <c r="G857" s="79"/>
      <c r="H857" s="82" t="s">
        <v>1651</v>
      </c>
      <c r="I857" s="102" t="s">
        <v>593</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outlineLevel="3" x14ac:dyDescent="0.25">
      <c r="A858" s="49">
        <f t="shared" si="134"/>
        <v>3</v>
      </c>
      <c r="B858" s="58"/>
      <c r="C858" s="51">
        <f t="shared" si="129"/>
        <v>4</v>
      </c>
      <c r="D858" s="79"/>
      <c r="E858" s="74"/>
      <c r="F858" s="74" t="s">
        <v>1858</v>
      </c>
      <c r="G858" s="79"/>
      <c r="H858" s="82" t="s">
        <v>1653</v>
      </c>
      <c r="I858" s="102" t="s">
        <v>593</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outlineLevel="3" x14ac:dyDescent="0.25">
      <c r="A859" s="49">
        <f t="shared" si="134"/>
        <v>3</v>
      </c>
      <c r="B859" s="58"/>
      <c r="C859" s="51">
        <f t="shared" si="129"/>
        <v>4</v>
      </c>
      <c r="D859" s="79"/>
      <c r="E859" s="74"/>
      <c r="F859" s="74" t="s">
        <v>1859</v>
      </c>
      <c r="G859" s="79"/>
      <c r="H859" s="82" t="s">
        <v>1655</v>
      </c>
      <c r="I859" s="102" t="s">
        <v>593</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outlineLevel="3" x14ac:dyDescent="0.25">
      <c r="A860" s="49">
        <f t="shared" si="134"/>
        <v>3</v>
      </c>
      <c r="B860" s="58"/>
      <c r="C860" s="51">
        <f t="shared" si="129"/>
        <v>4</v>
      </c>
      <c r="D860" s="79"/>
      <c r="E860" s="74"/>
      <c r="F860" s="74" t="s">
        <v>1860</v>
      </c>
      <c r="G860" s="79"/>
      <c r="H860" s="82" t="s">
        <v>1657</v>
      </c>
      <c r="I860" s="102" t="s">
        <v>593</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outlineLevel="3" x14ac:dyDescent="0.25">
      <c r="A861" s="49">
        <f>A797+1</f>
        <v>1</v>
      </c>
      <c r="B861" s="58"/>
      <c r="C861" s="51">
        <f t="shared" si="129"/>
        <v>4</v>
      </c>
      <c r="D861" s="79"/>
      <c r="E861" s="74"/>
      <c r="F861" s="74" t="s">
        <v>1861</v>
      </c>
      <c r="G861" s="79"/>
      <c r="H861" s="82" t="s">
        <v>1651</v>
      </c>
      <c r="I861" s="102" t="s">
        <v>593</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outlineLevel="3" x14ac:dyDescent="0.25">
      <c r="A862" s="49">
        <f>A798+1</f>
        <v>1</v>
      </c>
      <c r="B862" s="58"/>
      <c r="C862" s="51">
        <f t="shared" si="129"/>
        <v>4</v>
      </c>
      <c r="D862" s="79"/>
      <c r="E862" s="74"/>
      <c r="F862" s="74" t="s">
        <v>1862</v>
      </c>
      <c r="G862" s="79"/>
      <c r="H862" s="82" t="s">
        <v>1653</v>
      </c>
      <c r="I862" s="102" t="s">
        <v>593</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outlineLevel="3" x14ac:dyDescent="0.25">
      <c r="A863" s="49">
        <f>A799+1</f>
        <v>1</v>
      </c>
      <c r="B863" s="58"/>
      <c r="C863" s="51">
        <f t="shared" si="129"/>
        <v>4</v>
      </c>
      <c r="D863" s="79"/>
      <c r="E863" s="74"/>
      <c r="F863" s="74" t="s">
        <v>1863</v>
      </c>
      <c r="G863" s="79"/>
      <c r="H863" s="82" t="s">
        <v>1655</v>
      </c>
      <c r="I863" s="102" t="s">
        <v>593</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outlineLevel="3" x14ac:dyDescent="0.25">
      <c r="A864" s="49">
        <f>A800+1</f>
        <v>1</v>
      </c>
      <c r="B864" s="58"/>
      <c r="C864" s="51">
        <f t="shared" si="129"/>
        <v>4</v>
      </c>
      <c r="D864" s="79"/>
      <c r="E864" s="74"/>
      <c r="F864" s="74" t="s">
        <v>1864</v>
      </c>
      <c r="G864" s="79"/>
      <c r="H864" s="82" t="s">
        <v>1657</v>
      </c>
      <c r="I864" s="102" t="s">
        <v>593</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outlineLevel="3" x14ac:dyDescent="0.25">
      <c r="A865" s="49">
        <f t="shared" ref="A865:A872" si="135">A861+1</f>
        <v>2</v>
      </c>
      <c r="B865" s="58"/>
      <c r="C865" s="51">
        <f t="shared" ref="C865:C872" si="136">INT($C$40)+3</f>
        <v>4</v>
      </c>
      <c r="D865" s="79"/>
      <c r="E865" s="74"/>
      <c r="F865" s="74" t="s">
        <v>1865</v>
      </c>
      <c r="G865" s="79"/>
      <c r="H865" s="82" t="s">
        <v>1775</v>
      </c>
      <c r="I865" s="102" t="s">
        <v>593</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outlineLevel="3" x14ac:dyDescent="0.25">
      <c r="A866" s="49">
        <f t="shared" si="135"/>
        <v>2</v>
      </c>
      <c r="B866" s="58"/>
      <c r="C866" s="51">
        <f t="shared" si="136"/>
        <v>4</v>
      </c>
      <c r="D866" s="79"/>
      <c r="E866" s="74"/>
      <c r="F866" s="74" t="s">
        <v>1866</v>
      </c>
      <c r="G866" s="79"/>
      <c r="H866" s="82" t="s">
        <v>1653</v>
      </c>
      <c r="I866" s="102" t="s">
        <v>593</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outlineLevel="3" x14ac:dyDescent="0.25">
      <c r="A867" s="49">
        <f t="shared" si="135"/>
        <v>2</v>
      </c>
      <c r="B867" s="58"/>
      <c r="C867" s="51">
        <f t="shared" si="136"/>
        <v>4</v>
      </c>
      <c r="D867" s="79"/>
      <c r="E867" s="74"/>
      <c r="F867" s="74" t="s">
        <v>1867</v>
      </c>
      <c r="G867" s="79"/>
      <c r="H867" s="82" t="s">
        <v>1655</v>
      </c>
      <c r="I867" s="102" t="s">
        <v>593</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outlineLevel="3" x14ac:dyDescent="0.25">
      <c r="A868" s="49">
        <f t="shared" si="135"/>
        <v>2</v>
      </c>
      <c r="B868" s="58"/>
      <c r="C868" s="51">
        <f t="shared" si="136"/>
        <v>4</v>
      </c>
      <c r="D868" s="79"/>
      <c r="E868" s="74"/>
      <c r="F868" s="74" t="s">
        <v>1868</v>
      </c>
      <c r="G868" s="79"/>
      <c r="H868" s="82" t="s">
        <v>1657</v>
      </c>
      <c r="I868" s="102" t="s">
        <v>593</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outlineLevel="3" x14ac:dyDescent="0.25">
      <c r="A869" s="49">
        <f t="shared" si="135"/>
        <v>3</v>
      </c>
      <c r="B869" s="58"/>
      <c r="C869" s="51">
        <f t="shared" si="136"/>
        <v>4</v>
      </c>
      <c r="D869" s="79"/>
      <c r="E869" s="74"/>
      <c r="F869" s="74" t="s">
        <v>1869</v>
      </c>
      <c r="G869" s="79"/>
      <c r="H869" s="82" t="s">
        <v>1780</v>
      </c>
      <c r="I869" s="102" t="s">
        <v>593</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outlineLevel="3" x14ac:dyDescent="0.25">
      <c r="A870" s="49">
        <f t="shared" si="135"/>
        <v>3</v>
      </c>
      <c r="B870" s="58"/>
      <c r="C870" s="51">
        <f t="shared" si="136"/>
        <v>4</v>
      </c>
      <c r="D870" s="79"/>
      <c r="E870" s="74"/>
      <c r="F870" s="74" t="s">
        <v>1870</v>
      </c>
      <c r="G870" s="79"/>
      <c r="H870" s="82" t="s">
        <v>1782</v>
      </c>
      <c r="I870" s="102" t="s">
        <v>593</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outlineLevel="3" x14ac:dyDescent="0.25">
      <c r="A871" s="49">
        <f t="shared" si="135"/>
        <v>3</v>
      </c>
      <c r="B871" s="58"/>
      <c r="C871" s="51">
        <f t="shared" si="136"/>
        <v>4</v>
      </c>
      <c r="D871" s="79"/>
      <c r="E871" s="74"/>
      <c r="F871" s="74" t="s">
        <v>1871</v>
      </c>
      <c r="G871" s="79"/>
      <c r="H871" s="82" t="s">
        <v>1784</v>
      </c>
      <c r="I871" s="102" t="s">
        <v>593</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outlineLevel="3" x14ac:dyDescent="0.25">
      <c r="A872" s="49">
        <f t="shared" si="135"/>
        <v>3</v>
      </c>
      <c r="B872" s="58"/>
      <c r="C872" s="51">
        <f t="shared" si="136"/>
        <v>4</v>
      </c>
      <c r="D872" s="79"/>
      <c r="E872" s="74"/>
      <c r="F872" s="74" t="s">
        <v>1872</v>
      </c>
      <c r="G872" s="79"/>
      <c r="H872" s="82" t="s">
        <v>1786</v>
      </c>
      <c r="I872" s="102" t="s">
        <v>593</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outlineLevel="2" x14ac:dyDescent="0.25">
      <c r="A873" s="49"/>
      <c r="B873" s="58"/>
      <c r="C873" s="51">
        <f>INT($C$40)+2</f>
        <v>3</v>
      </c>
      <c r="D873" s="79"/>
      <c r="E873" s="74" t="s">
        <v>1873</v>
      </c>
      <c r="F873" s="74" t="s">
        <v>1874</v>
      </c>
      <c r="G873" s="79"/>
      <c r="H873" s="82" t="s">
        <v>1875</v>
      </c>
      <c r="I873" s="102" t="s">
        <v>593</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1876</v>
      </c>
      <c r="AE873" s="82"/>
      <c r="AF873" s="82">
        <v>1</v>
      </c>
      <c r="AG873" s="82">
        <v>1</v>
      </c>
      <c r="AH873" s="79"/>
      <c r="AI873" s="61"/>
      <c r="AJ873" s="49"/>
      <c r="AK873" s="49"/>
      <c r="AL873" s="49"/>
    </row>
    <row r="874" spans="1:38" outlineLevel="2" x14ac:dyDescent="0.25">
      <c r="A874" s="49"/>
      <c r="B874" s="58"/>
      <c r="C874" s="51">
        <f>INT($C$40)+2</f>
        <v>3</v>
      </c>
      <c r="D874" s="79"/>
      <c r="E874" s="74"/>
      <c r="F874" s="74" t="s">
        <v>1877</v>
      </c>
      <c r="G874" s="79"/>
      <c r="H874" s="82" t="s">
        <v>1878</v>
      </c>
      <c r="I874" s="102" t="s">
        <v>593</v>
      </c>
      <c r="J874" s="102"/>
      <c r="K874" s="103">
        <v>0.52400000000000002</v>
      </c>
      <c r="L874" s="103">
        <v>0.65500000000000003</v>
      </c>
      <c r="M874" s="103">
        <v>0.41599999999999998</v>
      </c>
      <c r="N874" s="103">
        <v>0.41599999999999998</v>
      </c>
      <c r="O874" s="103">
        <v>0.41599999999999998</v>
      </c>
      <c r="P874" s="103">
        <v>0.57699999999999996</v>
      </c>
      <c r="Q874" s="82"/>
      <c r="R874" s="82" t="s">
        <v>642</v>
      </c>
      <c r="S874" s="82" t="s">
        <v>642</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outlineLevel="2" x14ac:dyDescent="0.25">
      <c r="A875" s="49"/>
      <c r="B875" s="58"/>
      <c r="C875" s="51">
        <f>INT($C$40)+2</f>
        <v>3</v>
      </c>
      <c r="D875" s="79"/>
      <c r="E875" s="74"/>
      <c r="F875" s="74" t="s">
        <v>1879</v>
      </c>
      <c r="G875" s="79"/>
      <c r="H875" s="82" t="s">
        <v>1880</v>
      </c>
      <c r="I875" s="102" t="s">
        <v>593</v>
      </c>
      <c r="J875" s="102"/>
      <c r="K875" s="103">
        <v>0.70699999999999996</v>
      </c>
      <c r="L875" s="103">
        <v>0.88400000000000001</v>
      </c>
      <c r="M875" s="82"/>
      <c r="N875" s="82"/>
      <c r="O875" s="82"/>
      <c r="P875" s="82"/>
      <c r="Q875" s="82"/>
      <c r="R875" s="82" t="s">
        <v>642</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outlineLevel="2" x14ac:dyDescent="0.25">
      <c r="A876" s="49"/>
      <c r="B876" s="58"/>
      <c r="C876" s="51">
        <f>INT($C$40)+2</f>
        <v>3</v>
      </c>
      <c r="D876" s="79"/>
      <c r="E876" s="74"/>
      <c r="F876" s="74" t="s">
        <v>1881</v>
      </c>
      <c r="G876" s="79"/>
      <c r="H876" s="82" t="s">
        <v>1882</v>
      </c>
      <c r="I876" s="102" t="s">
        <v>593</v>
      </c>
      <c r="J876" s="102"/>
      <c r="K876" s="103">
        <v>0.89100000000000001</v>
      </c>
      <c r="L876" s="103">
        <v>1.1140000000000001</v>
      </c>
      <c r="M876" s="82"/>
      <c r="N876" s="82"/>
      <c r="O876" s="82"/>
      <c r="P876" s="82"/>
      <c r="Q876" s="82"/>
      <c r="R876" s="82" t="s">
        <v>642</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x14ac:dyDescent="0.25">
      <c r="A877" s="49"/>
      <c r="B877" s="58"/>
      <c r="C877" s="51">
        <f>INT($C$40)+1</f>
        <v>2</v>
      </c>
      <c r="D877" s="79"/>
      <c r="E877" s="74"/>
      <c r="F877" s="318" t="s">
        <v>1883</v>
      </c>
      <c r="G877" s="79"/>
      <c r="H877" s="297" t="s">
        <v>1884</v>
      </c>
      <c r="I877" s="102"/>
      <c r="J877" s="102" t="s">
        <v>611</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outlineLevel="2" x14ac:dyDescent="0.25">
      <c r="A878" s="49"/>
      <c r="B878" s="58"/>
      <c r="C878" s="51">
        <f>INT($C$40)+2</f>
        <v>3</v>
      </c>
      <c r="D878" s="79"/>
      <c r="E878" s="74" t="s">
        <v>1885</v>
      </c>
      <c r="F878" s="74" t="s">
        <v>1886</v>
      </c>
      <c r="G878" s="79"/>
      <c r="H878" s="82" t="s">
        <v>1887</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outlineLevel="2" x14ac:dyDescent="0.25">
      <c r="A879" s="49"/>
      <c r="B879" s="58"/>
      <c r="C879" s="51">
        <f>INT($C$40)+2</f>
        <v>3</v>
      </c>
      <c r="D879" s="79"/>
      <c r="E879" s="74"/>
      <c r="F879" s="74" t="s">
        <v>1888</v>
      </c>
      <c r="G879" s="79"/>
      <c r="H879" s="143" t="s">
        <v>1889</v>
      </c>
      <c r="I879" s="102" t="s">
        <v>1890</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1891</v>
      </c>
      <c r="AE879" s="82"/>
      <c r="AF879" s="103">
        <v>1</v>
      </c>
      <c r="AG879" s="103">
        <v>1</v>
      </c>
      <c r="AH879" s="79"/>
      <c r="AI879" s="61"/>
      <c r="AJ879" s="49"/>
      <c r="AK879" s="49"/>
      <c r="AL879" s="49"/>
    </row>
    <row r="880" spans="1:38" outlineLevel="2" x14ac:dyDescent="0.25">
      <c r="A880" s="49"/>
      <c r="B880" s="58"/>
      <c r="C880" s="51">
        <f>INT($C$40)+2</f>
        <v>3</v>
      </c>
      <c r="D880" s="79"/>
      <c r="E880" s="74"/>
      <c r="F880" s="74" t="s">
        <v>1892</v>
      </c>
      <c r="G880" s="79"/>
      <c r="H880" s="82" t="s">
        <v>1893</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outlineLevel="2" x14ac:dyDescent="0.25">
      <c r="A881" s="49"/>
      <c r="B881" s="58"/>
      <c r="C881" s="51">
        <f>INT($C$40)+2</f>
        <v>3</v>
      </c>
      <c r="D881" s="79"/>
      <c r="E881" s="74"/>
      <c r="F881" s="74" t="s">
        <v>1894</v>
      </c>
      <c r="G881" s="79"/>
      <c r="H881" s="82" t="s">
        <v>1895</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outlineLevel="2" x14ac:dyDescent="0.25">
      <c r="A882" s="49"/>
      <c r="B882" s="58"/>
      <c r="C882" s="51">
        <f>INT($C$40)+2</f>
        <v>3</v>
      </c>
      <c r="D882" s="79"/>
      <c r="E882" s="74"/>
      <c r="F882" s="74" t="s">
        <v>1896</v>
      </c>
      <c r="G882" s="79"/>
      <c r="H882" s="82" t="s">
        <v>1897</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x14ac:dyDescent="0.25">
      <c r="A883" s="49"/>
      <c r="B883" s="58"/>
      <c r="C883" s="51">
        <f>INT($C$40)+1</f>
        <v>2</v>
      </c>
      <c r="D883" s="79"/>
      <c r="E883" s="74"/>
      <c r="F883" s="318" t="s">
        <v>1883</v>
      </c>
      <c r="G883" s="79"/>
      <c r="H883" s="320" t="s">
        <v>1898</v>
      </c>
      <c r="I883" s="143"/>
      <c r="J883" s="143" t="s">
        <v>1154</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outlineLevel="2" x14ac:dyDescent="0.25">
      <c r="A884" s="49"/>
      <c r="B884" s="58"/>
      <c r="C884" s="51">
        <f>INT($C$40)+2</f>
        <v>3</v>
      </c>
      <c r="D884" s="79"/>
      <c r="E884" s="74"/>
      <c r="F884" s="74" t="s">
        <v>1899</v>
      </c>
      <c r="G884" s="79"/>
      <c r="H884" s="82" t="s">
        <v>1900</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outlineLevel="2" x14ac:dyDescent="0.25">
      <c r="A885" s="49"/>
      <c r="B885" s="58"/>
      <c r="C885" s="51">
        <f t="shared" ref="C885:C891" si="140">INT($C$40)+2</f>
        <v>3</v>
      </c>
      <c r="D885" s="79"/>
      <c r="E885" s="74"/>
      <c r="F885" s="74" t="s">
        <v>1901</v>
      </c>
      <c r="G885" s="79"/>
      <c r="H885" s="82" t="s">
        <v>1902</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outlineLevel="2" x14ac:dyDescent="0.25">
      <c r="A886" s="49"/>
      <c r="B886" s="58"/>
      <c r="C886" s="51">
        <f t="shared" si="140"/>
        <v>3</v>
      </c>
      <c r="D886" s="79"/>
      <c r="E886" s="74"/>
      <c r="F886" s="74" t="s">
        <v>1903</v>
      </c>
      <c r="G886" s="79"/>
      <c r="H886" s="82" t="s">
        <v>1904</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outlineLevel="2" x14ac:dyDescent="0.25">
      <c r="A887" s="49"/>
      <c r="B887" s="58"/>
      <c r="C887" s="51">
        <f t="shared" si="140"/>
        <v>3</v>
      </c>
      <c r="D887" s="79"/>
      <c r="E887" s="74"/>
      <c r="F887" s="74" t="s">
        <v>1905</v>
      </c>
      <c r="G887" s="79"/>
      <c r="H887" s="82" t="s">
        <v>1906</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outlineLevel="2" x14ac:dyDescent="0.25">
      <c r="A888" s="49"/>
      <c r="B888" s="58"/>
      <c r="C888" s="51">
        <f t="shared" si="140"/>
        <v>3</v>
      </c>
      <c r="D888" s="79"/>
      <c r="E888" s="74"/>
      <c r="F888" s="74" t="s">
        <v>1907</v>
      </c>
      <c r="G888" s="79"/>
      <c r="H888" s="82" t="s">
        <v>1908</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outlineLevel="2" x14ac:dyDescent="0.25">
      <c r="A889" s="49"/>
      <c r="B889" s="58"/>
      <c r="C889" s="51">
        <f t="shared" si="140"/>
        <v>3</v>
      </c>
      <c r="D889" s="79"/>
      <c r="E889" s="74"/>
      <c r="F889" s="74" t="s">
        <v>1909</v>
      </c>
      <c r="G889" s="79"/>
      <c r="H889" s="82" t="s">
        <v>1910</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outlineLevel="2" x14ac:dyDescent="0.25">
      <c r="A890" s="49"/>
      <c r="B890" s="58"/>
      <c r="C890" s="51">
        <f t="shared" si="140"/>
        <v>3</v>
      </c>
      <c r="D890" s="79"/>
      <c r="E890" s="74"/>
      <c r="F890" s="74" t="s">
        <v>1911</v>
      </c>
      <c r="G890" s="79"/>
      <c r="H890" s="82" t="s">
        <v>1912</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outlineLevel="2" x14ac:dyDescent="0.25">
      <c r="A891" s="49"/>
      <c r="B891" s="58"/>
      <c r="C891" s="51">
        <f t="shared" si="140"/>
        <v>3</v>
      </c>
      <c r="D891" s="79"/>
      <c r="E891" s="74"/>
      <c r="F891" s="74" t="s">
        <v>1913</v>
      </c>
      <c r="G891" s="79"/>
      <c r="H891" s="82" t="s">
        <v>1914</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outlineLevel="3" x14ac:dyDescent="0.25">
      <c r="A892" s="49"/>
      <c r="B892" s="58"/>
      <c r="C892" s="51">
        <f t="shared" ref="C892:C955" si="141">INT($C$40)+3</f>
        <v>4</v>
      </c>
      <c r="D892" s="79"/>
      <c r="E892" s="74"/>
      <c r="F892" s="74" t="s">
        <v>1915</v>
      </c>
      <c r="G892" s="79"/>
      <c r="H892" s="82" t="s">
        <v>696</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outlineLevel="3" x14ac:dyDescent="0.25">
      <c r="A893" s="49"/>
      <c r="B893" s="58"/>
      <c r="C893" s="51">
        <f t="shared" si="141"/>
        <v>4</v>
      </c>
      <c r="D893" s="79"/>
      <c r="E893" s="74"/>
      <c r="F893" s="74" t="s">
        <v>1916</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outlineLevel="3" x14ac:dyDescent="0.25">
      <c r="A894" s="49"/>
      <c r="B894" s="58"/>
      <c r="C894" s="51">
        <f t="shared" si="141"/>
        <v>4</v>
      </c>
      <c r="D894" s="79"/>
      <c r="E894" s="74"/>
      <c r="F894" s="74" t="s">
        <v>1917</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outlineLevel="3" x14ac:dyDescent="0.25">
      <c r="A895" s="49"/>
      <c r="B895" s="58"/>
      <c r="C895" s="51">
        <f t="shared" si="141"/>
        <v>4</v>
      </c>
      <c r="D895" s="79"/>
      <c r="E895" s="74"/>
      <c r="F895" s="74" t="s">
        <v>1918</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outlineLevel="3" x14ac:dyDescent="0.25">
      <c r="A896" s="49"/>
      <c r="B896" s="58"/>
      <c r="C896" s="51">
        <f t="shared" si="141"/>
        <v>4</v>
      </c>
      <c r="D896" s="79"/>
      <c r="E896" s="74"/>
      <c r="F896" s="74" t="s">
        <v>1919</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outlineLevel="3" x14ac:dyDescent="0.25">
      <c r="A897" s="49"/>
      <c r="B897" s="58"/>
      <c r="C897" s="51">
        <f t="shared" si="141"/>
        <v>4</v>
      </c>
      <c r="D897" s="79"/>
      <c r="E897" s="74"/>
      <c r="F897" s="74" t="s">
        <v>1920</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outlineLevel="3" x14ac:dyDescent="0.25">
      <c r="A898" s="49"/>
      <c r="B898" s="58"/>
      <c r="C898" s="51">
        <f t="shared" si="141"/>
        <v>4</v>
      </c>
      <c r="D898" s="79"/>
      <c r="E898" s="74"/>
      <c r="F898" s="74" t="s">
        <v>1921</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outlineLevel="3" x14ac:dyDescent="0.25">
      <c r="A899" s="49"/>
      <c r="B899" s="58"/>
      <c r="C899" s="51">
        <f t="shared" si="141"/>
        <v>4</v>
      </c>
      <c r="D899" s="79"/>
      <c r="E899" s="74"/>
      <c r="F899" s="74" t="s">
        <v>1922</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outlineLevel="3" x14ac:dyDescent="0.25">
      <c r="A900" s="49"/>
      <c r="B900" s="58"/>
      <c r="C900" s="51">
        <f t="shared" si="141"/>
        <v>4</v>
      </c>
      <c r="D900" s="79"/>
      <c r="E900" s="74"/>
      <c r="F900" s="74" t="s">
        <v>1923</v>
      </c>
      <c r="G900" s="79"/>
      <c r="H900" s="82" t="s">
        <v>696</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outlineLevel="3" x14ac:dyDescent="0.25">
      <c r="A901" s="49"/>
      <c r="B901" s="58"/>
      <c r="C901" s="51">
        <f t="shared" si="141"/>
        <v>4</v>
      </c>
      <c r="D901" s="79"/>
      <c r="E901" s="74"/>
      <c r="F901" s="74" t="s">
        <v>1924</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outlineLevel="3" x14ac:dyDescent="0.25">
      <c r="A902" s="49"/>
      <c r="B902" s="58"/>
      <c r="C902" s="51">
        <f t="shared" si="141"/>
        <v>4</v>
      </c>
      <c r="D902" s="79"/>
      <c r="E902" s="74"/>
      <c r="F902" s="74" t="s">
        <v>1925</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outlineLevel="3" x14ac:dyDescent="0.25">
      <c r="A903" s="49"/>
      <c r="B903" s="58"/>
      <c r="C903" s="51">
        <f t="shared" si="141"/>
        <v>4</v>
      </c>
      <c r="D903" s="79"/>
      <c r="E903" s="74"/>
      <c r="F903" s="74" t="s">
        <v>1926</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outlineLevel="3" x14ac:dyDescent="0.25">
      <c r="A904" s="49"/>
      <c r="B904" s="58"/>
      <c r="C904" s="51">
        <f t="shared" si="141"/>
        <v>4</v>
      </c>
      <c r="D904" s="79"/>
      <c r="E904" s="74"/>
      <c r="F904" s="74" t="s">
        <v>1927</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outlineLevel="3" x14ac:dyDescent="0.25">
      <c r="A905" s="49"/>
      <c r="B905" s="58"/>
      <c r="C905" s="51">
        <f t="shared" si="141"/>
        <v>4</v>
      </c>
      <c r="D905" s="79"/>
      <c r="E905" s="74"/>
      <c r="F905" s="74" t="s">
        <v>1928</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outlineLevel="3" x14ac:dyDescent="0.25">
      <c r="A906" s="49"/>
      <c r="B906" s="58"/>
      <c r="C906" s="51">
        <f t="shared" si="141"/>
        <v>4</v>
      </c>
      <c r="D906" s="79"/>
      <c r="E906" s="74"/>
      <c r="F906" s="74" t="s">
        <v>1929</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outlineLevel="3" x14ac:dyDescent="0.25">
      <c r="A907" s="49"/>
      <c r="B907" s="58"/>
      <c r="C907" s="51">
        <f t="shared" si="141"/>
        <v>4</v>
      </c>
      <c r="D907" s="79"/>
      <c r="E907" s="74"/>
      <c r="F907" s="74" t="s">
        <v>1930</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outlineLevel="3" x14ac:dyDescent="0.25">
      <c r="A908" s="49"/>
      <c r="B908" s="58"/>
      <c r="C908" s="51">
        <f t="shared" si="141"/>
        <v>4</v>
      </c>
      <c r="D908" s="79"/>
      <c r="E908" s="74"/>
      <c r="F908" s="74" t="s">
        <v>1931</v>
      </c>
      <c r="G908" s="79"/>
      <c r="H908" s="82" t="s">
        <v>696</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outlineLevel="3" x14ac:dyDescent="0.25">
      <c r="A909" s="49"/>
      <c r="B909" s="58"/>
      <c r="C909" s="51">
        <f t="shared" si="141"/>
        <v>4</v>
      </c>
      <c r="D909" s="79"/>
      <c r="E909" s="74"/>
      <c r="F909" s="74" t="s">
        <v>1932</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outlineLevel="3" x14ac:dyDescent="0.25">
      <c r="A910" s="49"/>
      <c r="B910" s="58"/>
      <c r="C910" s="51">
        <f t="shared" si="141"/>
        <v>4</v>
      </c>
      <c r="D910" s="79"/>
      <c r="E910" s="74"/>
      <c r="F910" s="74" t="s">
        <v>1933</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outlineLevel="3" x14ac:dyDescent="0.25">
      <c r="A911" s="49"/>
      <c r="B911" s="58"/>
      <c r="C911" s="51">
        <f t="shared" si="141"/>
        <v>4</v>
      </c>
      <c r="D911" s="79"/>
      <c r="E911" s="74"/>
      <c r="F911" s="74" t="s">
        <v>1934</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outlineLevel="3" x14ac:dyDescent="0.25">
      <c r="A912" s="49"/>
      <c r="B912" s="58"/>
      <c r="C912" s="51">
        <f t="shared" si="141"/>
        <v>4</v>
      </c>
      <c r="D912" s="79"/>
      <c r="E912" s="74"/>
      <c r="F912" s="74" t="s">
        <v>1935</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outlineLevel="3" x14ac:dyDescent="0.25">
      <c r="A913" s="49"/>
      <c r="B913" s="58"/>
      <c r="C913" s="51">
        <f t="shared" si="141"/>
        <v>4</v>
      </c>
      <c r="D913" s="79"/>
      <c r="E913" s="74"/>
      <c r="F913" s="74" t="s">
        <v>1936</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outlineLevel="3" x14ac:dyDescent="0.25">
      <c r="A914" s="49"/>
      <c r="B914" s="58"/>
      <c r="C914" s="51">
        <f t="shared" si="141"/>
        <v>4</v>
      </c>
      <c r="D914" s="79"/>
      <c r="E914" s="74"/>
      <c r="F914" s="74" t="s">
        <v>1937</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outlineLevel="3" x14ac:dyDescent="0.25">
      <c r="A915" s="49"/>
      <c r="B915" s="58"/>
      <c r="C915" s="51">
        <f t="shared" si="141"/>
        <v>4</v>
      </c>
      <c r="D915" s="79"/>
      <c r="E915" s="74"/>
      <c r="F915" s="74" t="s">
        <v>1938</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outlineLevel="3" x14ac:dyDescent="0.25">
      <c r="A916" s="49"/>
      <c r="B916" s="58"/>
      <c r="C916" s="51">
        <f t="shared" si="141"/>
        <v>4</v>
      </c>
      <c r="D916" s="79"/>
      <c r="E916" s="74"/>
      <c r="F916" s="74" t="s">
        <v>1939</v>
      </c>
      <c r="G916" s="79"/>
      <c r="H916" s="82" t="s">
        <v>696</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outlineLevel="3" x14ac:dyDescent="0.25">
      <c r="A917" s="49"/>
      <c r="B917" s="58"/>
      <c r="C917" s="51">
        <f t="shared" si="141"/>
        <v>4</v>
      </c>
      <c r="D917" s="79"/>
      <c r="E917" s="74"/>
      <c r="F917" s="74" t="s">
        <v>1940</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outlineLevel="3" x14ac:dyDescent="0.25">
      <c r="A918" s="49"/>
      <c r="B918" s="58"/>
      <c r="C918" s="51">
        <f t="shared" si="141"/>
        <v>4</v>
      </c>
      <c r="D918" s="79"/>
      <c r="E918" s="74"/>
      <c r="F918" s="74" t="s">
        <v>1941</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outlineLevel="3" x14ac:dyDescent="0.25">
      <c r="A919" s="49"/>
      <c r="B919" s="58"/>
      <c r="C919" s="51">
        <f t="shared" si="141"/>
        <v>4</v>
      </c>
      <c r="D919" s="79"/>
      <c r="E919" s="74"/>
      <c r="F919" s="74" t="s">
        <v>1942</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outlineLevel="3" x14ac:dyDescent="0.25">
      <c r="A920" s="49"/>
      <c r="B920" s="58"/>
      <c r="C920" s="51">
        <f t="shared" si="141"/>
        <v>4</v>
      </c>
      <c r="D920" s="79"/>
      <c r="E920" s="74"/>
      <c r="F920" s="74" t="s">
        <v>1943</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outlineLevel="3" x14ac:dyDescent="0.25">
      <c r="A921" s="49"/>
      <c r="B921" s="58"/>
      <c r="C921" s="51">
        <f t="shared" si="141"/>
        <v>4</v>
      </c>
      <c r="D921" s="79"/>
      <c r="E921" s="74"/>
      <c r="F921" s="74" t="s">
        <v>1944</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outlineLevel="3" x14ac:dyDescent="0.25">
      <c r="A922" s="49"/>
      <c r="B922" s="58"/>
      <c r="C922" s="51">
        <f t="shared" si="141"/>
        <v>4</v>
      </c>
      <c r="D922" s="79"/>
      <c r="E922" s="74"/>
      <c r="F922" s="74" t="s">
        <v>1945</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outlineLevel="3" x14ac:dyDescent="0.25">
      <c r="A923" s="49"/>
      <c r="B923" s="58"/>
      <c r="C923" s="51">
        <f t="shared" si="141"/>
        <v>4</v>
      </c>
      <c r="D923" s="79"/>
      <c r="E923" s="74"/>
      <c r="F923" s="74" t="s">
        <v>1946</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outlineLevel="3" x14ac:dyDescent="0.25">
      <c r="A924" s="49"/>
      <c r="B924" s="58"/>
      <c r="C924" s="51">
        <f t="shared" si="141"/>
        <v>4</v>
      </c>
      <c r="D924" s="79"/>
      <c r="E924" s="74"/>
      <c r="F924" s="74" t="s">
        <v>1947</v>
      </c>
      <c r="G924" s="79"/>
      <c r="H924" s="82" t="s">
        <v>696</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outlineLevel="3" x14ac:dyDescent="0.25">
      <c r="A925" s="49"/>
      <c r="B925" s="58"/>
      <c r="C925" s="51">
        <f t="shared" si="141"/>
        <v>4</v>
      </c>
      <c r="D925" s="79"/>
      <c r="E925" s="74"/>
      <c r="F925" s="74" t="s">
        <v>1948</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3" x14ac:dyDescent="0.25">
      <c r="A926" s="49"/>
      <c r="B926" s="58"/>
      <c r="C926" s="51">
        <f t="shared" si="141"/>
        <v>4</v>
      </c>
      <c r="D926" s="79"/>
      <c r="E926" s="74"/>
      <c r="F926" s="74" t="s">
        <v>1949</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outlineLevel="3" x14ac:dyDescent="0.25">
      <c r="A927" s="49"/>
      <c r="B927" s="58"/>
      <c r="C927" s="51">
        <f t="shared" si="141"/>
        <v>4</v>
      </c>
      <c r="D927" s="79"/>
      <c r="E927" s="74"/>
      <c r="F927" s="74" t="s">
        <v>1950</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outlineLevel="3" x14ac:dyDescent="0.25">
      <c r="A928" s="49"/>
      <c r="B928" s="58"/>
      <c r="C928" s="51">
        <f t="shared" si="141"/>
        <v>4</v>
      </c>
      <c r="D928" s="79"/>
      <c r="E928" s="74"/>
      <c r="F928" s="74" t="s">
        <v>1951</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outlineLevel="3" x14ac:dyDescent="0.25">
      <c r="A929" s="49"/>
      <c r="B929" s="58"/>
      <c r="C929" s="51">
        <f t="shared" si="141"/>
        <v>4</v>
      </c>
      <c r="D929" s="79"/>
      <c r="E929" s="74"/>
      <c r="F929" s="74" t="s">
        <v>1952</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outlineLevel="3" x14ac:dyDescent="0.25">
      <c r="A930" s="49"/>
      <c r="B930" s="58"/>
      <c r="C930" s="51">
        <f t="shared" si="141"/>
        <v>4</v>
      </c>
      <c r="D930" s="79"/>
      <c r="E930" s="74"/>
      <c r="F930" s="74" t="s">
        <v>1953</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outlineLevel="3" x14ac:dyDescent="0.25">
      <c r="A931" s="49"/>
      <c r="B931" s="58"/>
      <c r="C931" s="51">
        <f t="shared" si="141"/>
        <v>4</v>
      </c>
      <c r="D931" s="79"/>
      <c r="E931" s="74"/>
      <c r="F931" s="74" t="s">
        <v>1954</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outlineLevel="3" x14ac:dyDescent="0.25">
      <c r="A932" s="49"/>
      <c r="B932" s="58"/>
      <c r="C932" s="51">
        <f t="shared" si="141"/>
        <v>4</v>
      </c>
      <c r="D932" s="79"/>
      <c r="E932" s="74"/>
      <c r="F932" s="74" t="s">
        <v>1955</v>
      </c>
      <c r="G932" s="79"/>
      <c r="H932" s="82" t="s">
        <v>696</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outlineLevel="3" x14ac:dyDescent="0.25">
      <c r="A933" s="49"/>
      <c r="B933" s="58"/>
      <c r="C933" s="51">
        <f t="shared" si="141"/>
        <v>4</v>
      </c>
      <c r="D933" s="79"/>
      <c r="E933" s="74"/>
      <c r="F933" s="74" t="s">
        <v>1956</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outlineLevel="3" x14ac:dyDescent="0.25">
      <c r="A934" s="49"/>
      <c r="B934" s="58"/>
      <c r="C934" s="51">
        <f t="shared" si="141"/>
        <v>4</v>
      </c>
      <c r="D934" s="79"/>
      <c r="E934" s="74"/>
      <c r="F934" s="74" t="s">
        <v>1957</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outlineLevel="3" x14ac:dyDescent="0.25">
      <c r="A935" s="49"/>
      <c r="B935" s="58"/>
      <c r="C935" s="51">
        <f t="shared" si="141"/>
        <v>4</v>
      </c>
      <c r="D935" s="79"/>
      <c r="E935" s="74"/>
      <c r="F935" s="74" t="s">
        <v>1958</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outlineLevel="3" x14ac:dyDescent="0.25">
      <c r="A936" s="49"/>
      <c r="B936" s="58"/>
      <c r="C936" s="51">
        <f t="shared" si="141"/>
        <v>4</v>
      </c>
      <c r="D936" s="79"/>
      <c r="E936" s="74"/>
      <c r="F936" s="74" t="s">
        <v>1959</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outlineLevel="3" x14ac:dyDescent="0.25">
      <c r="A937" s="49"/>
      <c r="B937" s="58"/>
      <c r="C937" s="51">
        <f t="shared" si="141"/>
        <v>4</v>
      </c>
      <c r="D937" s="79"/>
      <c r="E937" s="74"/>
      <c r="F937" s="74" t="s">
        <v>1960</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outlineLevel="3" x14ac:dyDescent="0.25">
      <c r="A938" s="49"/>
      <c r="B938" s="58"/>
      <c r="C938" s="51">
        <f t="shared" si="141"/>
        <v>4</v>
      </c>
      <c r="D938" s="79"/>
      <c r="E938" s="74"/>
      <c r="F938" s="74" t="s">
        <v>1961</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outlineLevel="3" x14ac:dyDescent="0.25">
      <c r="A939" s="49"/>
      <c r="B939" s="58"/>
      <c r="C939" s="51">
        <f t="shared" si="141"/>
        <v>4</v>
      </c>
      <c r="D939" s="79"/>
      <c r="E939" s="74"/>
      <c r="F939" s="74" t="s">
        <v>1962</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outlineLevel="3" x14ac:dyDescent="0.25">
      <c r="A940" s="49"/>
      <c r="B940" s="58"/>
      <c r="C940" s="51">
        <f t="shared" si="141"/>
        <v>4</v>
      </c>
      <c r="D940" s="79"/>
      <c r="E940" s="74"/>
      <c r="F940" s="74" t="s">
        <v>1963</v>
      </c>
      <c r="G940" s="79"/>
      <c r="H940" s="82" t="s">
        <v>696</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outlineLevel="3" x14ac:dyDescent="0.25">
      <c r="A941" s="49"/>
      <c r="B941" s="58"/>
      <c r="C941" s="51">
        <f t="shared" si="141"/>
        <v>4</v>
      </c>
      <c r="D941" s="79"/>
      <c r="E941" s="74"/>
      <c r="F941" s="74" t="s">
        <v>1964</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outlineLevel="3" x14ac:dyDescent="0.25">
      <c r="A942" s="49"/>
      <c r="B942" s="58"/>
      <c r="C942" s="51">
        <f t="shared" si="141"/>
        <v>4</v>
      </c>
      <c r="D942" s="79"/>
      <c r="E942" s="74"/>
      <c r="F942" s="74" t="s">
        <v>1965</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outlineLevel="3" x14ac:dyDescent="0.25">
      <c r="A943" s="49"/>
      <c r="B943" s="58"/>
      <c r="C943" s="51">
        <f t="shared" si="141"/>
        <v>4</v>
      </c>
      <c r="D943" s="79"/>
      <c r="E943" s="74"/>
      <c r="F943" s="74" t="s">
        <v>1966</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outlineLevel="3" x14ac:dyDescent="0.25">
      <c r="A944" s="49"/>
      <c r="B944" s="58"/>
      <c r="C944" s="51">
        <f t="shared" si="141"/>
        <v>4</v>
      </c>
      <c r="D944" s="79"/>
      <c r="E944" s="74"/>
      <c r="F944" s="74" t="s">
        <v>1967</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outlineLevel="3" x14ac:dyDescent="0.25">
      <c r="A945" s="49"/>
      <c r="B945" s="58"/>
      <c r="C945" s="51">
        <f t="shared" si="141"/>
        <v>4</v>
      </c>
      <c r="D945" s="79"/>
      <c r="E945" s="74"/>
      <c r="F945" s="74" t="s">
        <v>1968</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outlineLevel="3" x14ac:dyDescent="0.25">
      <c r="A946" s="49"/>
      <c r="B946" s="58"/>
      <c r="C946" s="51">
        <f t="shared" si="141"/>
        <v>4</v>
      </c>
      <c r="D946" s="79"/>
      <c r="E946" s="74"/>
      <c r="F946" s="74" t="s">
        <v>1969</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outlineLevel="3" x14ac:dyDescent="0.25">
      <c r="A947" s="49"/>
      <c r="B947" s="58"/>
      <c r="C947" s="51">
        <f t="shared" si="141"/>
        <v>4</v>
      </c>
      <c r="D947" s="79"/>
      <c r="E947" s="74"/>
      <c r="F947" s="74" t="s">
        <v>1970</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outlineLevel="3" x14ac:dyDescent="0.25">
      <c r="A948" s="49"/>
      <c r="B948" s="58"/>
      <c r="C948" s="51">
        <f t="shared" si="141"/>
        <v>4</v>
      </c>
      <c r="D948" s="79"/>
      <c r="E948" s="74"/>
      <c r="F948" s="74" t="s">
        <v>1971</v>
      </c>
      <c r="G948" s="79"/>
      <c r="H948" s="82" t="s">
        <v>696</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outlineLevel="3" x14ac:dyDescent="0.25">
      <c r="A949" s="49"/>
      <c r="B949" s="58"/>
      <c r="C949" s="51">
        <f t="shared" si="141"/>
        <v>4</v>
      </c>
      <c r="D949" s="79"/>
      <c r="E949" s="74"/>
      <c r="F949" s="74" t="s">
        <v>1972</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outlineLevel="3" x14ac:dyDescent="0.25">
      <c r="A950" s="49"/>
      <c r="B950" s="58"/>
      <c r="C950" s="51">
        <f t="shared" si="141"/>
        <v>4</v>
      </c>
      <c r="D950" s="79"/>
      <c r="E950" s="74"/>
      <c r="F950" s="74" t="s">
        <v>1973</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outlineLevel="3" x14ac:dyDescent="0.25">
      <c r="A951" s="49"/>
      <c r="B951" s="58"/>
      <c r="C951" s="51">
        <f t="shared" si="141"/>
        <v>4</v>
      </c>
      <c r="D951" s="79"/>
      <c r="E951" s="74"/>
      <c r="F951" s="74" t="s">
        <v>1974</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outlineLevel="3" x14ac:dyDescent="0.25">
      <c r="A952" s="49"/>
      <c r="B952" s="58"/>
      <c r="C952" s="51">
        <f t="shared" si="141"/>
        <v>4</v>
      </c>
      <c r="D952" s="79"/>
      <c r="E952" s="74"/>
      <c r="F952" s="74" t="s">
        <v>1975</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outlineLevel="3" x14ac:dyDescent="0.25">
      <c r="A953" s="49"/>
      <c r="B953" s="58"/>
      <c r="C953" s="51">
        <f t="shared" si="141"/>
        <v>4</v>
      </c>
      <c r="D953" s="79"/>
      <c r="E953" s="74"/>
      <c r="F953" s="74" t="s">
        <v>1976</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outlineLevel="3" x14ac:dyDescent="0.25">
      <c r="A954" s="49"/>
      <c r="B954" s="58"/>
      <c r="C954" s="51">
        <f t="shared" si="141"/>
        <v>4</v>
      </c>
      <c r="D954" s="79"/>
      <c r="E954" s="74"/>
      <c r="F954" s="74" t="s">
        <v>1977</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outlineLevel="3" x14ac:dyDescent="0.25">
      <c r="A955" s="49"/>
      <c r="B955" s="58"/>
      <c r="C955" s="51">
        <f t="shared" si="141"/>
        <v>4</v>
      </c>
      <c r="D955" s="79"/>
      <c r="E955" s="74"/>
      <c r="F955" s="74" t="s">
        <v>1978</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outlineLevel="3" x14ac:dyDescent="0.25">
      <c r="A956" s="49"/>
      <c r="B956" s="58"/>
      <c r="C956" s="51">
        <f t="shared" ref="C956:C979" si="142">INT($C$40)+3</f>
        <v>4</v>
      </c>
      <c r="D956" s="79"/>
      <c r="E956" s="74"/>
      <c r="F956" s="74" t="s">
        <v>1979</v>
      </c>
      <c r="G956" s="79"/>
      <c r="H956" s="82" t="s">
        <v>696</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outlineLevel="3" x14ac:dyDescent="0.25">
      <c r="A957" s="49"/>
      <c r="B957" s="58"/>
      <c r="C957" s="51">
        <f t="shared" si="142"/>
        <v>4</v>
      </c>
      <c r="D957" s="79"/>
      <c r="E957" s="74"/>
      <c r="F957" s="74" t="s">
        <v>1980</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outlineLevel="3" x14ac:dyDescent="0.25">
      <c r="A958" s="49"/>
      <c r="B958" s="58"/>
      <c r="C958" s="51">
        <f t="shared" si="142"/>
        <v>4</v>
      </c>
      <c r="D958" s="79"/>
      <c r="E958" s="74"/>
      <c r="F958" s="74" t="s">
        <v>1981</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outlineLevel="3" x14ac:dyDescent="0.25">
      <c r="A959" s="49"/>
      <c r="B959" s="58"/>
      <c r="C959" s="51">
        <f t="shared" si="142"/>
        <v>4</v>
      </c>
      <c r="D959" s="79"/>
      <c r="E959" s="74"/>
      <c r="F959" s="74" t="s">
        <v>1982</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outlineLevel="3" x14ac:dyDescent="0.25">
      <c r="A960" s="49"/>
      <c r="B960" s="58"/>
      <c r="C960" s="51">
        <f t="shared" si="142"/>
        <v>4</v>
      </c>
      <c r="D960" s="79"/>
      <c r="E960" s="74"/>
      <c r="F960" s="74" t="s">
        <v>1983</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outlineLevel="3" x14ac:dyDescent="0.25">
      <c r="A961" s="49"/>
      <c r="B961" s="58"/>
      <c r="C961" s="51">
        <f t="shared" si="142"/>
        <v>4</v>
      </c>
      <c r="D961" s="79"/>
      <c r="E961" s="74"/>
      <c r="F961" s="74" t="s">
        <v>1984</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outlineLevel="3" x14ac:dyDescent="0.25">
      <c r="A962" s="49"/>
      <c r="B962" s="58"/>
      <c r="C962" s="51">
        <f t="shared" si="142"/>
        <v>4</v>
      </c>
      <c r="D962" s="79"/>
      <c r="E962" s="74"/>
      <c r="F962" s="74" t="s">
        <v>1985</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outlineLevel="3" x14ac:dyDescent="0.25">
      <c r="A963" s="49"/>
      <c r="B963" s="58"/>
      <c r="C963" s="51">
        <f t="shared" si="142"/>
        <v>4</v>
      </c>
      <c r="D963" s="79"/>
      <c r="E963" s="74"/>
      <c r="F963" s="74" t="s">
        <v>1986</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outlineLevel="3" x14ac:dyDescent="0.25">
      <c r="A964" s="49"/>
      <c r="B964" s="58"/>
      <c r="C964" s="51">
        <f t="shared" si="142"/>
        <v>4</v>
      </c>
      <c r="D964" s="79"/>
      <c r="E964" s="74"/>
      <c r="F964" s="74" t="s">
        <v>1987</v>
      </c>
      <c r="G964" s="79"/>
      <c r="H964" s="82" t="s">
        <v>696</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outlineLevel="3" x14ac:dyDescent="0.25">
      <c r="A965" s="49"/>
      <c r="B965" s="58"/>
      <c r="C965" s="51">
        <f t="shared" si="142"/>
        <v>4</v>
      </c>
      <c r="D965" s="79"/>
      <c r="E965" s="74"/>
      <c r="F965" s="74" t="s">
        <v>1988</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outlineLevel="3" x14ac:dyDescent="0.25">
      <c r="A966" s="49"/>
      <c r="B966" s="58"/>
      <c r="C966" s="51">
        <f t="shared" si="142"/>
        <v>4</v>
      </c>
      <c r="D966" s="79"/>
      <c r="E966" s="74"/>
      <c r="F966" s="74" t="s">
        <v>1989</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outlineLevel="3" x14ac:dyDescent="0.25">
      <c r="A967" s="49"/>
      <c r="B967" s="58"/>
      <c r="C967" s="51">
        <f t="shared" si="142"/>
        <v>4</v>
      </c>
      <c r="D967" s="79"/>
      <c r="E967" s="74"/>
      <c r="F967" s="74" t="s">
        <v>1990</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outlineLevel="3" x14ac:dyDescent="0.25">
      <c r="A968" s="49"/>
      <c r="B968" s="58"/>
      <c r="C968" s="51">
        <f t="shared" si="142"/>
        <v>4</v>
      </c>
      <c r="D968" s="79"/>
      <c r="E968" s="74"/>
      <c r="F968" s="74" t="s">
        <v>1991</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outlineLevel="3" x14ac:dyDescent="0.25">
      <c r="A969" s="49"/>
      <c r="B969" s="58"/>
      <c r="C969" s="51">
        <f t="shared" si="142"/>
        <v>4</v>
      </c>
      <c r="D969" s="79"/>
      <c r="E969" s="74"/>
      <c r="F969" s="74" t="s">
        <v>1992</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outlineLevel="3" x14ac:dyDescent="0.25">
      <c r="A970" s="49"/>
      <c r="B970" s="58"/>
      <c r="C970" s="51">
        <f t="shared" si="142"/>
        <v>4</v>
      </c>
      <c r="D970" s="79"/>
      <c r="E970" s="74"/>
      <c r="F970" s="74" t="s">
        <v>1993</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outlineLevel="3" x14ac:dyDescent="0.25">
      <c r="A971" s="49"/>
      <c r="B971" s="58"/>
      <c r="C971" s="51">
        <f t="shared" si="142"/>
        <v>4</v>
      </c>
      <c r="D971" s="79"/>
      <c r="E971" s="74"/>
      <c r="F971" s="74" t="s">
        <v>1994</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outlineLevel="3" x14ac:dyDescent="0.25">
      <c r="A972" s="49"/>
      <c r="B972" s="58"/>
      <c r="C972" s="51">
        <f t="shared" si="142"/>
        <v>4</v>
      </c>
      <c r="D972" s="79"/>
      <c r="E972" s="74"/>
      <c r="F972" s="74" t="s">
        <v>1995</v>
      </c>
      <c r="G972" s="79"/>
      <c r="H972" s="82" t="s">
        <v>696</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outlineLevel="3" x14ac:dyDescent="0.25">
      <c r="A973" s="49"/>
      <c r="B973" s="58"/>
      <c r="C973" s="51">
        <f t="shared" si="142"/>
        <v>4</v>
      </c>
      <c r="D973" s="79"/>
      <c r="E973" s="74"/>
      <c r="F973" s="74" t="s">
        <v>1996</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outlineLevel="3" x14ac:dyDescent="0.25">
      <c r="A974" s="49"/>
      <c r="B974" s="58"/>
      <c r="C974" s="51">
        <f t="shared" si="142"/>
        <v>4</v>
      </c>
      <c r="D974" s="79"/>
      <c r="E974" s="74"/>
      <c r="F974" s="74" t="s">
        <v>1997</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outlineLevel="3" x14ac:dyDescent="0.25">
      <c r="A975" s="49"/>
      <c r="B975" s="58"/>
      <c r="C975" s="51">
        <f t="shared" si="142"/>
        <v>4</v>
      </c>
      <c r="D975" s="79"/>
      <c r="E975" s="74"/>
      <c r="F975" s="74" t="s">
        <v>1998</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outlineLevel="3" x14ac:dyDescent="0.25">
      <c r="A976" s="49"/>
      <c r="B976" s="58"/>
      <c r="C976" s="51">
        <f t="shared" si="142"/>
        <v>4</v>
      </c>
      <c r="D976" s="79"/>
      <c r="E976" s="74"/>
      <c r="F976" s="74" t="s">
        <v>1999</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outlineLevel="3" x14ac:dyDescent="0.25">
      <c r="A977" s="49"/>
      <c r="B977" s="58"/>
      <c r="C977" s="51">
        <f t="shared" si="142"/>
        <v>4</v>
      </c>
      <c r="D977" s="79"/>
      <c r="E977" s="74"/>
      <c r="F977" s="74" t="s">
        <v>2000</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outlineLevel="3" x14ac:dyDescent="0.25">
      <c r="A978" s="49"/>
      <c r="B978" s="58"/>
      <c r="C978" s="51">
        <f t="shared" si="142"/>
        <v>4</v>
      </c>
      <c r="D978" s="79"/>
      <c r="E978" s="74"/>
      <c r="F978" s="74" t="s">
        <v>2001</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outlineLevel="3" x14ac:dyDescent="0.25">
      <c r="A979" s="49"/>
      <c r="B979" s="58"/>
      <c r="C979" s="51">
        <f t="shared" si="142"/>
        <v>4</v>
      </c>
      <c r="D979" s="79"/>
      <c r="E979" s="74"/>
      <c r="F979" s="74" t="s">
        <v>2002</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outlineLevel="2" x14ac:dyDescent="0.25">
      <c r="A980" s="49"/>
      <c r="B980" s="58"/>
      <c r="C980" s="51">
        <f t="shared" ref="C980:C1035" si="143">INT($C$40)+2</f>
        <v>3</v>
      </c>
      <c r="D980" s="79"/>
      <c r="E980" s="74"/>
      <c r="F980" s="74" t="s">
        <v>2003</v>
      </c>
      <c r="G980" s="79"/>
      <c r="H980" s="82" t="s">
        <v>2004</v>
      </c>
      <c r="I980" s="102" t="s">
        <v>2356</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2005</v>
      </c>
      <c r="AE980" s="82"/>
      <c r="AF980" s="103">
        <v>1</v>
      </c>
      <c r="AG980" s="103">
        <v>1</v>
      </c>
      <c r="AH980" s="79"/>
      <c r="AI980" s="61"/>
      <c r="AJ980" s="49"/>
      <c r="AK980" s="49"/>
      <c r="AL980" s="49"/>
    </row>
    <row r="981" spans="1:38" outlineLevel="2" x14ac:dyDescent="0.25">
      <c r="A981" s="49"/>
      <c r="B981" s="58"/>
      <c r="C981" s="51">
        <f t="shared" si="143"/>
        <v>3</v>
      </c>
      <c r="D981" s="79"/>
      <c r="E981" s="74"/>
      <c r="F981" s="74" t="s">
        <v>2006</v>
      </c>
      <c r="G981" s="79"/>
      <c r="H981" s="82" t="s">
        <v>2007</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outlineLevel="2" x14ac:dyDescent="0.25">
      <c r="A982" s="49"/>
      <c r="B982" s="58"/>
      <c r="C982" s="51">
        <f t="shared" si="143"/>
        <v>3</v>
      </c>
      <c r="D982" s="79"/>
      <c r="E982" s="74"/>
      <c r="F982" s="74" t="s">
        <v>2008</v>
      </c>
      <c r="G982" s="79"/>
      <c r="H982" s="82" t="s">
        <v>2009</v>
      </c>
      <c r="I982" s="102" t="s">
        <v>2355</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outlineLevel="2" x14ac:dyDescent="0.25">
      <c r="A983" s="49"/>
      <c r="B983" s="58"/>
      <c r="C983" s="51">
        <f t="shared" si="143"/>
        <v>3</v>
      </c>
      <c r="D983" s="79"/>
      <c r="E983" s="74"/>
      <c r="F983" s="74" t="s">
        <v>2010</v>
      </c>
      <c r="G983" s="79"/>
      <c r="H983" s="82" t="s">
        <v>2011</v>
      </c>
      <c r="I983" s="102" t="s">
        <v>2355</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outlineLevel="3" x14ac:dyDescent="0.25">
      <c r="A984" s="49"/>
      <c r="B984" s="58"/>
      <c r="C984" s="51">
        <f>INT($C$40)+3</f>
        <v>4</v>
      </c>
      <c r="D984" s="79"/>
      <c r="E984" s="74"/>
      <c r="F984" s="74" t="s">
        <v>2012</v>
      </c>
      <c r="G984" s="79"/>
      <c r="H984" s="82" t="s">
        <v>2013</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outlineLevel="3" x14ac:dyDescent="0.25">
      <c r="A985" s="49"/>
      <c r="B985" s="58"/>
      <c r="C985" s="51">
        <f>INT($C$40)+3</f>
        <v>4</v>
      </c>
      <c r="D985" s="79"/>
      <c r="E985" s="74"/>
      <c r="F985" s="74" t="s">
        <v>2014</v>
      </c>
      <c r="G985" s="79"/>
      <c r="H985" s="82" t="s">
        <v>2015</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outlineLevel="3" x14ac:dyDescent="0.25">
      <c r="A986" s="49"/>
      <c r="B986" s="58"/>
      <c r="C986" s="51">
        <f>INT($C$40)+3</f>
        <v>4</v>
      </c>
      <c r="D986" s="79"/>
      <c r="E986" s="74"/>
      <c r="F986" s="74" t="s">
        <v>2016</v>
      </c>
      <c r="G986" s="79"/>
      <c r="H986" s="82" t="s">
        <v>2017</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outlineLevel="2" x14ac:dyDescent="0.25">
      <c r="A987" s="49"/>
      <c r="B987" s="58"/>
      <c r="C987" s="51">
        <f t="shared" si="143"/>
        <v>3</v>
      </c>
      <c r="D987" s="79"/>
      <c r="E987" s="74"/>
      <c r="F987" s="74" t="s">
        <v>2018</v>
      </c>
      <c r="G987" s="79"/>
      <c r="H987" s="82" t="s">
        <v>2019</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2353</v>
      </c>
      <c r="AE987" s="82"/>
      <c r="AF987" s="103">
        <v>1</v>
      </c>
      <c r="AG987" s="103">
        <v>1</v>
      </c>
      <c r="AH987" s="79"/>
      <c r="AI987" s="61"/>
      <c r="AJ987" s="49"/>
      <c r="AK987" s="49"/>
      <c r="AL987" s="49"/>
    </row>
    <row r="988" spans="1:38" outlineLevel="2" x14ac:dyDescent="0.25">
      <c r="A988" s="49"/>
      <c r="B988" s="58"/>
      <c r="C988" s="51">
        <f t="shared" si="143"/>
        <v>3</v>
      </c>
      <c r="D988" s="79"/>
      <c r="E988" s="74"/>
      <c r="F988" s="74" t="s">
        <v>2020</v>
      </c>
      <c r="G988" s="79"/>
      <c r="H988" s="82" t="s">
        <v>2021</v>
      </c>
      <c r="I988" s="102" t="s">
        <v>2358</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2022</v>
      </c>
      <c r="AE988" s="82"/>
      <c r="AF988" s="103">
        <v>1</v>
      </c>
      <c r="AG988" s="103">
        <v>1</v>
      </c>
      <c r="AH988" s="79"/>
      <c r="AI988" s="61"/>
      <c r="AJ988" s="49"/>
      <c r="AK988" s="49"/>
      <c r="AL988" s="49"/>
    </row>
    <row r="989" spans="1:38" outlineLevel="2" x14ac:dyDescent="0.25">
      <c r="A989" s="49"/>
      <c r="B989" s="58"/>
      <c r="C989" s="51">
        <f t="shared" si="143"/>
        <v>3</v>
      </c>
      <c r="D989" s="79"/>
      <c r="E989" s="74"/>
      <c r="F989" s="74" t="s">
        <v>2023</v>
      </c>
      <c r="G989" s="79"/>
      <c r="H989" s="82" t="s">
        <v>2024</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outlineLevel="2" x14ac:dyDescent="0.25">
      <c r="A990" s="49"/>
      <c r="B990" s="58"/>
      <c r="C990" s="51">
        <f t="shared" si="143"/>
        <v>3</v>
      </c>
      <c r="D990" s="79"/>
      <c r="E990" s="74"/>
      <c r="F990" s="74" t="s">
        <v>2025</v>
      </c>
      <c r="G990" s="79"/>
      <c r="H990" s="82" t="s">
        <v>2026</v>
      </c>
      <c r="I990" s="102" t="s">
        <v>2357</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outlineLevel="2" x14ac:dyDescent="0.25">
      <c r="A991" s="49"/>
      <c r="B991" s="58"/>
      <c r="C991" s="51">
        <f t="shared" si="143"/>
        <v>3</v>
      </c>
      <c r="D991" s="79"/>
      <c r="E991" s="74"/>
      <c r="F991" s="74" t="s">
        <v>2027</v>
      </c>
      <c r="G991" s="79"/>
      <c r="H991" s="82" t="s">
        <v>2028</v>
      </c>
      <c r="I991" s="102" t="s">
        <v>2357</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outlineLevel="3" x14ac:dyDescent="0.25">
      <c r="A992" s="49"/>
      <c r="B992" s="58"/>
      <c r="C992" s="51">
        <f>INT($C$40)+3</f>
        <v>4</v>
      </c>
      <c r="D992" s="79"/>
      <c r="E992" s="74"/>
      <c r="F992" s="74" t="s">
        <v>2029</v>
      </c>
      <c r="G992" s="79"/>
      <c r="H992" s="82" t="s">
        <v>2030</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outlineLevel="3" x14ac:dyDescent="0.25">
      <c r="A993" s="49"/>
      <c r="B993" s="58"/>
      <c r="C993" s="51">
        <f>INT($C$40)+3</f>
        <v>4</v>
      </c>
      <c r="D993" s="79"/>
      <c r="E993" s="74"/>
      <c r="F993" s="74" t="s">
        <v>2031</v>
      </c>
      <c r="G993" s="79"/>
      <c r="H993" s="82" t="s">
        <v>2032</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outlineLevel="3" x14ac:dyDescent="0.25">
      <c r="A994" s="49"/>
      <c r="B994" s="58"/>
      <c r="C994" s="51">
        <f>INT($C$40)+3</f>
        <v>4</v>
      </c>
      <c r="D994" s="79"/>
      <c r="E994" s="74"/>
      <c r="F994" s="74" t="s">
        <v>2033</v>
      </c>
      <c r="G994" s="79"/>
      <c r="H994" s="82" t="s">
        <v>2034</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outlineLevel="2" x14ac:dyDescent="0.25">
      <c r="A995" s="49"/>
      <c r="B995" s="58"/>
      <c r="C995" s="51">
        <f t="shared" si="143"/>
        <v>3</v>
      </c>
      <c r="D995" s="79"/>
      <c r="E995" s="74"/>
      <c r="F995" s="74" t="s">
        <v>2035</v>
      </c>
      <c r="G995" s="79"/>
      <c r="H995" s="82" t="s">
        <v>1914</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2353</v>
      </c>
      <c r="AE995" s="82"/>
      <c r="AF995" s="103">
        <v>1</v>
      </c>
      <c r="AG995" s="103">
        <v>1</v>
      </c>
      <c r="AH995" s="79"/>
      <c r="AI995" s="61"/>
      <c r="AJ995" s="49"/>
      <c r="AK995" s="49"/>
      <c r="AL995" s="49"/>
    </row>
    <row r="996" spans="1:38" outlineLevel="3" x14ac:dyDescent="0.25">
      <c r="A996" s="49"/>
      <c r="B996" s="58"/>
      <c r="C996" s="51">
        <f t="shared" ref="C996:C1011" si="149">INT($C$40)+3</f>
        <v>4</v>
      </c>
      <c r="D996" s="79"/>
      <c r="E996" s="74"/>
      <c r="F996" s="74" t="s">
        <v>2036</v>
      </c>
      <c r="G996" s="79"/>
      <c r="H996" s="82" t="s">
        <v>696</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outlineLevel="3" x14ac:dyDescent="0.25">
      <c r="A997" s="49"/>
      <c r="B997" s="58"/>
      <c r="C997" s="51">
        <f t="shared" si="149"/>
        <v>4</v>
      </c>
      <c r="D997" s="79"/>
      <c r="E997" s="74"/>
      <c r="F997" s="74" t="s">
        <v>2037</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outlineLevel="3" x14ac:dyDescent="0.25">
      <c r="A998" s="49"/>
      <c r="B998" s="58"/>
      <c r="C998" s="51">
        <f t="shared" si="149"/>
        <v>4</v>
      </c>
      <c r="D998" s="79"/>
      <c r="E998" s="74"/>
      <c r="F998" s="74" t="s">
        <v>2038</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outlineLevel="3" x14ac:dyDescent="0.25">
      <c r="A999" s="49"/>
      <c r="B999" s="58"/>
      <c r="C999" s="51">
        <f t="shared" si="149"/>
        <v>4</v>
      </c>
      <c r="D999" s="79"/>
      <c r="E999" s="74"/>
      <c r="F999" s="74" t="s">
        <v>2039</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outlineLevel="3" x14ac:dyDescent="0.25">
      <c r="A1000" s="49"/>
      <c r="B1000" s="58"/>
      <c r="C1000" s="51">
        <f t="shared" si="149"/>
        <v>4</v>
      </c>
      <c r="D1000" s="79"/>
      <c r="E1000" s="74"/>
      <c r="F1000" s="74" t="s">
        <v>2040</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outlineLevel="3" x14ac:dyDescent="0.25">
      <c r="A1001" s="49"/>
      <c r="B1001" s="58"/>
      <c r="C1001" s="51">
        <f t="shared" si="149"/>
        <v>4</v>
      </c>
      <c r="D1001" s="79"/>
      <c r="E1001" s="74"/>
      <c r="F1001" s="74" t="s">
        <v>2041</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outlineLevel="3" x14ac:dyDescent="0.25">
      <c r="A1002" s="49"/>
      <c r="B1002" s="58"/>
      <c r="C1002" s="51">
        <f t="shared" si="149"/>
        <v>4</v>
      </c>
      <c r="D1002" s="79"/>
      <c r="E1002" s="74"/>
      <c r="F1002" s="74" t="s">
        <v>2042</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outlineLevel="3" x14ac:dyDescent="0.25">
      <c r="A1003" s="49"/>
      <c r="B1003" s="58"/>
      <c r="C1003" s="51">
        <f t="shared" si="149"/>
        <v>4</v>
      </c>
      <c r="D1003" s="79"/>
      <c r="E1003" s="74"/>
      <c r="F1003" s="74" t="s">
        <v>2043</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outlineLevel="3" x14ac:dyDescent="0.25">
      <c r="A1004" s="49"/>
      <c r="B1004" s="58"/>
      <c r="C1004" s="51">
        <f t="shared" si="149"/>
        <v>4</v>
      </c>
      <c r="D1004" s="79"/>
      <c r="E1004" s="74"/>
      <c r="F1004" s="74" t="s">
        <v>2044</v>
      </c>
      <c r="G1004" s="79"/>
      <c r="H1004" s="82" t="s">
        <v>696</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outlineLevel="3" x14ac:dyDescent="0.25">
      <c r="A1005" s="49"/>
      <c r="B1005" s="58"/>
      <c r="C1005" s="51">
        <f t="shared" si="149"/>
        <v>4</v>
      </c>
      <c r="D1005" s="79"/>
      <c r="E1005" s="74"/>
      <c r="F1005" s="74" t="s">
        <v>2045</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outlineLevel="3" x14ac:dyDescent="0.25">
      <c r="A1006" s="49"/>
      <c r="B1006" s="58"/>
      <c r="C1006" s="51">
        <f t="shared" si="149"/>
        <v>4</v>
      </c>
      <c r="D1006" s="79"/>
      <c r="E1006" s="74"/>
      <c r="F1006" s="74" t="s">
        <v>2046</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outlineLevel="3" x14ac:dyDescent="0.25">
      <c r="A1007" s="49"/>
      <c r="B1007" s="58"/>
      <c r="C1007" s="51">
        <f t="shared" si="149"/>
        <v>4</v>
      </c>
      <c r="D1007" s="79"/>
      <c r="E1007" s="74"/>
      <c r="F1007" s="74" t="s">
        <v>2047</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outlineLevel="3" x14ac:dyDescent="0.25">
      <c r="A1008" s="49"/>
      <c r="B1008" s="58"/>
      <c r="C1008" s="51">
        <f t="shared" si="149"/>
        <v>4</v>
      </c>
      <c r="D1008" s="79"/>
      <c r="E1008" s="74"/>
      <c r="F1008" s="74" t="s">
        <v>2048</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outlineLevel="3" x14ac:dyDescent="0.25">
      <c r="A1009" s="49"/>
      <c r="B1009" s="58"/>
      <c r="C1009" s="51">
        <f t="shared" si="149"/>
        <v>4</v>
      </c>
      <c r="D1009" s="79"/>
      <c r="E1009" s="74"/>
      <c r="F1009" s="74" t="s">
        <v>2049</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outlineLevel="3" x14ac:dyDescent="0.25">
      <c r="A1010" s="49"/>
      <c r="B1010" s="58"/>
      <c r="C1010" s="51">
        <f t="shared" si="149"/>
        <v>4</v>
      </c>
      <c r="D1010" s="79"/>
      <c r="E1010" s="74"/>
      <c r="F1010" s="74" t="s">
        <v>2050</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outlineLevel="3" x14ac:dyDescent="0.25">
      <c r="A1011" s="49"/>
      <c r="B1011" s="58"/>
      <c r="C1011" s="51">
        <f t="shared" si="149"/>
        <v>4</v>
      </c>
      <c r="D1011" s="79"/>
      <c r="E1011" s="74"/>
      <c r="F1011" s="74" t="s">
        <v>2051</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outlineLevel="2" x14ac:dyDescent="0.25">
      <c r="A1012" s="49"/>
      <c r="B1012" s="58"/>
      <c r="C1012" s="51">
        <f t="shared" si="143"/>
        <v>3</v>
      </c>
      <c r="D1012" s="79"/>
      <c r="E1012" s="74"/>
      <c r="F1012" s="74" t="s">
        <v>2052</v>
      </c>
      <c r="G1012" s="79"/>
      <c r="H1012" s="82" t="s">
        <v>2053</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2054</v>
      </c>
      <c r="AE1012" s="82"/>
      <c r="AF1012" s="103">
        <v>1</v>
      </c>
      <c r="AG1012" s="103">
        <v>1</v>
      </c>
      <c r="AH1012" s="79"/>
      <c r="AI1012" s="61"/>
      <c r="AJ1012" s="49"/>
      <c r="AK1012" s="49"/>
      <c r="AL1012" s="49"/>
    </row>
    <row r="1013" spans="1:38" outlineLevel="2" x14ac:dyDescent="0.25">
      <c r="A1013" s="49"/>
      <c r="B1013" s="58"/>
      <c r="C1013" s="51">
        <f t="shared" si="143"/>
        <v>3</v>
      </c>
      <c r="D1013" s="79"/>
      <c r="E1013" s="74"/>
      <c r="F1013" s="74" t="s">
        <v>2055</v>
      </c>
      <c r="G1013" s="79"/>
      <c r="H1013" s="82" t="s">
        <v>2056</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2374</v>
      </c>
      <c r="AE1013" s="82"/>
      <c r="AF1013" s="304">
        <f>AF1014</f>
        <v>1</v>
      </c>
      <c r="AG1013" s="304">
        <f>AG1014</f>
        <v>1</v>
      </c>
      <c r="AH1013" s="79"/>
      <c r="AI1013" s="61"/>
      <c r="AJ1013" s="49"/>
      <c r="AK1013" s="49"/>
      <c r="AL1013" s="49"/>
    </row>
    <row r="1014" spans="1:38" outlineLevel="2" x14ac:dyDescent="0.25">
      <c r="A1014" s="49"/>
      <c r="B1014" s="58"/>
      <c r="C1014" s="51">
        <f t="shared" si="143"/>
        <v>3</v>
      </c>
      <c r="D1014" s="79"/>
      <c r="E1014" s="74"/>
      <c r="F1014" s="74" t="s">
        <v>2057</v>
      </c>
      <c r="G1014" s="79"/>
      <c r="H1014" s="82" t="s">
        <v>2058</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outlineLevel="2" x14ac:dyDescent="0.25">
      <c r="A1015" s="49"/>
      <c r="B1015" s="58"/>
      <c r="C1015" s="51">
        <f t="shared" si="143"/>
        <v>3</v>
      </c>
      <c r="D1015" s="79"/>
      <c r="E1015" s="74"/>
      <c r="F1015" s="74" t="s">
        <v>2059</v>
      </c>
      <c r="G1015" s="79"/>
      <c r="H1015" s="82" t="s">
        <v>2060</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outlineLevel="3" x14ac:dyDescent="0.25">
      <c r="A1016" s="49"/>
      <c r="B1016" s="58"/>
      <c r="C1016" s="51">
        <f>INT($C$40)+3</f>
        <v>4</v>
      </c>
      <c r="D1016" s="79"/>
      <c r="E1016" s="74"/>
      <c r="F1016" s="74" t="s">
        <v>2061</v>
      </c>
      <c r="G1016" s="79"/>
      <c r="H1016" s="82" t="s">
        <v>2062</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outlineLevel="3" x14ac:dyDescent="0.25">
      <c r="A1017" s="49"/>
      <c r="B1017" s="58"/>
      <c r="C1017" s="51">
        <f>INT($C$40)+3</f>
        <v>4</v>
      </c>
      <c r="D1017" s="79"/>
      <c r="E1017" s="74"/>
      <c r="F1017" s="74" t="s">
        <v>2063</v>
      </c>
      <c r="G1017" s="79"/>
      <c r="H1017" s="82" t="s">
        <v>2064</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outlineLevel="3" x14ac:dyDescent="0.25">
      <c r="A1018" s="49"/>
      <c r="B1018" s="58"/>
      <c r="C1018" s="51">
        <f>INT($C$40)+3</f>
        <v>4</v>
      </c>
      <c r="D1018" s="79"/>
      <c r="E1018" s="74"/>
      <c r="F1018" s="74" t="s">
        <v>2065</v>
      </c>
      <c r="G1018" s="79"/>
      <c r="H1018" s="82" t="s">
        <v>2066</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outlineLevel="2" x14ac:dyDescent="0.25">
      <c r="A1019" s="49"/>
      <c r="B1019" s="58"/>
      <c r="C1019" s="51">
        <f t="shared" si="143"/>
        <v>3</v>
      </c>
      <c r="D1019" s="79"/>
      <c r="E1019" s="74"/>
      <c r="F1019" s="74" t="s">
        <v>2067</v>
      </c>
      <c r="G1019" s="79"/>
      <c r="H1019" s="82" t="s">
        <v>2068</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outlineLevel="2" x14ac:dyDescent="0.25">
      <c r="A1020" s="49"/>
      <c r="B1020" s="58"/>
      <c r="C1020" s="51">
        <f t="shared" si="143"/>
        <v>3</v>
      </c>
      <c r="D1020" s="79"/>
      <c r="E1020" s="74"/>
      <c r="F1020" s="74" t="s">
        <v>2069</v>
      </c>
      <c r="G1020" s="79"/>
      <c r="H1020" s="82" t="s">
        <v>2070</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1445</v>
      </c>
      <c r="AE1020" s="82"/>
      <c r="AF1020" s="103">
        <v>1</v>
      </c>
      <c r="AG1020" s="103">
        <v>1</v>
      </c>
      <c r="AH1020" s="79"/>
      <c r="AI1020" s="61"/>
      <c r="AJ1020" s="49"/>
      <c r="AK1020" s="49"/>
      <c r="AL1020" s="49"/>
    </row>
    <row r="1021" spans="1:38" outlineLevel="2" x14ac:dyDescent="0.25">
      <c r="A1021" s="49"/>
      <c r="B1021" s="58"/>
      <c r="C1021" s="51">
        <f t="shared" si="143"/>
        <v>3</v>
      </c>
      <c r="D1021" s="79"/>
      <c r="E1021" s="74"/>
      <c r="F1021" s="74" t="s">
        <v>2071</v>
      </c>
      <c r="G1021" s="79"/>
      <c r="H1021" s="82" t="s">
        <v>2072</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2374</v>
      </c>
      <c r="AE1021" s="82"/>
      <c r="AF1021" s="304">
        <f>AF1022</f>
        <v>1</v>
      </c>
      <c r="AG1021" s="304">
        <f>AG1022</f>
        <v>1</v>
      </c>
      <c r="AH1021" s="79"/>
      <c r="AI1021" s="61"/>
      <c r="AJ1021" s="49"/>
      <c r="AK1021" s="49"/>
      <c r="AL1021" s="49"/>
    </row>
    <row r="1022" spans="1:38" outlineLevel="2" x14ac:dyDescent="0.25">
      <c r="A1022" s="49"/>
      <c r="B1022" s="58"/>
      <c r="C1022" s="51">
        <f t="shared" si="143"/>
        <v>3</v>
      </c>
      <c r="D1022" s="79"/>
      <c r="E1022" s="74"/>
      <c r="F1022" s="74" t="s">
        <v>2073</v>
      </c>
      <c r="G1022" s="79"/>
      <c r="H1022" s="82" t="s">
        <v>1904</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outlineLevel="2" x14ac:dyDescent="0.25">
      <c r="A1023" s="49"/>
      <c r="B1023" s="58"/>
      <c r="C1023" s="51">
        <f t="shared" si="143"/>
        <v>3</v>
      </c>
      <c r="D1023" s="79"/>
      <c r="E1023" s="74"/>
      <c r="F1023" s="74" t="s">
        <v>2074</v>
      </c>
      <c r="G1023" s="79"/>
      <c r="H1023" s="82" t="s">
        <v>1906</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outlineLevel="2" x14ac:dyDescent="0.25">
      <c r="A1024" s="49"/>
      <c r="B1024" s="58"/>
      <c r="C1024" s="51">
        <f t="shared" si="143"/>
        <v>3</v>
      </c>
      <c r="D1024" s="79"/>
      <c r="E1024" s="74"/>
      <c r="F1024" s="74" t="s">
        <v>2075</v>
      </c>
      <c r="G1024" s="79"/>
      <c r="H1024" s="82" t="s">
        <v>1908</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outlineLevel="2" x14ac:dyDescent="0.25">
      <c r="A1025" s="49"/>
      <c r="B1025" s="58"/>
      <c r="C1025" s="51">
        <f t="shared" si="143"/>
        <v>3</v>
      </c>
      <c r="D1025" s="79"/>
      <c r="E1025" s="74"/>
      <c r="F1025" s="74" t="s">
        <v>2076</v>
      </c>
      <c r="G1025" s="79"/>
      <c r="H1025" s="82" t="s">
        <v>2064</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outlineLevel="2" x14ac:dyDescent="0.25">
      <c r="A1026" s="49"/>
      <c r="B1026" s="58"/>
      <c r="C1026" s="51">
        <f t="shared" si="143"/>
        <v>3</v>
      </c>
      <c r="D1026" s="79"/>
      <c r="E1026" s="74"/>
      <c r="F1026" s="74" t="s">
        <v>2077</v>
      </c>
      <c r="G1026" s="79"/>
      <c r="H1026" s="82" t="s">
        <v>2066</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outlineLevel="2" x14ac:dyDescent="0.25">
      <c r="A1027" s="49"/>
      <c r="B1027" s="58"/>
      <c r="C1027" s="51">
        <f t="shared" si="143"/>
        <v>3</v>
      </c>
      <c r="D1027" s="79"/>
      <c r="E1027" s="74"/>
      <c r="F1027" s="74" t="s">
        <v>2078</v>
      </c>
      <c r="G1027" s="79"/>
      <c r="H1027" s="82" t="s">
        <v>2079</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outlineLevel="2" x14ac:dyDescent="0.25">
      <c r="A1028" s="49"/>
      <c r="B1028" s="58"/>
      <c r="C1028" s="51">
        <f t="shared" si="143"/>
        <v>3</v>
      </c>
      <c r="D1028" s="79"/>
      <c r="E1028" s="74"/>
      <c r="F1028" s="74" t="s">
        <v>2080</v>
      </c>
      <c r="G1028" s="79"/>
      <c r="H1028" s="82" t="s">
        <v>2081</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1452</v>
      </c>
      <c r="AE1028" s="82"/>
      <c r="AF1028" s="103">
        <v>1</v>
      </c>
      <c r="AG1028" s="103">
        <v>1</v>
      </c>
      <c r="AH1028" s="79"/>
      <c r="AI1028" s="61"/>
      <c r="AJ1028" s="49"/>
      <c r="AK1028" s="49"/>
      <c r="AL1028" s="49"/>
    </row>
    <row r="1029" spans="1:38" outlineLevel="2" x14ac:dyDescent="0.25">
      <c r="A1029" s="49"/>
      <c r="B1029" s="58"/>
      <c r="C1029" s="51">
        <f t="shared" si="143"/>
        <v>3</v>
      </c>
      <c r="D1029" s="79"/>
      <c r="E1029" s="74"/>
      <c r="F1029" s="74" t="s">
        <v>2082</v>
      </c>
      <c r="G1029" s="79"/>
      <c r="H1029" s="82" t="s">
        <v>2083</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outlineLevel="2" x14ac:dyDescent="0.25">
      <c r="A1030" s="49"/>
      <c r="B1030" s="58"/>
      <c r="C1030" s="51">
        <f t="shared" si="143"/>
        <v>3</v>
      </c>
      <c r="D1030" s="79"/>
      <c r="E1030" s="74"/>
      <c r="F1030" s="74" t="s">
        <v>2084</v>
      </c>
      <c r="G1030" s="79"/>
      <c r="H1030" s="82" t="s">
        <v>2085</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outlineLevel="2" x14ac:dyDescent="0.25">
      <c r="A1031" s="49"/>
      <c r="B1031" s="58"/>
      <c r="C1031" s="51">
        <f t="shared" si="143"/>
        <v>3</v>
      </c>
      <c r="D1031" s="79"/>
      <c r="E1031" s="74"/>
      <c r="F1031" s="74" t="s">
        <v>2086</v>
      </c>
      <c r="G1031" s="79"/>
      <c r="H1031" s="82" t="s">
        <v>2087</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outlineLevel="2" x14ac:dyDescent="0.25">
      <c r="A1032" s="49"/>
      <c r="B1032" s="58"/>
      <c r="C1032" s="51">
        <f t="shared" si="143"/>
        <v>3</v>
      </c>
      <c r="D1032" s="79"/>
      <c r="E1032" s="74"/>
      <c r="F1032" s="74" t="s">
        <v>2088</v>
      </c>
      <c r="G1032" s="79"/>
      <c r="H1032" s="82" t="s">
        <v>2089</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outlineLevel="2" x14ac:dyDescent="0.25">
      <c r="A1033" s="49"/>
      <c r="B1033" s="58"/>
      <c r="C1033" s="51">
        <f t="shared" si="143"/>
        <v>3</v>
      </c>
      <c r="D1033" s="79"/>
      <c r="E1033" s="74"/>
      <c r="F1033" s="74" t="s">
        <v>2090</v>
      </c>
      <c r="G1033" s="79"/>
      <c r="H1033" s="82" t="s">
        <v>2091</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outlineLevel="2" x14ac:dyDescent="0.25">
      <c r="A1034" s="49"/>
      <c r="B1034" s="58"/>
      <c r="C1034" s="51">
        <f t="shared" si="143"/>
        <v>3</v>
      </c>
      <c r="D1034" s="79"/>
      <c r="E1034" s="74"/>
      <c r="F1034" s="74" t="s">
        <v>2092</v>
      </c>
      <c r="G1034" s="79"/>
      <c r="H1034" s="82" t="s">
        <v>2093</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outlineLevel="2" x14ac:dyDescent="0.25">
      <c r="A1035" s="49"/>
      <c r="B1035" s="58"/>
      <c r="C1035" s="51">
        <f t="shared" si="143"/>
        <v>3</v>
      </c>
      <c r="D1035" s="79"/>
      <c r="E1035" s="74"/>
      <c r="F1035" s="74" t="s">
        <v>2094</v>
      </c>
      <c r="G1035" s="79"/>
      <c r="H1035" s="82" t="s">
        <v>2095</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x14ac:dyDescent="0.25">
      <c r="A1036" s="49"/>
      <c r="B1036" s="58"/>
      <c r="C1036" s="51">
        <f>INT($C$40)+1</f>
        <v>2</v>
      </c>
      <c r="D1036" s="79"/>
      <c r="E1036" s="74"/>
      <c r="F1036" s="318" t="s">
        <v>1883</v>
      </c>
      <c r="G1036" s="79"/>
      <c r="H1036" s="320" t="s">
        <v>2096</v>
      </c>
      <c r="I1036" s="143"/>
      <c r="J1036" s="143" t="s">
        <v>1154</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outlineLevel="3" x14ac:dyDescent="0.25">
      <c r="A1037" s="49"/>
      <c r="B1037" s="58"/>
      <c r="C1037" s="51">
        <f t="shared" ref="C1037:C1125" si="157">INT($C$40)+3</f>
        <v>4</v>
      </c>
      <c r="D1037" s="79"/>
      <c r="E1037" s="74"/>
      <c r="F1037" s="74" t="s">
        <v>2097</v>
      </c>
      <c r="G1037" s="79"/>
      <c r="H1037" s="82" t="s">
        <v>2098</v>
      </c>
      <c r="I1037" s="82"/>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outlineLevel="3" x14ac:dyDescent="0.25">
      <c r="A1038" s="49"/>
      <c r="B1038" s="58"/>
      <c r="C1038" s="51">
        <f t="shared" si="157"/>
        <v>4</v>
      </c>
      <c r="D1038" s="79"/>
      <c r="E1038" s="74"/>
      <c r="F1038" s="74" t="s">
        <v>2099</v>
      </c>
      <c r="G1038" s="79"/>
      <c r="H1038" s="82" t="s">
        <v>2100</v>
      </c>
      <c r="I1038" s="82"/>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outlineLevel="3" x14ac:dyDescent="0.25">
      <c r="A1039" s="49"/>
      <c r="B1039" s="58"/>
      <c r="C1039" s="51">
        <f t="shared" si="157"/>
        <v>4</v>
      </c>
      <c r="D1039" s="79"/>
      <c r="E1039" s="74"/>
      <c r="F1039" s="74" t="s">
        <v>2101</v>
      </c>
      <c r="G1039" s="79"/>
      <c r="H1039" s="82" t="s">
        <v>2102</v>
      </c>
      <c r="I1039" s="82"/>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outlineLevel="3" x14ac:dyDescent="0.25">
      <c r="A1040" s="49"/>
      <c r="B1040" s="58"/>
      <c r="C1040" s="51">
        <f t="shared" si="157"/>
        <v>4</v>
      </c>
      <c r="D1040" s="79"/>
      <c r="E1040" s="74"/>
      <c r="F1040" s="74" t="s">
        <v>2103</v>
      </c>
      <c r="G1040" s="79"/>
      <c r="H1040" s="82" t="s">
        <v>2104</v>
      </c>
      <c r="I1040" s="82"/>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outlineLevel="3" x14ac:dyDescent="0.25">
      <c r="A1041" s="49"/>
      <c r="B1041" s="58"/>
      <c r="C1041" s="51">
        <f t="shared" si="157"/>
        <v>4</v>
      </c>
      <c r="D1041" s="79"/>
      <c r="E1041" s="74"/>
      <c r="F1041" s="74" t="s">
        <v>2105</v>
      </c>
      <c r="G1041" s="79"/>
      <c r="H1041" s="82" t="s">
        <v>2106</v>
      </c>
      <c r="I1041" s="82"/>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outlineLevel="3" x14ac:dyDescent="0.25">
      <c r="A1042" s="49"/>
      <c r="B1042" s="58"/>
      <c r="C1042" s="51">
        <f t="shared" si="157"/>
        <v>4</v>
      </c>
      <c r="D1042" s="79"/>
      <c r="E1042" s="74"/>
      <c r="F1042" s="74" t="s">
        <v>2107</v>
      </c>
      <c r="G1042" s="79"/>
      <c r="H1042" s="82" t="s">
        <v>2108</v>
      </c>
      <c r="I1042" s="82"/>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outlineLevel="3" x14ac:dyDescent="0.25">
      <c r="A1043" s="49"/>
      <c r="B1043" s="58"/>
      <c r="C1043" s="51">
        <f t="shared" si="157"/>
        <v>4</v>
      </c>
      <c r="D1043" s="79"/>
      <c r="E1043" s="74"/>
      <c r="F1043" s="74" t="s">
        <v>2109</v>
      </c>
      <c r="G1043" s="79"/>
      <c r="H1043" s="82" t="s">
        <v>696</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outlineLevel="3" x14ac:dyDescent="0.25">
      <c r="A1044" s="49"/>
      <c r="B1044" s="58"/>
      <c r="C1044" s="51">
        <f t="shared" si="157"/>
        <v>4</v>
      </c>
      <c r="D1044" s="79"/>
      <c r="E1044" s="74"/>
      <c r="F1044" s="74" t="s">
        <v>2110</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outlineLevel="3" x14ac:dyDescent="0.25">
      <c r="A1045" s="49"/>
      <c r="B1045" s="58"/>
      <c r="C1045" s="51">
        <f t="shared" si="157"/>
        <v>4</v>
      </c>
      <c r="D1045" s="79"/>
      <c r="E1045" s="74"/>
      <c r="F1045" s="74" t="s">
        <v>2111</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outlineLevel="3" x14ac:dyDescent="0.25">
      <c r="A1046" s="49"/>
      <c r="B1046" s="58"/>
      <c r="C1046" s="51">
        <f t="shared" si="157"/>
        <v>4</v>
      </c>
      <c r="D1046" s="79"/>
      <c r="E1046" s="74"/>
      <c r="F1046" s="74" t="s">
        <v>2112</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outlineLevel="3" x14ac:dyDescent="0.25">
      <c r="A1047" s="49"/>
      <c r="B1047" s="58"/>
      <c r="C1047" s="51">
        <f t="shared" si="157"/>
        <v>4</v>
      </c>
      <c r="D1047" s="79"/>
      <c r="E1047" s="74"/>
      <c r="F1047" s="74" t="s">
        <v>2113</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outlineLevel="3" x14ac:dyDescent="0.25">
      <c r="A1048" s="49"/>
      <c r="B1048" s="58"/>
      <c r="C1048" s="51">
        <f t="shared" si="157"/>
        <v>4</v>
      </c>
      <c r="D1048" s="79"/>
      <c r="E1048" s="74"/>
      <c r="F1048" s="74" t="s">
        <v>2114</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outlineLevel="3" x14ac:dyDescent="0.25">
      <c r="A1049" s="49"/>
      <c r="B1049" s="58"/>
      <c r="C1049" s="51">
        <f t="shared" si="157"/>
        <v>4</v>
      </c>
      <c r="D1049" s="79"/>
      <c r="E1049" s="74"/>
      <c r="F1049" s="74" t="s">
        <v>2115</v>
      </c>
      <c r="G1049" s="79"/>
      <c r="H1049" s="82" t="s">
        <v>696</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outlineLevel="3" x14ac:dyDescent="0.25">
      <c r="A1050" s="49"/>
      <c r="B1050" s="58"/>
      <c r="C1050" s="51">
        <f t="shared" si="157"/>
        <v>4</v>
      </c>
      <c r="D1050" s="79"/>
      <c r="E1050" s="74"/>
      <c r="F1050" s="74" t="s">
        <v>2116</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outlineLevel="3" x14ac:dyDescent="0.25">
      <c r="A1051" s="49"/>
      <c r="B1051" s="58"/>
      <c r="C1051" s="51">
        <f t="shared" si="157"/>
        <v>4</v>
      </c>
      <c r="D1051" s="79"/>
      <c r="E1051" s="74"/>
      <c r="F1051" s="74" t="s">
        <v>2117</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outlineLevel="3" x14ac:dyDescent="0.25">
      <c r="A1052" s="49"/>
      <c r="B1052" s="58"/>
      <c r="C1052" s="51">
        <f t="shared" si="157"/>
        <v>4</v>
      </c>
      <c r="D1052" s="79"/>
      <c r="E1052" s="74"/>
      <c r="F1052" s="74" t="s">
        <v>2118</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outlineLevel="3" x14ac:dyDescent="0.25">
      <c r="A1053" s="49"/>
      <c r="B1053" s="58"/>
      <c r="C1053" s="51">
        <f t="shared" si="157"/>
        <v>4</v>
      </c>
      <c r="D1053" s="79"/>
      <c r="E1053" s="74"/>
      <c r="F1053" s="74" t="s">
        <v>2119</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outlineLevel="3" x14ac:dyDescent="0.25">
      <c r="A1054" s="49"/>
      <c r="B1054" s="58"/>
      <c r="C1054" s="51">
        <f t="shared" si="157"/>
        <v>4</v>
      </c>
      <c r="D1054" s="79"/>
      <c r="E1054" s="74"/>
      <c r="F1054" s="74" t="s">
        <v>2120</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outlineLevel="3" x14ac:dyDescent="0.25">
      <c r="A1055" s="49"/>
      <c r="B1055" s="58"/>
      <c r="C1055" s="51">
        <f t="shared" si="157"/>
        <v>4</v>
      </c>
      <c r="D1055" s="79"/>
      <c r="E1055" s="74"/>
      <c r="F1055" s="74" t="s">
        <v>2121</v>
      </c>
      <c r="G1055" s="79"/>
      <c r="H1055" s="82" t="s">
        <v>696</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outlineLevel="3" x14ac:dyDescent="0.25">
      <c r="A1056" s="49"/>
      <c r="B1056" s="58"/>
      <c r="C1056" s="51">
        <f t="shared" si="157"/>
        <v>4</v>
      </c>
      <c r="D1056" s="79"/>
      <c r="E1056" s="74"/>
      <c r="F1056" s="74" t="s">
        <v>2122</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outlineLevel="3" x14ac:dyDescent="0.25">
      <c r="A1057" s="49"/>
      <c r="B1057" s="58"/>
      <c r="C1057" s="51">
        <f t="shared" si="157"/>
        <v>4</v>
      </c>
      <c r="D1057" s="79"/>
      <c r="E1057" s="74"/>
      <c r="F1057" s="74" t="s">
        <v>2123</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outlineLevel="3" x14ac:dyDescent="0.25">
      <c r="A1058" s="49"/>
      <c r="B1058" s="58"/>
      <c r="C1058" s="51">
        <f t="shared" si="157"/>
        <v>4</v>
      </c>
      <c r="D1058" s="79"/>
      <c r="E1058" s="74"/>
      <c r="F1058" s="74" t="s">
        <v>2124</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outlineLevel="3" x14ac:dyDescent="0.25">
      <c r="A1059" s="49"/>
      <c r="B1059" s="58"/>
      <c r="C1059" s="51">
        <f t="shared" si="157"/>
        <v>4</v>
      </c>
      <c r="D1059" s="79"/>
      <c r="E1059" s="74"/>
      <c r="F1059" s="74" t="s">
        <v>2125</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outlineLevel="3" x14ac:dyDescent="0.25">
      <c r="A1060" s="49"/>
      <c r="B1060" s="58"/>
      <c r="C1060" s="51">
        <f t="shared" si="157"/>
        <v>4</v>
      </c>
      <c r="D1060" s="79"/>
      <c r="E1060" s="74"/>
      <c r="F1060" s="74" t="s">
        <v>2126</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outlineLevel="3" x14ac:dyDescent="0.25">
      <c r="A1061" s="49"/>
      <c r="B1061" s="58"/>
      <c r="C1061" s="51">
        <f t="shared" si="157"/>
        <v>4</v>
      </c>
      <c r="D1061" s="79"/>
      <c r="E1061" s="74"/>
      <c r="F1061" s="74" t="s">
        <v>2127</v>
      </c>
      <c r="G1061" s="79"/>
      <c r="H1061" s="82" t="s">
        <v>696</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outlineLevel="3" x14ac:dyDescent="0.25">
      <c r="A1062" s="49"/>
      <c r="B1062" s="58"/>
      <c r="C1062" s="51">
        <f t="shared" si="157"/>
        <v>4</v>
      </c>
      <c r="D1062" s="79"/>
      <c r="E1062" s="74"/>
      <c r="F1062" s="74" t="s">
        <v>2128</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outlineLevel="3" x14ac:dyDescent="0.25">
      <c r="A1063" s="49"/>
      <c r="B1063" s="58"/>
      <c r="C1063" s="51">
        <f t="shared" si="157"/>
        <v>4</v>
      </c>
      <c r="D1063" s="79"/>
      <c r="E1063" s="74"/>
      <c r="F1063" s="74" t="s">
        <v>2129</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outlineLevel="3" x14ac:dyDescent="0.25">
      <c r="A1064" s="49"/>
      <c r="B1064" s="58"/>
      <c r="C1064" s="51">
        <f t="shared" si="157"/>
        <v>4</v>
      </c>
      <c r="D1064" s="79"/>
      <c r="E1064" s="74"/>
      <c r="F1064" s="74" t="s">
        <v>2130</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outlineLevel="3" x14ac:dyDescent="0.25">
      <c r="A1065" s="49"/>
      <c r="B1065" s="58"/>
      <c r="C1065" s="51">
        <f t="shared" si="157"/>
        <v>4</v>
      </c>
      <c r="D1065" s="79"/>
      <c r="E1065" s="74"/>
      <c r="F1065" s="74" t="s">
        <v>2131</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outlineLevel="3" x14ac:dyDescent="0.25">
      <c r="A1066" s="49"/>
      <c r="B1066" s="58"/>
      <c r="C1066" s="51">
        <f t="shared" si="157"/>
        <v>4</v>
      </c>
      <c r="D1066" s="79"/>
      <c r="E1066" s="74"/>
      <c r="F1066" s="74" t="s">
        <v>2132</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outlineLevel="3" x14ac:dyDescent="0.25">
      <c r="A1067" s="49"/>
      <c r="B1067" s="58"/>
      <c r="C1067" s="51">
        <f t="shared" si="157"/>
        <v>4</v>
      </c>
      <c r="D1067" s="79"/>
      <c r="E1067" s="74"/>
      <c r="F1067" s="74" t="s">
        <v>2133</v>
      </c>
      <c r="G1067" s="79"/>
      <c r="H1067" s="82" t="s">
        <v>696</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outlineLevel="3" x14ac:dyDescent="0.25">
      <c r="A1068" s="49"/>
      <c r="B1068" s="58"/>
      <c r="C1068" s="51">
        <f t="shared" si="157"/>
        <v>4</v>
      </c>
      <c r="D1068" s="79"/>
      <c r="E1068" s="74"/>
      <c r="F1068" s="74" t="s">
        <v>2134</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outlineLevel="3" x14ac:dyDescent="0.25">
      <c r="A1069" s="49"/>
      <c r="B1069" s="58"/>
      <c r="C1069" s="51">
        <f t="shared" si="157"/>
        <v>4</v>
      </c>
      <c r="D1069" s="79"/>
      <c r="E1069" s="74"/>
      <c r="F1069" s="74" t="s">
        <v>2135</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outlineLevel="3" x14ac:dyDescent="0.25">
      <c r="A1070" s="49"/>
      <c r="B1070" s="58"/>
      <c r="C1070" s="51">
        <f t="shared" si="157"/>
        <v>4</v>
      </c>
      <c r="D1070" s="79"/>
      <c r="E1070" s="74"/>
      <c r="F1070" s="74" t="s">
        <v>2136</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outlineLevel="3" x14ac:dyDescent="0.25">
      <c r="A1071" s="49"/>
      <c r="B1071" s="58"/>
      <c r="C1071" s="51">
        <f t="shared" si="157"/>
        <v>4</v>
      </c>
      <c r="D1071" s="79"/>
      <c r="E1071" s="74"/>
      <c r="F1071" s="74" t="s">
        <v>2137</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outlineLevel="3" x14ac:dyDescent="0.25">
      <c r="A1072" s="49"/>
      <c r="B1072" s="58"/>
      <c r="C1072" s="51">
        <f t="shared" si="157"/>
        <v>4</v>
      </c>
      <c r="D1072" s="79"/>
      <c r="E1072" s="74"/>
      <c r="F1072" s="74" t="s">
        <v>2138</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outlineLevel="3" x14ac:dyDescent="0.25">
      <c r="A1073" s="49"/>
      <c r="B1073" s="58"/>
      <c r="C1073" s="51">
        <f t="shared" si="157"/>
        <v>4</v>
      </c>
      <c r="D1073" s="79"/>
      <c r="E1073" s="74"/>
      <c r="F1073" s="74" t="s">
        <v>2139</v>
      </c>
      <c r="G1073" s="79"/>
      <c r="H1073" s="82" t="s">
        <v>696</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outlineLevel="3" x14ac:dyDescent="0.25">
      <c r="A1074" s="49"/>
      <c r="B1074" s="58"/>
      <c r="C1074" s="51">
        <f t="shared" si="157"/>
        <v>4</v>
      </c>
      <c r="D1074" s="79"/>
      <c r="E1074" s="74"/>
      <c r="F1074" s="74" t="s">
        <v>2140</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outlineLevel="3" x14ac:dyDescent="0.25">
      <c r="A1075" s="49"/>
      <c r="B1075" s="58"/>
      <c r="C1075" s="51">
        <f t="shared" si="157"/>
        <v>4</v>
      </c>
      <c r="D1075" s="79"/>
      <c r="E1075" s="74"/>
      <c r="F1075" s="74" t="s">
        <v>2141</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outlineLevel="3" x14ac:dyDescent="0.25">
      <c r="A1076" s="49"/>
      <c r="B1076" s="58"/>
      <c r="C1076" s="51">
        <f t="shared" si="157"/>
        <v>4</v>
      </c>
      <c r="D1076" s="79"/>
      <c r="E1076" s="74"/>
      <c r="F1076" s="74" t="s">
        <v>2142</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outlineLevel="3" x14ac:dyDescent="0.25">
      <c r="A1077" s="49"/>
      <c r="B1077" s="58"/>
      <c r="C1077" s="51">
        <f t="shared" si="157"/>
        <v>4</v>
      </c>
      <c r="D1077" s="79"/>
      <c r="E1077" s="74"/>
      <c r="F1077" s="74" t="s">
        <v>2143</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outlineLevel="3" x14ac:dyDescent="0.25">
      <c r="A1078" s="49"/>
      <c r="B1078" s="58"/>
      <c r="C1078" s="51">
        <f t="shared" si="157"/>
        <v>4</v>
      </c>
      <c r="D1078" s="79"/>
      <c r="E1078" s="74"/>
      <c r="F1078" s="74" t="s">
        <v>2144</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outlineLevel="3" x14ac:dyDescent="0.25">
      <c r="A1079" s="49"/>
      <c r="B1079" s="58"/>
      <c r="C1079" s="51">
        <f t="shared" si="157"/>
        <v>4</v>
      </c>
      <c r="D1079" s="79"/>
      <c r="E1079" s="74"/>
      <c r="F1079" s="74" t="s">
        <v>2145</v>
      </c>
      <c r="G1079" s="79"/>
      <c r="H1079" s="82" t="s">
        <v>696</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outlineLevel="3" x14ac:dyDescent="0.25">
      <c r="A1080" s="49"/>
      <c r="B1080" s="58"/>
      <c r="C1080" s="51">
        <f t="shared" si="157"/>
        <v>4</v>
      </c>
      <c r="D1080" s="79"/>
      <c r="E1080" s="74"/>
      <c r="F1080" s="74" t="s">
        <v>2146</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outlineLevel="3" x14ac:dyDescent="0.25">
      <c r="A1081" s="49"/>
      <c r="B1081" s="58"/>
      <c r="C1081" s="51">
        <f t="shared" si="157"/>
        <v>4</v>
      </c>
      <c r="D1081" s="79"/>
      <c r="E1081" s="74"/>
      <c r="F1081" s="74" t="s">
        <v>2147</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outlineLevel="3" x14ac:dyDescent="0.25">
      <c r="A1082" s="49"/>
      <c r="B1082" s="58"/>
      <c r="C1082" s="51">
        <f t="shared" si="157"/>
        <v>4</v>
      </c>
      <c r="D1082" s="79"/>
      <c r="E1082" s="74"/>
      <c r="F1082" s="74" t="s">
        <v>2148</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outlineLevel="3" x14ac:dyDescent="0.25">
      <c r="A1083" s="49"/>
      <c r="B1083" s="58"/>
      <c r="C1083" s="51">
        <f t="shared" si="157"/>
        <v>4</v>
      </c>
      <c r="D1083" s="79"/>
      <c r="E1083" s="74"/>
      <c r="F1083" s="74" t="s">
        <v>2149</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outlineLevel="3" x14ac:dyDescent="0.25">
      <c r="A1084" s="49"/>
      <c r="B1084" s="58"/>
      <c r="C1084" s="51">
        <f t="shared" si="157"/>
        <v>4</v>
      </c>
      <c r="D1084" s="79"/>
      <c r="E1084" s="74"/>
      <c r="F1084" s="74" t="s">
        <v>2150</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outlineLevel="2" x14ac:dyDescent="0.25">
      <c r="A1085" s="49"/>
      <c r="B1085" s="58"/>
      <c r="C1085" s="51">
        <f t="shared" ref="C1085:C1090" si="158">INT($C$40)+2</f>
        <v>3</v>
      </c>
      <c r="D1085" s="79"/>
      <c r="E1085" s="74"/>
      <c r="F1085" s="74" t="s">
        <v>2151</v>
      </c>
      <c r="G1085" s="79"/>
      <c r="H1085" s="82" t="s">
        <v>2152</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2153</v>
      </c>
      <c r="AE1085" s="82"/>
      <c r="AF1085" s="103">
        <v>1</v>
      </c>
      <c r="AG1085" s="103">
        <v>1</v>
      </c>
      <c r="AH1085" s="79"/>
      <c r="AI1085" s="61"/>
      <c r="AJ1085" s="49"/>
      <c r="AK1085" s="49"/>
      <c r="AL1085" s="49"/>
    </row>
    <row r="1086" spans="1:38" outlineLevel="2" x14ac:dyDescent="0.25">
      <c r="A1086" s="49"/>
      <c r="B1086" s="58"/>
      <c r="C1086" s="51">
        <f t="shared" si="158"/>
        <v>3</v>
      </c>
      <c r="D1086" s="79"/>
      <c r="E1086" s="74"/>
      <c r="F1086" s="74" t="s">
        <v>2154</v>
      </c>
      <c r="G1086" s="79"/>
      <c r="H1086" s="82" t="s">
        <v>2155</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outlineLevel="2" x14ac:dyDescent="0.25">
      <c r="A1087" s="49"/>
      <c r="B1087" s="58"/>
      <c r="C1087" s="51">
        <f t="shared" si="158"/>
        <v>3</v>
      </c>
      <c r="D1087" s="79"/>
      <c r="E1087" s="74"/>
      <c r="F1087" s="74" t="s">
        <v>2156</v>
      </c>
      <c r="G1087" s="79"/>
      <c r="H1087" s="82" t="s">
        <v>2157</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outlineLevel="2" x14ac:dyDescent="0.25">
      <c r="A1088" s="49"/>
      <c r="B1088" s="58"/>
      <c r="C1088" s="51">
        <f t="shared" si="158"/>
        <v>3</v>
      </c>
      <c r="D1088" s="79"/>
      <c r="E1088" s="74"/>
      <c r="F1088" s="74" t="s">
        <v>2158</v>
      </c>
      <c r="G1088" s="79"/>
      <c r="H1088" s="82" t="s">
        <v>2159</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outlineLevel="2" x14ac:dyDescent="0.25">
      <c r="A1089" s="49"/>
      <c r="B1089" s="58"/>
      <c r="C1089" s="51">
        <f t="shared" si="158"/>
        <v>3</v>
      </c>
      <c r="D1089" s="79"/>
      <c r="E1089" s="74"/>
      <c r="F1089" s="74" t="s">
        <v>2160</v>
      </c>
      <c r="G1089" s="79"/>
      <c r="H1089" s="82" t="s">
        <v>2161</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outlineLevel="2" x14ac:dyDescent="0.25">
      <c r="A1090" s="49"/>
      <c r="B1090" s="58"/>
      <c r="C1090" s="51">
        <f t="shared" si="158"/>
        <v>3</v>
      </c>
      <c r="D1090" s="79"/>
      <c r="E1090" s="74"/>
      <c r="F1090" s="74" t="s">
        <v>2162</v>
      </c>
      <c r="G1090" s="79"/>
      <c r="H1090" s="82" t="s">
        <v>2163</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outlineLevel="3" x14ac:dyDescent="0.25">
      <c r="A1091" s="49"/>
      <c r="B1091" s="58"/>
      <c r="C1091" s="51">
        <f t="shared" si="157"/>
        <v>4</v>
      </c>
      <c r="D1091" s="79"/>
      <c r="E1091" s="74"/>
      <c r="F1091" s="74" t="s">
        <v>2164</v>
      </c>
      <c r="G1091" s="79"/>
      <c r="H1091" s="82" t="s">
        <v>696</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57"/>
        <v>4</v>
      </c>
      <c r="D1092" s="79"/>
      <c r="E1092" s="74"/>
      <c r="F1092" s="74" t="s">
        <v>2165</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57"/>
        <v>4</v>
      </c>
      <c r="D1093" s="79"/>
      <c r="E1093" s="74"/>
      <c r="F1093" s="74" t="s">
        <v>2166</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57"/>
        <v>4</v>
      </c>
      <c r="D1094" s="79"/>
      <c r="E1094" s="74"/>
      <c r="F1094" s="74" t="s">
        <v>2167</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57"/>
        <v>4</v>
      </c>
      <c r="D1095" s="79"/>
      <c r="E1095" s="74"/>
      <c r="F1095" s="74" t="s">
        <v>2168</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57"/>
        <v>4</v>
      </c>
      <c r="D1096" s="79"/>
      <c r="E1096" s="74"/>
      <c r="F1096" s="74" t="s">
        <v>2169</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57"/>
        <v>4</v>
      </c>
      <c r="D1097" s="79"/>
      <c r="E1097" s="74"/>
      <c r="F1097" s="74" t="s">
        <v>2170</v>
      </c>
      <c r="G1097" s="79"/>
      <c r="H1097" s="82" t="s">
        <v>696</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57"/>
        <v>4</v>
      </c>
      <c r="D1098" s="79"/>
      <c r="E1098" s="74"/>
      <c r="F1098" s="74" t="s">
        <v>2171</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57"/>
        <v>4</v>
      </c>
      <c r="D1099" s="79"/>
      <c r="E1099" s="74"/>
      <c r="F1099" s="74" t="s">
        <v>2172</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f t="shared" si="157"/>
        <v>4</v>
      </c>
      <c r="D1100" s="79"/>
      <c r="E1100" s="74"/>
      <c r="F1100" s="74" t="s">
        <v>2173</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f t="shared" si="157"/>
        <v>4</v>
      </c>
      <c r="D1101" s="79"/>
      <c r="E1101" s="74"/>
      <c r="F1101" s="74" t="s">
        <v>2174</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f t="shared" si="157"/>
        <v>4</v>
      </c>
      <c r="D1102" s="79"/>
      <c r="E1102" s="74"/>
      <c r="F1102" s="74" t="s">
        <v>2175</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57"/>
        <v>4</v>
      </c>
      <c r="D1103" s="79"/>
      <c r="E1103" s="74"/>
      <c r="F1103" s="74" t="s">
        <v>2176</v>
      </c>
      <c r="G1103" s="79"/>
      <c r="H1103" s="82" t="s">
        <v>696</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57"/>
        <v>4</v>
      </c>
      <c r="D1104" s="79"/>
      <c r="E1104" s="74"/>
      <c r="F1104" s="74" t="s">
        <v>2177</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57"/>
        <v>4</v>
      </c>
      <c r="D1105" s="79"/>
      <c r="E1105" s="74"/>
      <c r="F1105" s="74" t="s">
        <v>2178</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57"/>
        <v>4</v>
      </c>
      <c r="D1106" s="79"/>
      <c r="E1106" s="74"/>
      <c r="F1106" s="74" t="s">
        <v>2179</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57"/>
        <v>4</v>
      </c>
      <c r="D1107" s="79"/>
      <c r="E1107" s="74"/>
      <c r="F1107" s="74" t="s">
        <v>2180</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57"/>
        <v>4</v>
      </c>
      <c r="D1108" s="79"/>
      <c r="E1108" s="74"/>
      <c r="F1108" s="74" t="s">
        <v>2181</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f t="shared" si="157"/>
        <v>4</v>
      </c>
      <c r="D1109" s="79"/>
      <c r="E1109" s="74"/>
      <c r="F1109" s="74" t="s">
        <v>2182</v>
      </c>
      <c r="G1109" s="79"/>
      <c r="H1109" s="82" t="s">
        <v>696</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f t="shared" si="157"/>
        <v>4</v>
      </c>
      <c r="D1110" s="79"/>
      <c r="E1110" s="74"/>
      <c r="F1110" s="74" t="s">
        <v>2183</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f t="shared" si="157"/>
        <v>4</v>
      </c>
      <c r="D1111" s="79"/>
      <c r="E1111" s="74"/>
      <c r="F1111" s="74" t="s">
        <v>2184</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57"/>
        <v>4</v>
      </c>
      <c r="D1112" s="79"/>
      <c r="E1112" s="74"/>
      <c r="F1112" s="74" t="s">
        <v>2185</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57"/>
        <v>4</v>
      </c>
      <c r="D1113" s="79"/>
      <c r="E1113" s="74"/>
      <c r="F1113" s="74" t="s">
        <v>2186</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57"/>
        <v>4</v>
      </c>
      <c r="D1114" s="79"/>
      <c r="E1114" s="74"/>
      <c r="F1114" s="74" t="s">
        <v>2187</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57"/>
        <v>4</v>
      </c>
      <c r="D1115" s="79"/>
      <c r="E1115" s="74"/>
      <c r="F1115" s="74" t="s">
        <v>2188</v>
      </c>
      <c r="G1115" s="79"/>
      <c r="H1115" s="82" t="s">
        <v>696</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57"/>
        <v>4</v>
      </c>
      <c r="D1116" s="79"/>
      <c r="E1116" s="74"/>
      <c r="F1116" s="74" t="s">
        <v>2189</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57"/>
        <v>4</v>
      </c>
      <c r="D1117" s="79"/>
      <c r="E1117" s="74"/>
      <c r="F1117" s="74" t="s">
        <v>2190</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f t="shared" si="157"/>
        <v>4</v>
      </c>
      <c r="D1118" s="79"/>
      <c r="E1118" s="74"/>
      <c r="F1118" s="74" t="s">
        <v>2191</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f t="shared" si="157"/>
        <v>4</v>
      </c>
      <c r="D1119" s="79"/>
      <c r="E1119" s="74"/>
      <c r="F1119" s="74" t="s">
        <v>2192</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f t="shared" si="157"/>
        <v>4</v>
      </c>
      <c r="D1120" s="79"/>
      <c r="E1120" s="74"/>
      <c r="F1120" s="74" t="s">
        <v>2193</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57"/>
        <v>4</v>
      </c>
      <c r="D1121" s="79"/>
      <c r="E1121" s="74"/>
      <c r="F1121" s="74" t="s">
        <v>2194</v>
      </c>
      <c r="G1121" s="79"/>
      <c r="H1121" s="82" t="s">
        <v>696</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57"/>
        <v>4</v>
      </c>
      <c r="D1122" s="79"/>
      <c r="E1122" s="74"/>
      <c r="F1122" s="74" t="s">
        <v>2195</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57"/>
        <v>4</v>
      </c>
      <c r="D1123" s="79"/>
      <c r="E1123" s="74"/>
      <c r="F1123" s="74" t="s">
        <v>2196</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57"/>
        <v>4</v>
      </c>
      <c r="D1124" s="79"/>
      <c r="E1124" s="74"/>
      <c r="F1124" s="74" t="s">
        <v>2197</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57"/>
        <v>4</v>
      </c>
      <c r="D1125" s="79"/>
      <c r="E1125" s="74"/>
      <c r="F1125" s="74" t="s">
        <v>2198</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ref="C1126:C1168" si="160">INT($C$40)+3</f>
        <v>4</v>
      </c>
      <c r="D1126" s="79"/>
      <c r="E1126" s="74"/>
      <c r="F1126" s="74" t="s">
        <v>2199</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f t="shared" si="160"/>
        <v>4</v>
      </c>
      <c r="D1127" s="79"/>
      <c r="E1127" s="74"/>
      <c r="F1127" s="74" t="s">
        <v>2200</v>
      </c>
      <c r="G1127" s="79"/>
      <c r="H1127" s="82" t="s">
        <v>696</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f t="shared" si="160"/>
        <v>4</v>
      </c>
      <c r="D1128" s="79"/>
      <c r="E1128" s="74"/>
      <c r="F1128" s="74" t="s">
        <v>2201</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f t="shared" si="160"/>
        <v>4</v>
      </c>
      <c r="D1129" s="79"/>
      <c r="E1129" s="74"/>
      <c r="F1129" s="74" t="s">
        <v>2202</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60"/>
        <v>4</v>
      </c>
      <c r="D1130" s="79"/>
      <c r="E1130" s="74"/>
      <c r="F1130" s="74" t="s">
        <v>2203</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60"/>
        <v>4</v>
      </c>
      <c r="D1131" s="79"/>
      <c r="E1131" s="74"/>
      <c r="F1131" s="74" t="s">
        <v>2204</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60"/>
        <v>4</v>
      </c>
      <c r="D1132" s="79"/>
      <c r="E1132" s="74"/>
      <c r="F1132" s="74" t="s">
        <v>2205</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60"/>
        <v>4</v>
      </c>
      <c r="D1133" s="79"/>
      <c r="E1133" s="74"/>
      <c r="F1133" s="74" t="s">
        <v>2206</v>
      </c>
      <c r="G1133" s="79"/>
      <c r="H1133" s="82" t="s">
        <v>696</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60"/>
        <v>4</v>
      </c>
      <c r="D1134" s="79"/>
      <c r="E1134" s="74"/>
      <c r="F1134" s="74" t="s">
        <v>2207</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60"/>
        <v>4</v>
      </c>
      <c r="D1135" s="79"/>
      <c r="E1135" s="74"/>
      <c r="F1135" s="74" t="s">
        <v>2208</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f t="shared" si="160"/>
        <v>4</v>
      </c>
      <c r="D1136" s="79"/>
      <c r="E1136" s="74"/>
      <c r="F1136" s="74" t="s">
        <v>2209</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f t="shared" si="160"/>
        <v>4</v>
      </c>
      <c r="D1137" s="79"/>
      <c r="E1137" s="74"/>
      <c r="F1137" s="74" t="s">
        <v>2210</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f t="shared" si="160"/>
        <v>4</v>
      </c>
      <c r="D1138" s="79"/>
      <c r="E1138" s="74"/>
      <c r="F1138" s="74" t="s">
        <v>2211</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60"/>
        <v>4</v>
      </c>
      <c r="D1139" s="79"/>
      <c r="E1139" s="74"/>
      <c r="F1139" s="74" t="s">
        <v>2212</v>
      </c>
      <c r="G1139" s="79"/>
      <c r="H1139" s="82" t="s">
        <v>696</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60"/>
        <v>4</v>
      </c>
      <c r="D1140" s="79"/>
      <c r="E1140" s="74"/>
      <c r="F1140" s="74" t="s">
        <v>2213</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60"/>
        <v>4</v>
      </c>
      <c r="D1141" s="79"/>
      <c r="E1141" s="74"/>
      <c r="F1141" s="74" t="s">
        <v>2214</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60"/>
        <v>4</v>
      </c>
      <c r="D1142" s="79"/>
      <c r="E1142" s="74"/>
      <c r="F1142" s="74" t="s">
        <v>2215</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60"/>
        <v>4</v>
      </c>
      <c r="D1143" s="79"/>
      <c r="E1143" s="74"/>
      <c r="F1143" s="74" t="s">
        <v>2216</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60"/>
        <v>4</v>
      </c>
      <c r="D1144" s="79"/>
      <c r="E1144" s="74"/>
      <c r="F1144" s="74" t="s">
        <v>2217</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f t="shared" si="160"/>
        <v>4</v>
      </c>
      <c r="D1145" s="79"/>
      <c r="E1145" s="74"/>
      <c r="F1145" s="74" t="s">
        <v>2218</v>
      </c>
      <c r="G1145" s="79"/>
      <c r="H1145" s="82" t="s">
        <v>696</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f t="shared" si="160"/>
        <v>4</v>
      </c>
      <c r="D1146" s="79"/>
      <c r="E1146" s="74"/>
      <c r="F1146" s="74" t="s">
        <v>2219</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f t="shared" si="160"/>
        <v>4</v>
      </c>
      <c r="D1147" s="79"/>
      <c r="E1147" s="74"/>
      <c r="F1147" s="74" t="s">
        <v>2220</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60"/>
        <v>4</v>
      </c>
      <c r="D1148" s="79"/>
      <c r="E1148" s="74"/>
      <c r="F1148" s="74" t="s">
        <v>2221</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60"/>
        <v>4</v>
      </c>
      <c r="D1149" s="79"/>
      <c r="E1149" s="74"/>
      <c r="F1149" s="74" t="s">
        <v>2222</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60"/>
        <v>4</v>
      </c>
      <c r="D1150" s="79"/>
      <c r="E1150" s="74"/>
      <c r="F1150" s="74" t="s">
        <v>2223</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60"/>
        <v>4</v>
      </c>
      <c r="D1151" s="79"/>
      <c r="E1151" s="74"/>
      <c r="F1151" s="74" t="s">
        <v>2224</v>
      </c>
      <c r="G1151" s="79"/>
      <c r="H1151" s="82" t="s">
        <v>696</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60"/>
        <v>4</v>
      </c>
      <c r="D1152" s="79"/>
      <c r="E1152" s="74"/>
      <c r="F1152" s="74" t="s">
        <v>2225</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60"/>
        <v>4</v>
      </c>
      <c r="D1153" s="79"/>
      <c r="E1153" s="74"/>
      <c r="F1153" s="74" t="s">
        <v>2226</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f t="shared" si="160"/>
        <v>4</v>
      </c>
      <c r="D1154" s="79"/>
      <c r="E1154" s="74"/>
      <c r="F1154" s="74" t="s">
        <v>2227</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f t="shared" si="160"/>
        <v>4</v>
      </c>
      <c r="D1155" s="79"/>
      <c r="E1155" s="74"/>
      <c r="F1155" s="74" t="s">
        <v>2228</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f t="shared" si="160"/>
        <v>4</v>
      </c>
      <c r="D1156" s="79"/>
      <c r="E1156" s="74"/>
      <c r="F1156" s="74" t="s">
        <v>2229</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2" x14ac:dyDescent="0.25">
      <c r="A1157" s="49"/>
      <c r="B1157" s="58"/>
      <c r="C1157" s="51">
        <f t="shared" ref="C1157:C1162" si="161">INT($C$40)+2</f>
        <v>3</v>
      </c>
      <c r="D1157" s="79"/>
      <c r="E1157" s="74"/>
      <c r="F1157" s="74" t="s">
        <v>2230</v>
      </c>
      <c r="G1157" s="79"/>
      <c r="H1157" s="82" t="s">
        <v>2231</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2232</v>
      </c>
      <c r="AE1157" s="82"/>
      <c r="AF1157" s="103">
        <v>1</v>
      </c>
      <c r="AG1157" s="103">
        <v>1</v>
      </c>
      <c r="AH1157" s="79"/>
      <c r="AI1157" s="61"/>
      <c r="AJ1157" s="49"/>
      <c r="AK1157" s="49"/>
      <c r="AL1157" s="49"/>
    </row>
    <row r="1158" spans="1:38" outlineLevel="2" x14ac:dyDescent="0.25">
      <c r="A1158" s="49"/>
      <c r="B1158" s="58"/>
      <c r="C1158" s="51">
        <f t="shared" si="161"/>
        <v>3</v>
      </c>
      <c r="D1158" s="79"/>
      <c r="E1158" s="74"/>
      <c r="F1158" s="74" t="s">
        <v>2233</v>
      </c>
      <c r="G1158" s="79"/>
      <c r="H1158" s="82" t="s">
        <v>2234</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outlineLevel="3" x14ac:dyDescent="0.25">
      <c r="A1159" s="49"/>
      <c r="B1159" s="58"/>
      <c r="C1159" s="51">
        <f t="shared" si="161"/>
        <v>3</v>
      </c>
      <c r="D1159" s="79"/>
      <c r="E1159" s="74"/>
      <c r="F1159" s="74" t="s">
        <v>2235</v>
      </c>
      <c r="G1159" s="79"/>
      <c r="H1159" s="82" t="s">
        <v>2236</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outlineLevel="3" x14ac:dyDescent="0.25">
      <c r="A1160" s="49"/>
      <c r="B1160" s="58"/>
      <c r="C1160" s="51">
        <f t="shared" si="161"/>
        <v>3</v>
      </c>
      <c r="D1160" s="79"/>
      <c r="E1160" s="74"/>
      <c r="F1160" s="74" t="s">
        <v>2237</v>
      </c>
      <c r="G1160" s="79"/>
      <c r="H1160" s="82" t="s">
        <v>2238</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outlineLevel="3" x14ac:dyDescent="0.25">
      <c r="A1161" s="49"/>
      <c r="B1161" s="58"/>
      <c r="C1161" s="51">
        <f t="shared" si="161"/>
        <v>3</v>
      </c>
      <c r="D1161" s="79"/>
      <c r="E1161" s="74"/>
      <c r="F1161" s="74" t="s">
        <v>2239</v>
      </c>
      <c r="G1161" s="79"/>
      <c r="H1161" s="82" t="s">
        <v>2240</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outlineLevel="2" x14ac:dyDescent="0.25">
      <c r="A1162" s="49"/>
      <c r="B1162" s="58"/>
      <c r="C1162" s="51">
        <f t="shared" si="161"/>
        <v>3</v>
      </c>
      <c r="D1162" s="79"/>
      <c r="E1162" s="74"/>
      <c r="F1162" s="74" t="s">
        <v>2241</v>
      </c>
      <c r="G1162" s="79"/>
      <c r="H1162" s="82" t="s">
        <v>2242</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outlineLevel="3" x14ac:dyDescent="0.25">
      <c r="A1163" s="49"/>
      <c r="B1163" s="58"/>
      <c r="C1163" s="51">
        <f t="shared" si="160"/>
        <v>4</v>
      </c>
      <c r="D1163" s="79"/>
      <c r="E1163" s="74"/>
      <c r="F1163" s="74" t="s">
        <v>2243</v>
      </c>
      <c r="G1163" s="79"/>
      <c r="H1163" s="82" t="s">
        <v>696</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outlineLevel="3" x14ac:dyDescent="0.25">
      <c r="A1164" s="49"/>
      <c r="B1164" s="58"/>
      <c r="C1164" s="51">
        <f t="shared" si="160"/>
        <v>4</v>
      </c>
      <c r="D1164" s="79"/>
      <c r="E1164" s="74"/>
      <c r="F1164" s="74" t="s">
        <v>2244</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60"/>
        <v>4</v>
      </c>
      <c r="D1165" s="79"/>
      <c r="E1165" s="74"/>
      <c r="F1165" s="74" t="s">
        <v>2245</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3" x14ac:dyDescent="0.25">
      <c r="A1166" s="49"/>
      <c r="B1166" s="58"/>
      <c r="C1166" s="51">
        <f t="shared" si="160"/>
        <v>4</v>
      </c>
      <c r="D1166" s="79"/>
      <c r="E1166" s="74"/>
      <c r="F1166" s="74" t="s">
        <v>2246</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outlineLevel="3" x14ac:dyDescent="0.25">
      <c r="A1167" s="49"/>
      <c r="B1167" s="58"/>
      <c r="C1167" s="51">
        <f t="shared" si="160"/>
        <v>4</v>
      </c>
      <c r="D1167" s="79"/>
      <c r="E1167" s="74"/>
      <c r="F1167" s="74" t="s">
        <v>2247</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outlineLevel="3" x14ac:dyDescent="0.25">
      <c r="A1168" s="49"/>
      <c r="B1168" s="58"/>
      <c r="C1168" s="51">
        <f t="shared" si="160"/>
        <v>4</v>
      </c>
      <c r="D1168" s="79"/>
      <c r="E1168" s="74"/>
      <c r="F1168" s="74" t="s">
        <v>2248</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outlineLevel="2" x14ac:dyDescent="0.25">
      <c r="A1169" s="49"/>
      <c r="B1169" s="58"/>
      <c r="C1169" s="51">
        <f>INT($C$40)+2</f>
        <v>3</v>
      </c>
      <c r="D1169" s="79"/>
      <c r="E1169" s="74"/>
      <c r="F1169" s="74" t="s">
        <v>2249</v>
      </c>
      <c r="G1169" s="79"/>
      <c r="H1169" s="82" t="s">
        <v>2250</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outlineLevel="2" x14ac:dyDescent="0.25">
      <c r="A1170" s="49"/>
      <c r="B1170" s="58"/>
      <c r="C1170" s="51">
        <f>INT($C$40)+2</f>
        <v>3</v>
      </c>
      <c r="D1170" s="79"/>
      <c r="E1170" s="74"/>
      <c r="F1170" s="74" t="s">
        <v>2251</v>
      </c>
      <c r="G1170" s="79"/>
      <c r="H1170" s="82" t="s">
        <v>2252</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outlineLevel="3" x14ac:dyDescent="0.25">
      <c r="A1171" s="49"/>
      <c r="B1171" s="58"/>
      <c r="C1171" s="51">
        <f>INT($C$40)+3</f>
        <v>4</v>
      </c>
      <c r="D1171" s="79"/>
      <c r="E1171" s="74"/>
      <c r="F1171" s="74" t="s">
        <v>2253</v>
      </c>
      <c r="G1171" s="79"/>
      <c r="H1171" s="82" t="s">
        <v>2254</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outlineLevel="3" x14ac:dyDescent="0.25">
      <c r="A1172" s="49"/>
      <c r="B1172" s="58"/>
      <c r="C1172" s="51">
        <f>INT($C$40)+3</f>
        <v>4</v>
      </c>
      <c r="D1172" s="79"/>
      <c r="E1172" s="74"/>
      <c r="F1172" s="74" t="s">
        <v>2255</v>
      </c>
      <c r="G1172" s="79"/>
      <c r="H1172" s="82" t="s">
        <v>2256</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outlineLevel="3" x14ac:dyDescent="0.25">
      <c r="A1173" s="49"/>
      <c r="B1173" s="58"/>
      <c r="C1173" s="51">
        <f>INT($C$40)+3</f>
        <v>4</v>
      </c>
      <c r="D1173" s="79"/>
      <c r="E1173" s="74"/>
      <c r="F1173" s="74" t="s">
        <v>2257</v>
      </c>
      <c r="G1173" s="79"/>
      <c r="H1173" s="82" t="s">
        <v>2258</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outlineLevel="2" x14ac:dyDescent="0.25">
      <c r="A1174" s="49"/>
      <c r="B1174" s="58"/>
      <c r="C1174" s="51">
        <f>INT($C$40)+2</f>
        <v>3</v>
      </c>
      <c r="D1174" s="79"/>
      <c r="E1174" s="74"/>
      <c r="F1174" s="74" t="s">
        <v>2259</v>
      </c>
      <c r="G1174" s="79"/>
      <c r="H1174" s="82" t="s">
        <v>2260</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499</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128"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44342.618099305597</v>
      </c>
      <c r="J18" s="458" t="s">
        <v>2494</v>
      </c>
      <c r="K18" s="454"/>
      <c r="L18" s="454"/>
      <c r="M18" s="454"/>
      <c r="N18" s="454"/>
      <c r="O18" s="454"/>
      <c r="P18" s="454"/>
      <c r="Q18" s="454"/>
      <c r="R18" s="454"/>
      <c r="S18" s="454"/>
      <c r="T18" s="454"/>
      <c r="U18" s="454"/>
      <c r="V18" s="454"/>
      <c r="W18" s="454"/>
      <c r="X18" s="45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44348.993322569397</v>
      </c>
      <c r="J21" s="455" t="s">
        <v>2495</v>
      </c>
      <c r="K21" s="456"/>
      <c r="L21" s="456"/>
      <c r="M21" s="456"/>
      <c r="N21" s="456"/>
      <c r="O21" s="456"/>
      <c r="P21" s="456"/>
      <c r="Q21" s="456"/>
      <c r="R21" s="456"/>
      <c r="S21" s="456"/>
      <c r="T21" s="456"/>
      <c r="U21" s="456"/>
      <c r="V21" s="456"/>
      <c r="W21" s="456"/>
      <c r="X21" s="45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2261</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514</v>
      </c>
      <c r="J46" s="76"/>
      <c r="K46" s="76" t="s">
        <v>2449</v>
      </c>
      <c r="L46" s="76"/>
      <c r="M46" s="76"/>
      <c r="N46" s="76"/>
      <c r="O46" s="76"/>
      <c r="P46" s="76"/>
      <c r="Q46" s="76"/>
      <c r="R46" s="76" t="s">
        <v>2262</v>
      </c>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2263</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2264</v>
      </c>
      <c r="I52" s="82" t="s">
        <v>2265</v>
      </c>
      <c r="J52" s="82"/>
      <c r="K52" s="103">
        <f>30/1000</f>
        <v>0.03</v>
      </c>
      <c r="L52" s="82"/>
      <c r="M52" s="82"/>
      <c r="N52" s="82"/>
      <c r="O52" s="82"/>
      <c r="P52" s="82"/>
      <c r="Q52" s="82"/>
      <c r="R52" s="103" t="s">
        <v>703</v>
      </c>
      <c r="S52" s="82"/>
      <c r="T52" s="82"/>
      <c r="U52" s="82"/>
      <c r="V52" s="82"/>
      <c r="W52" s="82"/>
      <c r="X52" s="82"/>
      <c r="Y52" s="82"/>
      <c r="Z52" s="79"/>
      <c r="AA52" s="61"/>
      <c r="AB52" s="49"/>
      <c r="AC52" s="49"/>
      <c r="AD52" s="49"/>
    </row>
    <row r="53" spans="1:30" outlineLevel="3" x14ac:dyDescent="0.25">
      <c r="A53" s="49"/>
      <c r="B53" s="58"/>
      <c r="C53" s="93">
        <f>INT($C$40)+3</f>
        <v>4</v>
      </c>
      <c r="D53" s="79"/>
      <c r="E53" s="74"/>
      <c r="F53" s="74"/>
      <c r="G53" s="79"/>
      <c r="H53" s="82"/>
      <c r="I53" s="82"/>
      <c r="J53" s="82"/>
      <c r="K53" s="82"/>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2266</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1883</v>
      </c>
      <c r="G58" s="79"/>
      <c r="H58" s="365" t="s">
        <v>2267</v>
      </c>
      <c r="I58" s="116">
        <v>2</v>
      </c>
      <c r="J58" s="366" t="s">
        <v>1154</v>
      </c>
      <c r="K58" s="116">
        <v>3</v>
      </c>
      <c r="L58" s="116">
        <v>10</v>
      </c>
      <c r="M58" s="172"/>
      <c r="N58" s="172"/>
      <c r="O58" s="172"/>
      <c r="P58" s="172"/>
      <c r="Q58" s="172"/>
      <c r="R58" s="169" t="s">
        <v>2268</v>
      </c>
      <c r="S58" s="172"/>
      <c r="T58" s="172"/>
      <c r="U58" s="172"/>
      <c r="V58" s="172"/>
      <c r="W58" s="172"/>
      <c r="X58" s="172"/>
      <c r="Y58" s="172"/>
      <c r="Z58" s="79"/>
      <c r="AA58" s="61"/>
      <c r="AB58" s="49"/>
      <c r="AC58" s="49"/>
      <c r="AD58" s="49"/>
    </row>
    <row r="59" spans="1:30" outlineLevel="2" x14ac:dyDescent="0.25">
      <c r="A59" s="49"/>
      <c r="B59" s="58"/>
      <c r="C59" s="93">
        <f>INT($C$40)+2</f>
        <v>3</v>
      </c>
      <c r="D59" s="79"/>
      <c r="E59" s="74" t="s">
        <v>2269</v>
      </c>
      <c r="F59" s="74" t="s">
        <v>2270</v>
      </c>
      <c r="G59" s="79"/>
      <c r="H59" s="367" t="s">
        <v>2271</v>
      </c>
      <c r="I59" s="367"/>
      <c r="J59" s="367"/>
      <c r="K59" s="368">
        <v>1</v>
      </c>
      <c r="L59" s="368"/>
      <c r="M59" s="368"/>
      <c r="N59" s="368"/>
      <c r="O59" s="367"/>
      <c r="P59" s="367"/>
      <c r="Q59" s="367"/>
      <c r="R59" s="367"/>
      <c r="S59" s="367"/>
      <c r="T59" s="367"/>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2272</v>
      </c>
      <c r="G60" s="79"/>
      <c r="H60" s="369" t="s">
        <v>2443</v>
      </c>
      <c r="I60" s="369"/>
      <c r="J60" s="369"/>
      <c r="K60" s="370">
        <v>1</v>
      </c>
      <c r="L60" s="370"/>
      <c r="M60" s="370"/>
      <c r="N60" s="370"/>
      <c r="O60" s="369"/>
      <c r="P60" s="369"/>
      <c r="Q60" s="369"/>
      <c r="R60" s="369"/>
      <c r="S60" s="369"/>
      <c r="T60" s="369"/>
      <c r="U60" s="369"/>
      <c r="V60" s="369"/>
      <c r="W60" s="369"/>
      <c r="X60" s="369"/>
      <c r="Y60" s="369"/>
      <c r="Z60" s="79"/>
      <c r="AA60" s="61"/>
      <c r="AB60" s="49"/>
      <c r="AC60" s="49"/>
      <c r="AD60" s="49"/>
    </row>
    <row r="61" spans="1:30" outlineLevel="3" x14ac:dyDescent="0.25">
      <c r="A61" s="49"/>
      <c r="B61" s="58"/>
      <c r="C61" s="93">
        <f t="shared" si="0"/>
        <v>4</v>
      </c>
      <c r="D61" s="79"/>
      <c r="E61" s="74"/>
      <c r="F61" s="74" t="s">
        <v>2273</v>
      </c>
      <c r="G61" s="79"/>
      <c r="H61" s="369" t="s">
        <v>2274</v>
      </c>
      <c r="I61" s="369"/>
      <c r="J61" s="369"/>
      <c r="K61" s="370">
        <v>1.0003500000000001</v>
      </c>
      <c r="L61" s="370"/>
      <c r="M61" s="370"/>
      <c r="N61" s="370"/>
      <c r="O61" s="369"/>
      <c r="P61" s="369"/>
      <c r="Q61" s="369"/>
      <c r="R61" s="369"/>
      <c r="S61" s="369"/>
      <c r="T61" s="369"/>
      <c r="U61" s="369"/>
      <c r="V61" s="369"/>
      <c r="W61" s="369"/>
      <c r="X61" s="369"/>
      <c r="Y61" s="369"/>
      <c r="Z61" s="79"/>
      <c r="AA61" s="61"/>
      <c r="AB61" s="49"/>
      <c r="AC61" s="49"/>
      <c r="AD61" s="49"/>
    </row>
    <row r="62" spans="1:30" outlineLevel="3" x14ac:dyDescent="0.25">
      <c r="A62" s="49"/>
      <c r="B62" s="58"/>
      <c r="C62" s="93">
        <f t="shared" si="0"/>
        <v>4</v>
      </c>
      <c r="D62" s="79"/>
      <c r="E62" s="74"/>
      <c r="F62" s="74" t="s">
        <v>2275</v>
      </c>
      <c r="G62" s="79"/>
      <c r="H62" s="369" t="s">
        <v>2444</v>
      </c>
      <c r="I62" s="369"/>
      <c r="J62" s="369"/>
      <c r="K62" s="370">
        <v>1.0003500000000001</v>
      </c>
      <c r="L62" s="370"/>
      <c r="M62" s="370"/>
      <c r="N62" s="370"/>
      <c r="O62" s="369"/>
      <c r="P62" s="369"/>
      <c r="Q62" s="369"/>
      <c r="R62" s="369"/>
      <c r="S62" s="369"/>
      <c r="T62" s="369"/>
      <c r="U62" s="369"/>
      <c r="V62" s="369"/>
      <c r="W62" s="369"/>
      <c r="X62" s="369"/>
      <c r="Y62" s="369"/>
      <c r="Z62" s="79"/>
      <c r="AA62" s="61"/>
      <c r="AB62" s="49"/>
      <c r="AC62" s="49"/>
      <c r="AD62" s="49"/>
    </row>
    <row r="63" spans="1:30" outlineLevel="3" x14ac:dyDescent="0.25">
      <c r="A63" s="49"/>
      <c r="B63" s="58"/>
      <c r="C63" s="93">
        <f t="shared" si="0"/>
        <v>4</v>
      </c>
      <c r="D63" s="79"/>
      <c r="E63" s="74"/>
      <c r="F63" s="74" t="s">
        <v>2276</v>
      </c>
      <c r="G63" s="79"/>
      <c r="H63" s="369" t="s">
        <v>2277</v>
      </c>
      <c r="I63" s="369"/>
      <c r="J63" s="369"/>
      <c r="K63" s="370">
        <v>1.0429999999999999</v>
      </c>
      <c r="L63" s="370"/>
      <c r="M63" s="370"/>
      <c r="N63" s="370"/>
      <c r="O63" s="369"/>
      <c r="P63" s="369"/>
      <c r="Q63" s="369"/>
      <c r="R63" s="369"/>
      <c r="S63" s="369"/>
      <c r="T63" s="369"/>
      <c r="U63" s="369"/>
      <c r="V63" s="369"/>
      <c r="W63" s="369"/>
      <c r="X63" s="369"/>
      <c r="Y63" s="369"/>
      <c r="Z63" s="79"/>
      <c r="AA63" s="61"/>
      <c r="AB63" s="49"/>
      <c r="AC63" s="49"/>
      <c r="AD63" s="49"/>
    </row>
    <row r="64" spans="1:30" outlineLevel="3" x14ac:dyDescent="0.25">
      <c r="A64" s="49"/>
      <c r="B64" s="58"/>
      <c r="C64" s="93">
        <f t="shared" si="0"/>
        <v>4</v>
      </c>
      <c r="D64" s="79"/>
      <c r="E64" s="74"/>
      <c r="F64" s="74" t="s">
        <v>2278</v>
      </c>
      <c r="G64" s="79"/>
      <c r="H64" s="369" t="s">
        <v>2445</v>
      </c>
      <c r="I64" s="369"/>
      <c r="J64" s="369"/>
      <c r="K64" s="370">
        <v>1.0900000000000001</v>
      </c>
      <c r="L64" s="370"/>
      <c r="M64" s="370"/>
      <c r="N64" s="370"/>
      <c r="O64" s="369"/>
      <c r="P64" s="369"/>
      <c r="Q64" s="369"/>
      <c r="R64" s="369"/>
      <c r="S64" s="369"/>
      <c r="T64" s="369"/>
      <c r="U64" s="369"/>
      <c r="V64" s="369"/>
      <c r="W64" s="369"/>
      <c r="X64" s="369"/>
      <c r="Y64" s="369"/>
      <c r="Z64" s="79"/>
      <c r="AA64" s="61"/>
      <c r="AB64" s="49"/>
      <c r="AC64" s="49"/>
      <c r="AD64" s="49"/>
    </row>
    <row r="65" spans="1:30" outlineLevel="3" x14ac:dyDescent="0.25">
      <c r="A65" s="49"/>
      <c r="B65" s="58"/>
      <c r="C65" s="93">
        <f t="shared" si="0"/>
        <v>4</v>
      </c>
      <c r="D65" s="79"/>
      <c r="E65" s="74"/>
      <c r="F65" s="74" t="s">
        <v>2276</v>
      </c>
      <c r="G65" s="79"/>
      <c r="H65" s="369" t="s">
        <v>2490</v>
      </c>
      <c r="I65" s="369"/>
      <c r="J65" s="369"/>
      <c r="K65" s="370">
        <v>1</v>
      </c>
      <c r="L65" s="370"/>
      <c r="M65" s="370"/>
      <c r="N65" s="370"/>
      <c r="O65" s="369"/>
      <c r="P65" s="369"/>
      <c r="Q65" s="369"/>
      <c r="R65" s="369"/>
      <c r="S65" s="369"/>
      <c r="T65" s="369"/>
      <c r="U65" s="369"/>
      <c r="V65" s="369"/>
      <c r="W65" s="369"/>
      <c r="X65" s="369"/>
      <c r="Y65" s="369"/>
      <c r="Z65" s="79"/>
      <c r="AA65" s="61"/>
      <c r="AB65" s="49"/>
      <c r="AC65" s="49"/>
      <c r="AD65" s="49"/>
    </row>
    <row r="66" spans="1:30" outlineLevel="3" x14ac:dyDescent="0.25">
      <c r="A66" s="49"/>
      <c r="B66" s="58"/>
      <c r="C66" s="93">
        <f t="shared" si="0"/>
        <v>4</v>
      </c>
      <c r="D66" s="79"/>
      <c r="E66" s="74"/>
      <c r="F66" s="74" t="s">
        <v>2278</v>
      </c>
      <c r="G66" s="79"/>
      <c r="H66" s="369" t="s">
        <v>2448</v>
      </c>
      <c r="I66" s="369"/>
      <c r="J66" s="369"/>
      <c r="K66" s="370">
        <v>1</v>
      </c>
      <c r="L66" s="370"/>
      <c r="M66" s="370"/>
      <c r="N66" s="370"/>
      <c r="O66" s="369"/>
      <c r="P66" s="369"/>
      <c r="Q66" s="369"/>
      <c r="R66" s="369"/>
      <c r="S66" s="369"/>
      <c r="T66" s="369"/>
      <c r="U66" s="369"/>
      <c r="V66" s="369"/>
      <c r="W66" s="369"/>
      <c r="X66" s="369"/>
      <c r="Y66" s="369"/>
      <c r="Z66" s="79"/>
      <c r="AA66" s="61"/>
      <c r="AB66" s="49"/>
      <c r="AC66" s="49"/>
      <c r="AD66" s="49"/>
    </row>
    <row r="67" spans="1:30" outlineLevel="3" x14ac:dyDescent="0.25">
      <c r="A67" s="49"/>
      <c r="B67" s="58"/>
      <c r="C67" s="93">
        <f t="shared" si="0"/>
        <v>4</v>
      </c>
      <c r="D67" s="79"/>
      <c r="E67" s="74"/>
      <c r="F67" s="74" t="s">
        <v>2276</v>
      </c>
      <c r="G67" s="79"/>
      <c r="H67" s="369" t="s">
        <v>2490</v>
      </c>
      <c r="I67" s="369"/>
      <c r="J67" s="369"/>
      <c r="K67" s="370">
        <v>1</v>
      </c>
      <c r="L67" s="370"/>
      <c r="M67" s="370"/>
      <c r="N67" s="370"/>
      <c r="O67" s="369"/>
      <c r="P67" s="369"/>
      <c r="Q67" s="369"/>
      <c r="R67" s="369"/>
      <c r="S67" s="369"/>
      <c r="T67" s="369"/>
      <c r="U67" s="369"/>
      <c r="V67" s="369"/>
      <c r="W67" s="369"/>
      <c r="X67" s="369"/>
      <c r="Y67" s="369"/>
      <c r="Z67" s="79"/>
      <c r="AA67" s="61"/>
      <c r="AB67" s="49"/>
      <c r="AC67" s="49"/>
      <c r="AD67" s="49"/>
    </row>
    <row r="68" spans="1:30" outlineLevel="3" x14ac:dyDescent="0.25">
      <c r="A68" s="49"/>
      <c r="B68" s="58"/>
      <c r="C68" s="93">
        <f t="shared" si="0"/>
        <v>4</v>
      </c>
      <c r="D68" s="79"/>
      <c r="E68" s="74"/>
      <c r="F68" s="74" t="s">
        <v>2278</v>
      </c>
      <c r="G68" s="79"/>
      <c r="H68" s="267" t="s">
        <v>2448</v>
      </c>
      <c r="I68" s="267"/>
      <c r="J68" s="267"/>
      <c r="K68" s="371">
        <v>1</v>
      </c>
      <c r="L68" s="371"/>
      <c r="M68" s="371"/>
      <c r="N68" s="371"/>
      <c r="O68" s="267"/>
      <c r="P68" s="267"/>
      <c r="Q68" s="267"/>
      <c r="R68" s="267"/>
      <c r="S68" s="267"/>
      <c r="T68" s="267"/>
      <c r="U68" s="267"/>
      <c r="V68" s="267"/>
      <c r="W68" s="267"/>
      <c r="X68" s="267"/>
      <c r="Y68" s="267"/>
      <c r="Z68" s="79"/>
      <c r="AA68" s="61"/>
      <c r="AB68" s="49"/>
      <c r="AC68" s="49"/>
      <c r="AD68" s="49"/>
    </row>
    <row r="69" spans="1:30" outlineLevel="3" x14ac:dyDescent="0.25">
      <c r="A69" s="49"/>
      <c r="B69" s="58"/>
      <c r="C69" s="93">
        <f t="shared" si="0"/>
        <v>4</v>
      </c>
      <c r="D69" s="79"/>
      <c r="E69" s="74"/>
      <c r="F69" s="74" t="s">
        <v>2279</v>
      </c>
      <c r="G69" s="79"/>
      <c r="H69" s="367" t="s">
        <v>2446</v>
      </c>
      <c r="I69" s="367"/>
      <c r="J69" s="367"/>
      <c r="K69" s="368">
        <v>0</v>
      </c>
      <c r="L69" s="368"/>
      <c r="M69" s="368"/>
      <c r="N69" s="368"/>
      <c r="O69" s="367"/>
      <c r="P69" s="367"/>
      <c r="Q69" s="367"/>
      <c r="R69" s="367"/>
      <c r="S69" s="367"/>
      <c r="T69" s="367"/>
      <c r="U69" s="367"/>
      <c r="V69" s="367"/>
      <c r="W69" s="367"/>
      <c r="X69" s="367"/>
      <c r="Y69" s="367"/>
      <c r="Z69" s="79"/>
      <c r="AA69" s="61"/>
      <c r="AB69" s="49"/>
      <c r="AC69" s="49"/>
      <c r="AD69" s="49"/>
    </row>
    <row r="70" spans="1:30" outlineLevel="3" x14ac:dyDescent="0.25">
      <c r="A70" s="49"/>
      <c r="B70" s="58"/>
      <c r="C70" s="93">
        <f t="shared" si="0"/>
        <v>4</v>
      </c>
      <c r="D70" s="79"/>
      <c r="E70" s="74"/>
      <c r="F70" s="74" t="s">
        <v>2280</v>
      </c>
      <c r="G70" s="79"/>
      <c r="H70" s="369" t="s">
        <v>2443</v>
      </c>
      <c r="I70" s="369"/>
      <c r="J70" s="369"/>
      <c r="K70" s="370">
        <v>0</v>
      </c>
      <c r="L70" s="370"/>
      <c r="M70" s="370"/>
      <c r="N70" s="370"/>
      <c r="O70" s="369"/>
      <c r="P70" s="369"/>
      <c r="Q70" s="369"/>
      <c r="R70" s="369"/>
      <c r="S70" s="369"/>
      <c r="T70" s="369"/>
      <c r="U70" s="369"/>
      <c r="V70" s="369"/>
      <c r="W70" s="369"/>
      <c r="X70" s="369"/>
      <c r="Y70" s="369"/>
      <c r="Z70" s="79"/>
      <c r="AA70" s="61"/>
      <c r="AB70" s="49"/>
      <c r="AC70" s="49"/>
      <c r="AD70" s="49"/>
    </row>
    <row r="71" spans="1:30" outlineLevel="3" x14ac:dyDescent="0.25">
      <c r="A71" s="49"/>
      <c r="B71" s="58"/>
      <c r="C71" s="93">
        <f t="shared" si="0"/>
        <v>4</v>
      </c>
      <c r="D71" s="79"/>
      <c r="E71" s="74"/>
      <c r="F71" s="74" t="s">
        <v>2281</v>
      </c>
      <c r="G71" s="79"/>
      <c r="H71" s="369" t="s">
        <v>2274</v>
      </c>
      <c r="I71" s="369"/>
      <c r="J71" s="369"/>
      <c r="K71" s="370">
        <v>0</v>
      </c>
      <c r="L71" s="370"/>
      <c r="M71" s="370"/>
      <c r="N71" s="370"/>
      <c r="O71" s="369"/>
      <c r="P71" s="369"/>
      <c r="Q71" s="369"/>
      <c r="R71" s="369"/>
      <c r="S71" s="369"/>
      <c r="T71" s="369"/>
      <c r="U71" s="369"/>
      <c r="V71" s="369"/>
      <c r="W71" s="369"/>
      <c r="X71" s="369"/>
      <c r="Y71" s="369"/>
      <c r="Z71" s="79"/>
      <c r="AA71" s="61"/>
      <c r="AB71" s="49"/>
      <c r="AC71" s="49"/>
      <c r="AD71" s="49"/>
    </row>
    <row r="72" spans="1:30" outlineLevel="3" x14ac:dyDescent="0.25">
      <c r="A72" s="49"/>
      <c r="B72" s="58"/>
      <c r="C72" s="93">
        <f t="shared" si="0"/>
        <v>4</v>
      </c>
      <c r="D72" s="79"/>
      <c r="E72" s="74"/>
      <c r="F72" s="74" t="s">
        <v>2282</v>
      </c>
      <c r="G72" s="79"/>
      <c r="H72" s="369" t="s">
        <v>2444</v>
      </c>
      <c r="I72" s="369"/>
      <c r="J72" s="369"/>
      <c r="K72" s="370">
        <v>0</v>
      </c>
      <c r="L72" s="370"/>
      <c r="M72" s="370"/>
      <c r="N72" s="370"/>
      <c r="O72" s="369"/>
      <c r="P72" s="369"/>
      <c r="Q72" s="369"/>
      <c r="R72" s="369"/>
      <c r="S72" s="369"/>
      <c r="T72" s="369"/>
      <c r="U72" s="369"/>
      <c r="V72" s="369"/>
      <c r="W72" s="369"/>
      <c r="X72" s="369"/>
      <c r="Y72" s="369"/>
      <c r="Z72" s="79"/>
      <c r="AA72" s="61"/>
      <c r="AB72" s="49"/>
      <c r="AC72" s="49"/>
      <c r="AD72" s="49"/>
    </row>
    <row r="73" spans="1:30" outlineLevel="3" x14ac:dyDescent="0.25">
      <c r="A73" s="49"/>
      <c r="B73" s="58"/>
      <c r="C73" s="93">
        <f t="shared" si="0"/>
        <v>4</v>
      </c>
      <c r="D73" s="79"/>
      <c r="E73" s="74"/>
      <c r="F73" s="74" t="s">
        <v>2283</v>
      </c>
      <c r="G73" s="79"/>
      <c r="H73" s="369" t="s">
        <v>2277</v>
      </c>
      <c r="I73" s="369"/>
      <c r="J73" s="369"/>
      <c r="K73" s="370">
        <v>-178</v>
      </c>
      <c r="L73" s="370"/>
      <c r="M73" s="370"/>
      <c r="N73" s="370"/>
      <c r="O73" s="369"/>
      <c r="P73" s="369"/>
      <c r="Q73" s="369"/>
      <c r="R73" s="369"/>
      <c r="S73" s="369"/>
      <c r="T73" s="369"/>
      <c r="U73" s="369"/>
      <c r="V73" s="369"/>
      <c r="W73" s="369"/>
      <c r="X73" s="369"/>
      <c r="Y73" s="369"/>
      <c r="Z73" s="79"/>
      <c r="AA73" s="61"/>
      <c r="AB73" s="49"/>
      <c r="AC73" s="49"/>
      <c r="AD73" s="49"/>
    </row>
    <row r="74" spans="1:30" outlineLevel="3" x14ac:dyDescent="0.25">
      <c r="A74" s="49"/>
      <c r="B74" s="58"/>
      <c r="C74" s="93">
        <f t="shared" si="0"/>
        <v>4</v>
      </c>
      <c r="D74" s="79"/>
      <c r="E74" s="74"/>
      <c r="F74" s="74" t="s">
        <v>2284</v>
      </c>
      <c r="G74" s="79"/>
      <c r="H74" s="369" t="s">
        <v>2445</v>
      </c>
      <c r="I74" s="369"/>
      <c r="J74" s="369"/>
      <c r="K74" s="370">
        <v>-454</v>
      </c>
      <c r="L74" s="370"/>
      <c r="M74" s="370"/>
      <c r="N74" s="370"/>
      <c r="O74" s="369"/>
      <c r="P74" s="369"/>
      <c r="Q74" s="369"/>
      <c r="R74" s="369"/>
      <c r="S74" s="369"/>
      <c r="T74" s="369"/>
      <c r="U74" s="369"/>
      <c r="V74" s="369"/>
      <c r="W74" s="369"/>
      <c r="X74" s="369"/>
      <c r="Y74" s="369"/>
      <c r="Z74" s="79"/>
      <c r="AA74" s="61"/>
      <c r="AB74" s="49"/>
      <c r="AC74" s="49"/>
      <c r="AD74" s="49"/>
    </row>
    <row r="75" spans="1:30" outlineLevel="3" x14ac:dyDescent="0.25">
      <c r="A75" s="49"/>
      <c r="B75" s="58"/>
      <c r="C75" s="93">
        <f t="shared" si="0"/>
        <v>4</v>
      </c>
      <c r="D75" s="79"/>
      <c r="E75" s="74"/>
      <c r="F75" s="74" t="s">
        <v>2276</v>
      </c>
      <c r="G75" s="79"/>
      <c r="H75" s="369" t="s">
        <v>2490</v>
      </c>
      <c r="I75" s="369"/>
      <c r="J75" s="369"/>
      <c r="K75" s="370">
        <v>0</v>
      </c>
      <c r="L75" s="370"/>
      <c r="M75" s="370"/>
      <c r="N75" s="370"/>
      <c r="O75" s="369"/>
      <c r="P75" s="369"/>
      <c r="Q75" s="369"/>
      <c r="R75" s="369"/>
      <c r="S75" s="369"/>
      <c r="T75" s="369"/>
      <c r="U75" s="369"/>
      <c r="V75" s="369"/>
      <c r="W75" s="369"/>
      <c r="X75" s="369"/>
      <c r="Y75" s="369"/>
      <c r="Z75" s="79"/>
      <c r="AA75" s="61"/>
      <c r="AB75" s="49"/>
      <c r="AC75" s="49"/>
      <c r="AD75" s="49"/>
    </row>
    <row r="76" spans="1:30" outlineLevel="3" x14ac:dyDescent="0.25">
      <c r="A76" s="49"/>
      <c r="B76" s="58"/>
      <c r="C76" s="93">
        <f t="shared" si="0"/>
        <v>4</v>
      </c>
      <c r="D76" s="79"/>
      <c r="E76" s="74"/>
      <c r="F76" s="74" t="s">
        <v>2278</v>
      </c>
      <c r="G76" s="79"/>
      <c r="H76" s="369" t="s">
        <v>2448</v>
      </c>
      <c r="I76" s="369"/>
      <c r="J76" s="369"/>
      <c r="K76" s="370">
        <v>0</v>
      </c>
      <c r="L76" s="370"/>
      <c r="M76" s="370"/>
      <c r="N76" s="370"/>
      <c r="O76" s="369"/>
      <c r="P76" s="369"/>
      <c r="Q76" s="369"/>
      <c r="R76" s="369"/>
      <c r="S76" s="369"/>
      <c r="T76" s="369"/>
      <c r="U76" s="369"/>
      <c r="V76" s="369"/>
      <c r="W76" s="369"/>
      <c r="X76" s="369"/>
      <c r="Y76" s="369"/>
      <c r="Z76" s="79"/>
      <c r="AA76" s="61"/>
      <c r="AB76" s="49"/>
      <c r="AC76" s="49"/>
      <c r="AD76" s="49"/>
    </row>
    <row r="77" spans="1:30" outlineLevel="3" x14ac:dyDescent="0.25">
      <c r="A77" s="49"/>
      <c r="B77" s="58"/>
      <c r="C77" s="93">
        <f t="shared" si="0"/>
        <v>4</v>
      </c>
      <c r="D77" s="79"/>
      <c r="E77" s="74"/>
      <c r="F77" s="74" t="s">
        <v>2276</v>
      </c>
      <c r="G77" s="79"/>
      <c r="H77" s="369" t="s">
        <v>2490</v>
      </c>
      <c r="I77" s="369"/>
      <c r="J77" s="369"/>
      <c r="K77" s="370">
        <v>0</v>
      </c>
      <c r="L77" s="370"/>
      <c r="M77" s="370"/>
      <c r="N77" s="370"/>
      <c r="O77" s="369"/>
      <c r="P77" s="369"/>
      <c r="Q77" s="369"/>
      <c r="R77" s="369"/>
      <c r="S77" s="369"/>
      <c r="T77" s="369"/>
      <c r="U77" s="369"/>
      <c r="V77" s="369"/>
      <c r="W77" s="369"/>
      <c r="X77" s="369"/>
      <c r="Y77" s="369"/>
      <c r="Z77" s="79"/>
      <c r="AA77" s="61"/>
      <c r="AB77" s="49"/>
      <c r="AC77" s="49"/>
      <c r="AD77" s="49"/>
    </row>
    <row r="78" spans="1:30" outlineLevel="3" x14ac:dyDescent="0.25">
      <c r="A78" s="49"/>
      <c r="B78" s="58"/>
      <c r="C78" s="93">
        <f t="shared" si="0"/>
        <v>4</v>
      </c>
      <c r="D78" s="79"/>
      <c r="E78" s="74"/>
      <c r="F78" s="74" t="s">
        <v>2278</v>
      </c>
      <c r="G78" s="79"/>
      <c r="H78" s="267" t="s">
        <v>2448</v>
      </c>
      <c r="I78" s="267"/>
      <c r="J78" s="267"/>
      <c r="K78" s="371">
        <v>0</v>
      </c>
      <c r="L78" s="371"/>
      <c r="M78" s="371"/>
      <c r="N78" s="371"/>
      <c r="O78" s="267"/>
      <c r="P78" s="267"/>
      <c r="Q78" s="267"/>
      <c r="R78" s="267"/>
      <c r="S78" s="267"/>
      <c r="T78" s="267"/>
      <c r="U78" s="267"/>
      <c r="V78" s="267"/>
      <c r="W78" s="267"/>
      <c r="X78" s="267"/>
      <c r="Y78" s="267"/>
      <c r="Z78" s="79"/>
      <c r="AA78" s="61"/>
      <c r="AB78" s="49"/>
      <c r="AC78" s="49"/>
      <c r="AD78" s="49"/>
    </row>
    <row r="79" spans="1:30" outlineLevel="3" x14ac:dyDescent="0.25">
      <c r="A79" s="49"/>
      <c r="B79" s="58"/>
      <c r="C79" s="93">
        <f t="shared" si="0"/>
        <v>4</v>
      </c>
      <c r="D79" s="79"/>
      <c r="E79" s="74"/>
      <c r="F79" s="74" t="s">
        <v>2285</v>
      </c>
      <c r="G79" s="79"/>
      <c r="H79" s="367" t="s">
        <v>2447</v>
      </c>
      <c r="I79" s="367"/>
      <c r="J79" s="367"/>
      <c r="K79" s="368">
        <v>0</v>
      </c>
      <c r="L79" s="368"/>
      <c r="M79" s="368"/>
      <c r="N79" s="368"/>
      <c r="O79" s="367"/>
      <c r="P79" s="367"/>
      <c r="Q79" s="367"/>
      <c r="R79" s="367"/>
      <c r="S79" s="367"/>
      <c r="T79" s="367"/>
      <c r="U79" s="367"/>
      <c r="V79" s="367"/>
      <c r="W79" s="367"/>
      <c r="X79" s="367"/>
      <c r="Y79" s="367"/>
      <c r="Z79" s="79"/>
      <c r="AA79" s="61"/>
      <c r="AB79" s="49"/>
      <c r="AC79" s="49"/>
      <c r="AD79" s="49"/>
    </row>
    <row r="80" spans="1:30" outlineLevel="3" x14ac:dyDescent="0.25">
      <c r="A80" s="49"/>
      <c r="B80" s="58"/>
      <c r="C80" s="93">
        <f t="shared" si="0"/>
        <v>4</v>
      </c>
      <c r="D80" s="79"/>
      <c r="E80" s="74"/>
      <c r="F80" s="74" t="s">
        <v>2286</v>
      </c>
      <c r="G80" s="79"/>
      <c r="H80" s="369" t="s">
        <v>2443</v>
      </c>
      <c r="I80" s="369"/>
      <c r="J80" s="369"/>
      <c r="K80" s="370">
        <v>0</v>
      </c>
      <c r="L80" s="370"/>
      <c r="M80" s="370"/>
      <c r="N80" s="370"/>
      <c r="O80" s="369"/>
      <c r="P80" s="369"/>
      <c r="Q80" s="369"/>
      <c r="R80" s="369"/>
      <c r="S80" s="369"/>
      <c r="T80" s="369"/>
      <c r="U80" s="369"/>
      <c r="V80" s="369"/>
      <c r="W80" s="369"/>
      <c r="X80" s="369"/>
      <c r="Y80" s="369"/>
      <c r="Z80" s="79"/>
      <c r="AA80" s="61"/>
      <c r="AB80" s="49"/>
      <c r="AC80" s="49"/>
      <c r="AD80" s="49"/>
    </row>
    <row r="81" spans="1:30" outlineLevel="3" x14ac:dyDescent="0.25">
      <c r="A81" s="49"/>
      <c r="B81" s="58"/>
      <c r="C81" s="93">
        <f t="shared" si="0"/>
        <v>4</v>
      </c>
      <c r="D81" s="79"/>
      <c r="E81" s="74"/>
      <c r="F81" s="74" t="s">
        <v>2287</v>
      </c>
      <c r="G81" s="79"/>
      <c r="H81" s="369" t="s">
        <v>2274</v>
      </c>
      <c r="I81" s="369"/>
      <c r="J81" s="369"/>
      <c r="K81" s="370">
        <v>-429</v>
      </c>
      <c r="L81" s="370"/>
      <c r="M81" s="370"/>
      <c r="N81" s="370"/>
      <c r="O81" s="369"/>
      <c r="P81" s="369"/>
      <c r="Q81" s="369"/>
      <c r="R81" s="369"/>
      <c r="S81" s="369"/>
      <c r="T81" s="369"/>
      <c r="U81" s="369"/>
      <c r="V81" s="369"/>
      <c r="W81" s="369"/>
      <c r="X81" s="369"/>
      <c r="Y81" s="369"/>
      <c r="Z81" s="79"/>
      <c r="AA81" s="61"/>
      <c r="AB81" s="49"/>
      <c r="AC81" s="49"/>
      <c r="AD81" s="49"/>
    </row>
    <row r="82" spans="1:30" outlineLevel="3" x14ac:dyDescent="0.25">
      <c r="A82" s="49"/>
      <c r="B82" s="58"/>
      <c r="C82" s="93">
        <f t="shared" si="0"/>
        <v>4</v>
      </c>
      <c r="D82" s="79"/>
      <c r="E82" s="74"/>
      <c r="F82" s="74" t="s">
        <v>2288</v>
      </c>
      <c r="G82" s="79"/>
      <c r="H82" s="369" t="s">
        <v>2444</v>
      </c>
      <c r="I82" s="369"/>
      <c r="J82" s="369"/>
      <c r="K82" s="370">
        <v>-429</v>
      </c>
      <c r="L82" s="370"/>
      <c r="M82" s="370"/>
      <c r="N82" s="370"/>
      <c r="O82" s="369"/>
      <c r="P82" s="369"/>
      <c r="Q82" s="369"/>
      <c r="R82" s="369"/>
      <c r="S82" s="369"/>
      <c r="T82" s="369"/>
      <c r="U82" s="369"/>
      <c r="V82" s="369"/>
      <c r="W82" s="369"/>
      <c r="X82" s="369"/>
      <c r="Y82" s="369"/>
      <c r="Z82" s="79"/>
      <c r="AA82" s="61"/>
      <c r="AB82" s="49"/>
      <c r="AC82" s="49"/>
      <c r="AD82" s="49"/>
    </row>
    <row r="83" spans="1:30" outlineLevel="3" x14ac:dyDescent="0.25">
      <c r="A83" s="49"/>
      <c r="B83" s="58"/>
      <c r="C83" s="93">
        <f t="shared" si="0"/>
        <v>4</v>
      </c>
      <c r="D83" s="79"/>
      <c r="E83" s="74"/>
      <c r="F83" s="74" t="s">
        <v>2289</v>
      </c>
      <c r="G83" s="79"/>
      <c r="H83" s="369" t="s">
        <v>2277</v>
      </c>
      <c r="I83" s="369"/>
      <c r="J83" s="369"/>
      <c r="K83" s="370">
        <v>-268</v>
      </c>
      <c r="L83" s="370"/>
      <c r="M83" s="370"/>
      <c r="N83" s="370"/>
      <c r="O83" s="369"/>
      <c r="P83" s="369"/>
      <c r="Q83" s="369"/>
      <c r="R83" s="369"/>
      <c r="S83" s="369"/>
      <c r="T83" s="369"/>
      <c r="U83" s="369"/>
      <c r="V83" s="369"/>
      <c r="W83" s="369"/>
      <c r="X83" s="369"/>
      <c r="Y83" s="369"/>
      <c r="Z83" s="79"/>
      <c r="AA83" s="61"/>
      <c r="AB83" s="49"/>
      <c r="AC83" s="49"/>
      <c r="AD83" s="49"/>
    </row>
    <row r="84" spans="1:30" outlineLevel="3" x14ac:dyDescent="0.25">
      <c r="A84" s="49"/>
      <c r="B84" s="58"/>
      <c r="C84" s="93">
        <f t="shared" si="0"/>
        <v>4</v>
      </c>
      <c r="D84" s="79"/>
      <c r="E84" s="74"/>
      <c r="F84" s="74" t="s">
        <v>2290</v>
      </c>
      <c r="G84" s="79"/>
      <c r="H84" s="369" t="s">
        <v>2445</v>
      </c>
      <c r="I84" s="369"/>
      <c r="J84" s="369"/>
      <c r="K84" s="370">
        <v>-650</v>
      </c>
      <c r="L84" s="370"/>
      <c r="M84" s="370"/>
      <c r="N84" s="370"/>
      <c r="O84" s="369"/>
      <c r="P84" s="369"/>
      <c r="Q84" s="369"/>
      <c r="R84" s="369"/>
      <c r="S84" s="369"/>
      <c r="T84" s="369"/>
      <c r="U84" s="369"/>
      <c r="V84" s="369"/>
      <c r="W84" s="369"/>
      <c r="X84" s="369"/>
      <c r="Y84" s="369"/>
      <c r="Z84" s="79"/>
      <c r="AA84" s="61"/>
      <c r="AB84" s="49"/>
      <c r="AC84" s="49"/>
      <c r="AD84" s="49"/>
    </row>
    <row r="85" spans="1:30" outlineLevel="3" x14ac:dyDescent="0.25">
      <c r="A85" s="49"/>
      <c r="B85" s="58"/>
      <c r="C85" s="93">
        <f t="shared" si="0"/>
        <v>4</v>
      </c>
      <c r="D85" s="79"/>
      <c r="E85" s="74"/>
      <c r="F85" s="74" t="s">
        <v>2289</v>
      </c>
      <c r="G85" s="79"/>
      <c r="H85" s="369" t="s">
        <v>2490</v>
      </c>
      <c r="I85" s="369"/>
      <c r="J85" s="369"/>
      <c r="K85" s="370">
        <v>-200</v>
      </c>
      <c r="L85" s="370"/>
      <c r="M85" s="370"/>
      <c r="N85" s="370"/>
      <c r="O85" s="369"/>
      <c r="P85" s="369"/>
      <c r="Q85" s="369"/>
      <c r="R85" s="103" t="s">
        <v>2491</v>
      </c>
      <c r="S85" s="369"/>
      <c r="T85" s="369"/>
      <c r="U85" s="369"/>
      <c r="V85" s="369"/>
      <c r="W85" s="369"/>
      <c r="X85" s="369"/>
      <c r="Y85" s="369"/>
      <c r="Z85" s="79"/>
      <c r="AA85" s="61"/>
      <c r="AB85" s="49"/>
      <c r="AC85" s="49"/>
      <c r="AD85" s="49"/>
    </row>
    <row r="86" spans="1:30" outlineLevel="3" x14ac:dyDescent="0.25">
      <c r="A86" s="49"/>
      <c r="B86" s="58"/>
      <c r="C86" s="93">
        <f t="shared" si="0"/>
        <v>4</v>
      </c>
      <c r="D86" s="79"/>
      <c r="E86" s="74"/>
      <c r="F86" s="74" t="s">
        <v>2290</v>
      </c>
      <c r="G86" s="79"/>
      <c r="H86" s="369" t="s">
        <v>2448</v>
      </c>
      <c r="I86" s="369"/>
      <c r="J86" s="369"/>
      <c r="K86" s="370">
        <v>-200</v>
      </c>
      <c r="L86" s="370"/>
      <c r="M86" s="370"/>
      <c r="N86" s="370"/>
      <c r="O86" s="369"/>
      <c r="P86" s="369"/>
      <c r="Q86" s="369"/>
      <c r="R86" s="369"/>
      <c r="S86" s="369"/>
      <c r="T86" s="369"/>
      <c r="U86" s="369"/>
      <c r="V86" s="369"/>
      <c r="W86" s="369"/>
      <c r="X86" s="369"/>
      <c r="Y86" s="369"/>
      <c r="Z86" s="79"/>
      <c r="AA86" s="61"/>
      <c r="AB86" s="49"/>
      <c r="AC86" s="49"/>
      <c r="AD86" s="49"/>
    </row>
    <row r="87" spans="1:30" outlineLevel="3" x14ac:dyDescent="0.25">
      <c r="A87" s="49"/>
      <c r="B87" s="58"/>
      <c r="C87" s="93">
        <f t="shared" si="0"/>
        <v>4</v>
      </c>
      <c r="D87" s="79"/>
      <c r="E87" s="74"/>
      <c r="F87" s="74" t="s">
        <v>2289</v>
      </c>
      <c r="G87" s="79"/>
      <c r="H87" s="369" t="s">
        <v>2493</v>
      </c>
      <c r="I87" s="369"/>
      <c r="J87" s="369"/>
      <c r="K87" s="370">
        <v>-100</v>
      </c>
      <c r="L87" s="370"/>
      <c r="M87" s="370"/>
      <c r="N87" s="370"/>
      <c r="O87" s="369"/>
      <c r="P87" s="369"/>
      <c r="Q87" s="369"/>
      <c r="R87" s="103" t="s">
        <v>2492</v>
      </c>
      <c r="S87" s="369"/>
      <c r="T87" s="369"/>
      <c r="U87" s="369"/>
      <c r="V87" s="369"/>
      <c r="W87" s="369"/>
      <c r="X87" s="369"/>
      <c r="Y87" s="369"/>
      <c r="Z87" s="79"/>
      <c r="AA87" s="61"/>
      <c r="AB87" s="49"/>
      <c r="AC87" s="49"/>
      <c r="AD87" s="49"/>
    </row>
    <row r="88" spans="1:30" outlineLevel="3" x14ac:dyDescent="0.25">
      <c r="A88" s="49"/>
      <c r="B88" s="58"/>
      <c r="C88" s="93">
        <f t="shared" si="0"/>
        <v>4</v>
      </c>
      <c r="D88" s="79"/>
      <c r="E88" s="74"/>
      <c r="F88" s="74" t="s">
        <v>2290</v>
      </c>
      <c r="G88" s="79"/>
      <c r="H88" s="267" t="s">
        <v>2448</v>
      </c>
      <c r="I88" s="267"/>
      <c r="J88" s="267"/>
      <c r="K88" s="371">
        <v>-100</v>
      </c>
      <c r="L88" s="371"/>
      <c r="M88" s="371"/>
      <c r="N88" s="371"/>
      <c r="O88" s="267"/>
      <c r="P88" s="267"/>
      <c r="Q88" s="267"/>
      <c r="R88" s="267"/>
      <c r="S88" s="267"/>
      <c r="T88" s="267"/>
      <c r="U88" s="267"/>
      <c r="V88" s="267"/>
      <c r="W88" s="267"/>
      <c r="X88" s="267"/>
      <c r="Y88" s="267"/>
      <c r="Z88" s="79"/>
      <c r="AA88" s="61"/>
      <c r="AB88" s="49"/>
      <c r="AC88" s="49"/>
      <c r="AD88" s="49"/>
    </row>
    <row r="89" spans="1:30" outlineLevel="3" x14ac:dyDescent="0.25">
      <c r="A89" s="49"/>
      <c r="B89" s="58"/>
      <c r="C89" s="93">
        <f t="shared" si="0"/>
        <v>4</v>
      </c>
      <c r="D89" s="79"/>
      <c r="E89" s="74"/>
      <c r="F89" s="318" t="s">
        <v>1883</v>
      </c>
      <c r="G89" s="79"/>
      <c r="H89" s="320" t="s">
        <v>2291</v>
      </c>
      <c r="I89" s="143"/>
      <c r="J89" s="143" t="s">
        <v>1154</v>
      </c>
      <c r="K89" s="85">
        <v>6</v>
      </c>
      <c r="L89" s="85">
        <v>10</v>
      </c>
      <c r="M89" s="82"/>
      <c r="N89" s="82"/>
      <c r="O89" s="82"/>
      <c r="P89" s="82"/>
      <c r="Q89" s="82"/>
      <c r="R89" s="103" t="s">
        <v>2268</v>
      </c>
      <c r="S89" s="82"/>
      <c r="T89" s="82"/>
      <c r="U89" s="82"/>
      <c r="V89" s="82"/>
      <c r="W89" s="82"/>
      <c r="X89" s="82"/>
      <c r="Y89" s="82"/>
      <c r="Z89" s="79"/>
      <c r="AA89" s="61"/>
      <c r="AB89" s="49"/>
      <c r="AC89" s="49"/>
      <c r="AD89" s="49"/>
    </row>
    <row r="90" spans="1:30" outlineLevel="3" x14ac:dyDescent="0.25">
      <c r="A90" s="49"/>
      <c r="B90" s="58"/>
      <c r="C90" s="93">
        <f t="shared" si="0"/>
        <v>4</v>
      </c>
      <c r="D90" s="79"/>
      <c r="E90" s="74" t="s">
        <v>2292</v>
      </c>
      <c r="F90" s="74" t="s">
        <v>2293</v>
      </c>
      <c r="G90" s="79"/>
      <c r="H90" s="367" t="s">
        <v>2294</v>
      </c>
      <c r="I90" s="367"/>
      <c r="J90" s="367"/>
      <c r="K90" s="368">
        <v>0</v>
      </c>
      <c r="L90" s="368"/>
      <c r="M90" s="368"/>
      <c r="N90" s="368"/>
      <c r="O90" s="367"/>
      <c r="P90" s="367"/>
      <c r="Q90" s="367"/>
      <c r="R90" s="367"/>
      <c r="S90" s="367"/>
      <c r="T90" s="367"/>
      <c r="U90" s="367"/>
      <c r="V90" s="367"/>
      <c r="W90" s="367"/>
      <c r="X90" s="367"/>
      <c r="Y90" s="367"/>
      <c r="Z90" s="79"/>
      <c r="AA90" s="61"/>
      <c r="AB90" s="49"/>
      <c r="AC90" s="49"/>
      <c r="AD90" s="49"/>
    </row>
    <row r="91" spans="1:30" outlineLevel="3" x14ac:dyDescent="0.25">
      <c r="A91" s="49"/>
      <c r="B91" s="58"/>
      <c r="C91" s="93">
        <f t="shared" si="0"/>
        <v>4</v>
      </c>
      <c r="D91" s="79"/>
      <c r="E91" s="74"/>
      <c r="F91" s="74" t="s">
        <v>2295</v>
      </c>
      <c r="G91" s="79"/>
      <c r="H91" s="369" t="s">
        <v>2443</v>
      </c>
      <c r="I91" s="369"/>
      <c r="J91" s="369"/>
      <c r="K91" s="370">
        <v>0</v>
      </c>
      <c r="L91" s="370"/>
      <c r="M91" s="370"/>
      <c r="N91" s="370"/>
      <c r="O91" s="369"/>
      <c r="P91" s="369"/>
      <c r="Q91" s="369"/>
      <c r="R91" s="369"/>
      <c r="S91" s="369"/>
      <c r="T91" s="369"/>
      <c r="U91" s="369"/>
      <c r="V91" s="369"/>
      <c r="W91" s="369"/>
      <c r="X91" s="369"/>
      <c r="Y91" s="369"/>
      <c r="Z91" s="79"/>
      <c r="AA91" s="61"/>
      <c r="AB91" s="49"/>
      <c r="AC91" s="49"/>
      <c r="AD91" s="49"/>
    </row>
    <row r="92" spans="1:30" outlineLevel="3" x14ac:dyDescent="0.25">
      <c r="A92" s="49"/>
      <c r="B92" s="58"/>
      <c r="C92" s="93">
        <f t="shared" si="0"/>
        <v>4</v>
      </c>
      <c r="D92" s="79"/>
      <c r="E92" s="74"/>
      <c r="F92" s="74" t="s">
        <v>2296</v>
      </c>
      <c r="G92" s="79"/>
      <c r="H92" s="369" t="s">
        <v>2274</v>
      </c>
      <c r="I92" s="369"/>
      <c r="J92" s="369"/>
      <c r="K92" s="370">
        <v>0</v>
      </c>
      <c r="L92" s="370"/>
      <c r="M92" s="370"/>
      <c r="N92" s="370"/>
      <c r="O92" s="369"/>
      <c r="P92" s="369"/>
      <c r="Q92" s="369"/>
      <c r="R92" s="369"/>
      <c r="S92" s="369"/>
      <c r="T92" s="369"/>
      <c r="U92" s="369"/>
      <c r="V92" s="369"/>
      <c r="W92" s="369"/>
      <c r="X92" s="369"/>
      <c r="Y92" s="369"/>
      <c r="Z92" s="79"/>
      <c r="AA92" s="61"/>
      <c r="AB92" s="49"/>
      <c r="AC92" s="49"/>
      <c r="AD92" s="49"/>
    </row>
    <row r="93" spans="1:30" outlineLevel="3" x14ac:dyDescent="0.25">
      <c r="A93" s="49"/>
      <c r="B93" s="58"/>
      <c r="C93" s="93">
        <f t="shared" si="0"/>
        <v>4</v>
      </c>
      <c r="D93" s="79"/>
      <c r="E93" s="74"/>
      <c r="F93" s="74" t="s">
        <v>2297</v>
      </c>
      <c r="G93" s="79"/>
      <c r="H93" s="369" t="s">
        <v>2444</v>
      </c>
      <c r="I93" s="369"/>
      <c r="J93" s="369"/>
      <c r="K93" s="370">
        <v>0</v>
      </c>
      <c r="L93" s="370"/>
      <c r="M93" s="370"/>
      <c r="N93" s="370"/>
      <c r="O93" s="369"/>
      <c r="P93" s="369"/>
      <c r="Q93" s="369"/>
      <c r="R93" s="369"/>
      <c r="S93" s="369"/>
      <c r="T93" s="369"/>
      <c r="U93" s="369"/>
      <c r="V93" s="369"/>
      <c r="W93" s="369"/>
      <c r="X93" s="369"/>
      <c r="Y93" s="369"/>
      <c r="Z93" s="79"/>
      <c r="AA93" s="61"/>
      <c r="AB93" s="49"/>
      <c r="AC93" s="49"/>
      <c r="AD93" s="49"/>
    </row>
    <row r="94" spans="1:30" outlineLevel="3" x14ac:dyDescent="0.25">
      <c r="A94" s="49"/>
      <c r="B94" s="58"/>
      <c r="C94" s="93">
        <f t="shared" si="0"/>
        <v>4</v>
      </c>
      <c r="D94" s="79"/>
      <c r="E94" s="74"/>
      <c r="F94" s="74" t="s">
        <v>2298</v>
      </c>
      <c r="G94" s="79"/>
      <c r="H94" s="369" t="s">
        <v>2277</v>
      </c>
      <c r="I94" s="369"/>
      <c r="J94" s="369"/>
      <c r="K94" s="370">
        <v>1.01E-3</v>
      </c>
      <c r="L94" s="370"/>
      <c r="M94" s="370"/>
      <c r="N94" s="370"/>
      <c r="O94" s="369"/>
      <c r="P94" s="369"/>
      <c r="Q94" s="369"/>
      <c r="R94" s="369"/>
      <c r="S94" s="369"/>
      <c r="T94" s="369"/>
      <c r="U94" s="369"/>
      <c r="V94" s="369"/>
      <c r="W94" s="369"/>
      <c r="X94" s="369"/>
      <c r="Y94" s="369"/>
      <c r="Z94" s="79"/>
      <c r="AA94" s="61"/>
      <c r="AB94" s="49"/>
      <c r="AC94" s="49"/>
      <c r="AD94" s="49"/>
    </row>
    <row r="95" spans="1:30" outlineLevel="3" x14ac:dyDescent="0.25">
      <c r="A95" s="49"/>
      <c r="B95" s="58"/>
      <c r="C95" s="93">
        <f t="shared" si="0"/>
        <v>4</v>
      </c>
      <c r="D95" s="79"/>
      <c r="E95" s="74"/>
      <c r="F95" s="74" t="s">
        <v>2299</v>
      </c>
      <c r="G95" s="79"/>
      <c r="H95" s="369" t="s">
        <v>2445</v>
      </c>
      <c r="I95" s="369"/>
      <c r="J95" s="369"/>
      <c r="K95" s="370">
        <v>8.4000000000000003E-4</v>
      </c>
      <c r="L95" s="370"/>
      <c r="M95" s="370"/>
      <c r="N95" s="370"/>
      <c r="O95" s="369"/>
      <c r="P95" s="369"/>
      <c r="Q95" s="369"/>
      <c r="R95" s="369"/>
      <c r="S95" s="369"/>
      <c r="T95" s="369"/>
      <c r="U95" s="369"/>
      <c r="V95" s="369"/>
      <c r="W95" s="369"/>
      <c r="X95" s="369"/>
      <c r="Y95" s="369"/>
      <c r="Z95" s="79"/>
      <c r="AA95" s="61"/>
      <c r="AB95" s="49"/>
      <c r="AC95" s="49"/>
      <c r="AD95" s="49"/>
    </row>
    <row r="96" spans="1:30" outlineLevel="3" x14ac:dyDescent="0.25">
      <c r="A96" s="49"/>
      <c r="B96" s="58"/>
      <c r="C96" s="93">
        <f t="shared" si="0"/>
        <v>4</v>
      </c>
      <c r="D96" s="79"/>
      <c r="E96" s="74"/>
      <c r="F96" s="74" t="s">
        <v>2289</v>
      </c>
      <c r="G96" s="79"/>
      <c r="H96" s="369" t="s">
        <v>2490</v>
      </c>
      <c r="I96" s="369"/>
      <c r="J96" s="369"/>
      <c r="K96" s="370">
        <v>0</v>
      </c>
      <c r="L96" s="370"/>
      <c r="M96" s="370"/>
      <c r="N96" s="370"/>
      <c r="O96" s="369"/>
      <c r="P96" s="369"/>
      <c r="Q96" s="369"/>
      <c r="R96" s="369"/>
      <c r="S96" s="369"/>
      <c r="T96" s="369"/>
      <c r="U96" s="369"/>
      <c r="V96" s="369"/>
      <c r="W96" s="369"/>
      <c r="X96" s="369"/>
      <c r="Y96" s="369"/>
      <c r="Z96" s="79"/>
      <c r="AA96" s="61"/>
      <c r="AB96" s="49"/>
      <c r="AC96" s="49"/>
      <c r="AD96" s="49"/>
    </row>
    <row r="97" spans="1:30" outlineLevel="3" x14ac:dyDescent="0.25">
      <c r="A97" s="49"/>
      <c r="B97" s="58"/>
      <c r="C97" s="93">
        <f t="shared" si="0"/>
        <v>4</v>
      </c>
      <c r="D97" s="79"/>
      <c r="E97" s="74"/>
      <c r="F97" s="74" t="s">
        <v>2299</v>
      </c>
      <c r="G97" s="79"/>
      <c r="H97" s="369" t="s">
        <v>2445</v>
      </c>
      <c r="I97" s="369"/>
      <c r="J97" s="369"/>
      <c r="K97" s="370">
        <v>0</v>
      </c>
      <c r="L97" s="370"/>
      <c r="M97" s="370"/>
      <c r="N97" s="370"/>
      <c r="O97" s="369"/>
      <c r="P97" s="369"/>
      <c r="Q97" s="369"/>
      <c r="R97" s="369"/>
      <c r="S97" s="369"/>
      <c r="T97" s="369"/>
      <c r="U97" s="369"/>
      <c r="V97" s="369"/>
      <c r="W97" s="369"/>
      <c r="X97" s="369"/>
      <c r="Y97" s="369"/>
      <c r="Z97" s="79"/>
      <c r="AA97" s="61"/>
      <c r="AB97" s="49"/>
      <c r="AC97" s="49"/>
      <c r="AD97" s="49"/>
    </row>
    <row r="98" spans="1:30" outlineLevel="3" x14ac:dyDescent="0.25">
      <c r="A98" s="49"/>
      <c r="B98" s="58"/>
      <c r="C98" s="93">
        <f t="shared" si="0"/>
        <v>4</v>
      </c>
      <c r="D98" s="79"/>
      <c r="E98" s="74"/>
      <c r="F98" s="74" t="s">
        <v>2289</v>
      </c>
      <c r="G98" s="79"/>
      <c r="H98" s="369" t="s">
        <v>2493</v>
      </c>
      <c r="I98" s="369"/>
      <c r="J98" s="369"/>
      <c r="K98" s="370">
        <v>0</v>
      </c>
      <c r="L98" s="370"/>
      <c r="M98" s="370"/>
      <c r="N98" s="370"/>
      <c r="O98" s="369"/>
      <c r="P98" s="369"/>
      <c r="Q98" s="369"/>
      <c r="R98" s="369"/>
      <c r="S98" s="369"/>
      <c r="T98" s="369"/>
      <c r="U98" s="369"/>
      <c r="V98" s="369"/>
      <c r="W98" s="369"/>
      <c r="X98" s="369"/>
      <c r="Y98" s="369"/>
      <c r="Z98" s="79"/>
      <c r="AA98" s="61"/>
      <c r="AB98" s="49"/>
      <c r="AC98" s="49"/>
      <c r="AD98" s="49"/>
    </row>
    <row r="99" spans="1:30" outlineLevel="3" x14ac:dyDescent="0.25">
      <c r="A99" s="49"/>
      <c r="B99" s="58"/>
      <c r="C99" s="93">
        <f t="shared" si="0"/>
        <v>4</v>
      </c>
      <c r="D99" s="79"/>
      <c r="E99" s="74"/>
      <c r="F99" s="74" t="s">
        <v>2290</v>
      </c>
      <c r="G99" s="79"/>
      <c r="H99" s="267" t="s">
        <v>2448</v>
      </c>
      <c r="I99" s="267"/>
      <c r="J99" s="267"/>
      <c r="K99" s="371">
        <v>0</v>
      </c>
      <c r="L99" s="371"/>
      <c r="M99" s="371"/>
      <c r="N99" s="371"/>
      <c r="O99" s="267"/>
      <c r="P99" s="267"/>
      <c r="Q99" s="267"/>
      <c r="R99" s="267"/>
      <c r="S99" s="267"/>
      <c r="T99" s="267"/>
      <c r="U99" s="267"/>
      <c r="V99" s="267"/>
      <c r="W99" s="267"/>
      <c r="X99" s="267"/>
      <c r="Y99" s="267"/>
      <c r="Z99" s="79"/>
      <c r="AA99" s="61"/>
      <c r="AB99" s="49"/>
      <c r="AC99" s="49"/>
      <c r="AD99" s="49"/>
    </row>
    <row r="100" spans="1:30" outlineLevel="3" x14ac:dyDescent="0.25">
      <c r="A100" s="49"/>
      <c r="B100" s="58"/>
      <c r="C100" s="93">
        <f t="shared" si="0"/>
        <v>4</v>
      </c>
      <c r="D100" s="79"/>
      <c r="E100" s="74"/>
      <c r="F100" s="74" t="s">
        <v>2300</v>
      </c>
      <c r="G100" s="79"/>
      <c r="H100" s="367" t="s">
        <v>2301</v>
      </c>
      <c r="I100" s="367"/>
      <c r="J100" s="367"/>
      <c r="K100" s="368">
        <v>0</v>
      </c>
      <c r="L100" s="368"/>
      <c r="M100" s="368"/>
      <c r="N100" s="368"/>
      <c r="O100" s="367"/>
      <c r="P100" s="367"/>
      <c r="Q100" s="367"/>
      <c r="R100" s="367"/>
      <c r="S100" s="367"/>
      <c r="T100" s="367"/>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2302</v>
      </c>
      <c r="G101" s="79"/>
      <c r="H101" s="369" t="s">
        <v>2443</v>
      </c>
      <c r="I101" s="369"/>
      <c r="J101" s="369"/>
      <c r="K101" s="370">
        <v>0</v>
      </c>
      <c r="L101" s="370"/>
      <c r="M101" s="370"/>
      <c r="N101" s="370"/>
      <c r="O101" s="369"/>
      <c r="P101" s="369"/>
      <c r="Q101" s="369"/>
      <c r="R101" s="369"/>
      <c r="S101" s="369"/>
      <c r="T101" s="369"/>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2303</v>
      </c>
      <c r="G102" s="79"/>
      <c r="H102" s="369" t="s">
        <v>2274</v>
      </c>
      <c r="I102" s="369"/>
      <c r="J102" s="369"/>
      <c r="K102" s="370">
        <v>0</v>
      </c>
      <c r="L102" s="370"/>
      <c r="M102" s="370"/>
      <c r="N102" s="370"/>
      <c r="O102" s="369"/>
      <c r="P102" s="369"/>
      <c r="Q102" s="369"/>
      <c r="R102" s="369"/>
      <c r="S102" s="369"/>
      <c r="T102" s="369"/>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2304</v>
      </c>
      <c r="G103" s="79"/>
      <c r="H103" s="369" t="s">
        <v>2444</v>
      </c>
      <c r="I103" s="369"/>
      <c r="J103" s="369"/>
      <c r="K103" s="370">
        <v>0</v>
      </c>
      <c r="L103" s="370"/>
      <c r="M103" s="370"/>
      <c r="N103" s="370"/>
      <c r="O103" s="369"/>
      <c r="P103" s="369"/>
      <c r="Q103" s="369"/>
      <c r="R103" s="369"/>
      <c r="S103" s="369"/>
      <c r="T103" s="369"/>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2305</v>
      </c>
      <c r="G104" s="79"/>
      <c r="H104" s="369" t="s">
        <v>2277</v>
      </c>
      <c r="I104" s="369"/>
      <c r="J104" s="369"/>
      <c r="K104" s="370">
        <v>-0.46</v>
      </c>
      <c r="L104" s="370"/>
      <c r="M104" s="370"/>
      <c r="N104" s="370"/>
      <c r="O104" s="369"/>
      <c r="P104" s="369"/>
      <c r="Q104" s="369"/>
      <c r="R104" s="369"/>
      <c r="S104" s="369"/>
      <c r="T104" s="369"/>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2306</v>
      </c>
      <c r="G105" s="79"/>
      <c r="H105" s="369" t="s">
        <v>2445</v>
      </c>
      <c r="I105" s="369"/>
      <c r="J105" s="369"/>
      <c r="K105" s="370">
        <v>-0.22</v>
      </c>
      <c r="L105" s="370"/>
      <c r="M105" s="370"/>
      <c r="N105" s="370"/>
      <c r="O105" s="369"/>
      <c r="P105" s="369"/>
      <c r="Q105" s="369"/>
      <c r="R105" s="369"/>
      <c r="S105" s="369"/>
      <c r="T105" s="369"/>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2289</v>
      </c>
      <c r="G106" s="79"/>
      <c r="H106" s="369" t="s">
        <v>2490</v>
      </c>
      <c r="I106" s="369"/>
      <c r="J106" s="369"/>
      <c r="K106" s="370">
        <v>0</v>
      </c>
      <c r="L106" s="370"/>
      <c r="M106" s="370"/>
      <c r="N106" s="370"/>
      <c r="O106" s="369"/>
      <c r="P106" s="369"/>
      <c r="Q106" s="369"/>
      <c r="R106" s="369"/>
      <c r="S106" s="369"/>
      <c r="T106" s="369"/>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2299</v>
      </c>
      <c r="G107" s="79"/>
      <c r="H107" s="369" t="s">
        <v>2445</v>
      </c>
      <c r="I107" s="369"/>
      <c r="J107" s="369"/>
      <c r="K107" s="370">
        <v>0</v>
      </c>
      <c r="L107" s="370"/>
      <c r="M107" s="370"/>
      <c r="N107" s="370"/>
      <c r="O107" s="369"/>
      <c r="P107" s="369"/>
      <c r="Q107" s="369"/>
      <c r="R107" s="369"/>
      <c r="S107" s="369"/>
      <c r="T107" s="369"/>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2289</v>
      </c>
      <c r="G108" s="79"/>
      <c r="H108" s="369" t="s">
        <v>2493</v>
      </c>
      <c r="I108" s="369"/>
      <c r="J108" s="369"/>
      <c r="K108" s="370">
        <v>0</v>
      </c>
      <c r="L108" s="370"/>
      <c r="M108" s="370"/>
      <c r="N108" s="370"/>
      <c r="O108" s="369"/>
      <c r="P108" s="369"/>
      <c r="Q108" s="369"/>
      <c r="R108" s="369"/>
      <c r="S108" s="369"/>
      <c r="T108" s="369"/>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2290</v>
      </c>
      <c r="G109" s="79"/>
      <c r="H109" s="267" t="s">
        <v>2448</v>
      </c>
      <c r="I109" s="267"/>
      <c r="J109" s="267"/>
      <c r="K109" s="371">
        <v>0</v>
      </c>
      <c r="L109" s="371"/>
      <c r="M109" s="371"/>
      <c r="N109" s="371"/>
      <c r="O109" s="267"/>
      <c r="P109" s="267"/>
      <c r="Q109" s="267"/>
      <c r="R109" s="267"/>
      <c r="S109" s="267"/>
      <c r="T109" s="267"/>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2307</v>
      </c>
      <c r="G110" s="79"/>
      <c r="H110" s="367" t="s">
        <v>2308</v>
      </c>
      <c r="I110" s="367"/>
      <c r="J110" s="367"/>
      <c r="K110" s="368">
        <v>0</v>
      </c>
      <c r="L110" s="368"/>
      <c r="M110" s="368"/>
      <c r="N110" s="368"/>
      <c r="O110" s="367"/>
      <c r="P110" s="367"/>
      <c r="Q110" s="367"/>
      <c r="R110" s="367"/>
      <c r="S110" s="367"/>
      <c r="T110" s="367"/>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2309</v>
      </c>
      <c r="G111" s="79"/>
      <c r="H111" s="369" t="s">
        <v>2443</v>
      </c>
      <c r="I111" s="369"/>
      <c r="J111" s="369"/>
      <c r="K111" s="370">
        <v>0</v>
      </c>
      <c r="L111" s="370"/>
      <c r="M111" s="370"/>
      <c r="N111" s="370"/>
      <c r="O111" s="369"/>
      <c r="P111" s="369"/>
      <c r="Q111" s="369"/>
      <c r="R111" s="369"/>
      <c r="S111" s="369"/>
      <c r="T111" s="369"/>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2310</v>
      </c>
      <c r="G112" s="79"/>
      <c r="H112" s="369" t="s">
        <v>2274</v>
      </c>
      <c r="I112" s="369"/>
      <c r="J112" s="369"/>
      <c r="K112" s="370">
        <v>0</v>
      </c>
      <c r="L112" s="370"/>
      <c r="M112" s="370"/>
      <c r="N112" s="370"/>
      <c r="O112" s="369"/>
      <c r="P112" s="369"/>
      <c r="Q112" s="369"/>
      <c r="R112" s="369"/>
      <c r="S112" s="369"/>
      <c r="T112" s="369"/>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2311</v>
      </c>
      <c r="G113" s="79"/>
      <c r="H113" s="369" t="s">
        <v>2444</v>
      </c>
      <c r="I113" s="369"/>
      <c r="J113" s="369"/>
      <c r="K113" s="370">
        <v>0</v>
      </c>
      <c r="L113" s="370"/>
      <c r="M113" s="370"/>
      <c r="N113" s="370"/>
      <c r="O113" s="369"/>
      <c r="P113" s="369"/>
      <c r="Q113" s="369"/>
      <c r="R113" s="369"/>
      <c r="S113" s="369"/>
      <c r="T113" s="369"/>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2312</v>
      </c>
      <c r="G114" s="79"/>
      <c r="H114" s="369" t="s">
        <v>2277</v>
      </c>
      <c r="I114" s="369"/>
      <c r="J114" s="369"/>
      <c r="K114" s="370">
        <v>-2.9999999999999997E-4</v>
      </c>
      <c r="L114" s="370"/>
      <c r="M114" s="370"/>
      <c r="N114" s="370"/>
      <c r="O114" s="369"/>
      <c r="P114" s="369"/>
      <c r="Q114" s="369"/>
      <c r="R114" s="369"/>
      <c r="S114" s="369"/>
      <c r="T114" s="369"/>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2313</v>
      </c>
      <c r="G115" s="79"/>
      <c r="H115" s="369" t="s">
        <v>2445</v>
      </c>
      <c r="I115" s="369"/>
      <c r="J115" s="369"/>
      <c r="K115" s="370">
        <v>-2.4000000000000001E-4</v>
      </c>
      <c r="L115" s="370"/>
      <c r="M115" s="370"/>
      <c r="N115" s="370"/>
      <c r="O115" s="369"/>
      <c r="P115" s="369"/>
      <c r="Q115" s="369"/>
      <c r="R115" s="369"/>
      <c r="S115" s="369"/>
      <c r="T115" s="369"/>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2289</v>
      </c>
      <c r="G116" s="79"/>
      <c r="H116" s="369" t="s">
        <v>2490</v>
      </c>
      <c r="I116" s="369"/>
      <c r="J116" s="369"/>
      <c r="K116" s="370">
        <v>0</v>
      </c>
      <c r="L116" s="370"/>
      <c r="M116" s="370"/>
      <c r="N116" s="370"/>
      <c r="O116" s="369"/>
      <c r="P116" s="369"/>
      <c r="Q116" s="369"/>
      <c r="R116" s="369"/>
      <c r="S116" s="369"/>
      <c r="T116" s="369"/>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2299</v>
      </c>
      <c r="G117" s="79"/>
      <c r="H117" s="369" t="s">
        <v>2445</v>
      </c>
      <c r="I117" s="369"/>
      <c r="J117" s="369"/>
      <c r="K117" s="370">
        <v>0</v>
      </c>
      <c r="L117" s="370"/>
      <c r="M117" s="370"/>
      <c r="N117" s="370"/>
      <c r="O117" s="369"/>
      <c r="P117" s="369"/>
      <c r="Q117" s="369"/>
      <c r="R117" s="369"/>
      <c r="S117" s="369"/>
      <c r="T117" s="369"/>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2289</v>
      </c>
      <c r="G118" s="79"/>
      <c r="H118" s="369" t="s">
        <v>2493</v>
      </c>
      <c r="I118" s="369"/>
      <c r="J118" s="369"/>
      <c r="K118" s="370">
        <v>0</v>
      </c>
      <c r="L118" s="370"/>
      <c r="M118" s="370"/>
      <c r="N118" s="370"/>
      <c r="O118" s="369"/>
      <c r="P118" s="369"/>
      <c r="Q118" s="369"/>
      <c r="R118" s="369"/>
      <c r="S118" s="369"/>
      <c r="T118" s="369"/>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2290</v>
      </c>
      <c r="G119" s="79"/>
      <c r="H119" s="267" t="s">
        <v>2448</v>
      </c>
      <c r="I119" s="267"/>
      <c r="J119" s="267"/>
      <c r="K119" s="371">
        <v>0</v>
      </c>
      <c r="L119" s="371"/>
      <c r="M119" s="371"/>
      <c r="N119" s="371"/>
      <c r="O119" s="267"/>
      <c r="P119" s="267"/>
      <c r="Q119" s="267"/>
      <c r="R119" s="267"/>
      <c r="S119" s="267"/>
      <c r="T119" s="267"/>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2314</v>
      </c>
      <c r="G120" s="79"/>
      <c r="H120" s="367" t="s">
        <v>2315</v>
      </c>
      <c r="I120" s="367"/>
      <c r="J120" s="367"/>
      <c r="K120" s="368">
        <v>-100</v>
      </c>
      <c r="L120" s="368"/>
      <c r="M120" s="368"/>
      <c r="N120" s="368"/>
      <c r="O120" s="367"/>
      <c r="P120" s="367"/>
      <c r="Q120" s="367"/>
      <c r="R120" s="367"/>
      <c r="S120" s="367"/>
      <c r="T120" s="367"/>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2316</v>
      </c>
      <c r="G121" s="79"/>
      <c r="H121" s="369" t="s">
        <v>2443</v>
      </c>
      <c r="I121" s="369"/>
      <c r="J121" s="369"/>
      <c r="K121" s="370">
        <v>-100</v>
      </c>
      <c r="L121" s="370"/>
      <c r="M121" s="370"/>
      <c r="N121" s="370"/>
      <c r="O121" s="369"/>
      <c r="P121" s="369"/>
      <c r="Q121" s="369"/>
      <c r="R121" s="369"/>
      <c r="S121" s="369"/>
      <c r="T121" s="369"/>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2317</v>
      </c>
      <c r="G122" s="79"/>
      <c r="H122" s="369" t="s">
        <v>2274</v>
      </c>
      <c r="I122" s="369"/>
      <c r="J122" s="369"/>
      <c r="K122" s="370">
        <v>-100</v>
      </c>
      <c r="L122" s="370"/>
      <c r="M122" s="370"/>
      <c r="N122" s="370"/>
      <c r="O122" s="369"/>
      <c r="P122" s="369"/>
      <c r="Q122" s="369"/>
      <c r="R122" s="369"/>
      <c r="S122" s="369"/>
      <c r="T122" s="369"/>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2318</v>
      </c>
      <c r="G123" s="79"/>
      <c r="H123" s="369" t="s">
        <v>2444</v>
      </c>
      <c r="I123" s="369"/>
      <c r="J123" s="369"/>
      <c r="K123" s="370">
        <v>-100</v>
      </c>
      <c r="L123" s="370"/>
      <c r="M123" s="370"/>
      <c r="N123" s="370"/>
      <c r="O123" s="369"/>
      <c r="P123" s="369"/>
      <c r="Q123" s="369"/>
      <c r="R123" s="369"/>
      <c r="S123" s="369"/>
      <c r="T123" s="369"/>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2319</v>
      </c>
      <c r="G124" s="79"/>
      <c r="H124" s="369" t="s">
        <v>2277</v>
      </c>
      <c r="I124" s="369"/>
      <c r="J124" s="369"/>
      <c r="K124" s="370">
        <v>2.4</v>
      </c>
      <c r="L124" s="370"/>
      <c r="M124" s="370"/>
      <c r="N124" s="370"/>
      <c r="O124" s="369"/>
      <c r="P124" s="369"/>
      <c r="Q124" s="369"/>
      <c r="R124" s="369"/>
      <c r="S124" s="369"/>
      <c r="T124" s="369"/>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2320</v>
      </c>
      <c r="G125" s="79"/>
      <c r="H125" s="369" t="s">
        <v>2445</v>
      </c>
      <c r="I125" s="369"/>
      <c r="J125" s="369"/>
      <c r="K125" s="370">
        <v>1.91</v>
      </c>
      <c r="L125" s="370"/>
      <c r="M125" s="370"/>
      <c r="N125" s="370"/>
      <c r="O125" s="369"/>
      <c r="P125" s="369"/>
      <c r="Q125" s="369"/>
      <c r="R125" s="369"/>
      <c r="S125" s="369"/>
      <c r="T125" s="369"/>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2289</v>
      </c>
      <c r="G126" s="79"/>
      <c r="H126" s="369" t="s">
        <v>2490</v>
      </c>
      <c r="I126" s="369"/>
      <c r="J126" s="369"/>
      <c r="K126" s="370">
        <v>-100</v>
      </c>
      <c r="L126" s="370"/>
      <c r="M126" s="370"/>
      <c r="N126" s="370"/>
      <c r="O126" s="369"/>
      <c r="P126" s="369"/>
      <c r="Q126" s="369"/>
      <c r="R126" s="369"/>
      <c r="S126" s="369"/>
      <c r="T126" s="369"/>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2299</v>
      </c>
      <c r="G127" s="79"/>
      <c r="H127" s="369" t="s">
        <v>2445</v>
      </c>
      <c r="I127" s="369"/>
      <c r="J127" s="369"/>
      <c r="K127" s="370">
        <v>-100</v>
      </c>
      <c r="L127" s="370"/>
      <c r="M127" s="370"/>
      <c r="N127" s="370"/>
      <c r="O127" s="369"/>
      <c r="P127" s="369"/>
      <c r="Q127" s="369"/>
      <c r="R127" s="369"/>
      <c r="S127" s="369"/>
      <c r="T127" s="369"/>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2289</v>
      </c>
      <c r="G128" s="79"/>
      <c r="H128" s="369" t="s">
        <v>2493</v>
      </c>
      <c r="I128" s="369"/>
      <c r="J128" s="369"/>
      <c r="K128" s="370">
        <v>-100</v>
      </c>
      <c r="L128" s="370"/>
      <c r="M128" s="370"/>
      <c r="N128" s="370"/>
      <c r="O128" s="369"/>
      <c r="P128" s="369"/>
      <c r="Q128" s="369"/>
      <c r="R128" s="369"/>
      <c r="S128" s="369"/>
      <c r="T128" s="369"/>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2290</v>
      </c>
      <c r="G129" s="79"/>
      <c r="H129" s="267" t="s">
        <v>2448</v>
      </c>
      <c r="I129" s="267"/>
      <c r="J129" s="267"/>
      <c r="K129" s="371">
        <v>-100</v>
      </c>
      <c r="L129" s="371"/>
      <c r="M129" s="371"/>
      <c r="N129" s="371"/>
      <c r="O129" s="267"/>
      <c r="P129" s="267"/>
      <c r="Q129" s="267"/>
      <c r="R129" s="267"/>
      <c r="S129" s="267"/>
      <c r="T129" s="267"/>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2321</v>
      </c>
      <c r="G130" s="79"/>
      <c r="H130" s="367" t="s">
        <v>2322</v>
      </c>
      <c r="I130" s="367" t="s">
        <v>2323</v>
      </c>
      <c r="J130" s="367"/>
      <c r="K130" s="368">
        <f>30/1000</f>
        <v>0.03</v>
      </c>
      <c r="L130" s="368"/>
      <c r="M130" s="368"/>
      <c r="N130" s="368"/>
      <c r="O130" s="367"/>
      <c r="P130" s="367"/>
      <c r="Q130" s="367"/>
      <c r="R130" s="367"/>
      <c r="S130" s="367"/>
      <c r="T130" s="367"/>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2324</v>
      </c>
      <c r="G131" s="79"/>
      <c r="H131" s="369" t="s">
        <v>2443</v>
      </c>
      <c r="I131" s="369" t="s">
        <v>2323</v>
      </c>
      <c r="J131" s="369"/>
      <c r="K131" s="370">
        <f>30/1000</f>
        <v>0.03</v>
      </c>
      <c r="L131" s="370"/>
      <c r="M131" s="370"/>
      <c r="N131" s="370"/>
      <c r="O131" s="369"/>
      <c r="P131" s="369"/>
      <c r="Q131" s="369"/>
      <c r="R131" s="369"/>
      <c r="S131" s="369"/>
      <c r="T131" s="369"/>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2325</v>
      </c>
      <c r="G132" s="79"/>
      <c r="H132" s="369" t="s">
        <v>2274</v>
      </c>
      <c r="I132" s="369" t="s">
        <v>2323</v>
      </c>
      <c r="J132" s="369"/>
      <c r="K132" s="370">
        <v>4.9147000000000003E-2</v>
      </c>
      <c r="L132" s="370"/>
      <c r="M132" s="370"/>
      <c r="N132" s="370"/>
      <c r="O132" s="369"/>
      <c r="P132" s="369"/>
      <c r="Q132" s="369"/>
      <c r="R132" s="369"/>
      <c r="S132" s="369"/>
      <c r="T132" s="369"/>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2326</v>
      </c>
      <c r="G133" s="79"/>
      <c r="H133" s="369" t="s">
        <v>2444</v>
      </c>
      <c r="I133" s="369" t="s">
        <v>2323</v>
      </c>
      <c r="J133" s="369"/>
      <c r="K133" s="370">
        <v>3.4518800000000002E-2</v>
      </c>
      <c r="L133" s="370"/>
      <c r="M133" s="370"/>
      <c r="N133" s="370"/>
      <c r="O133" s="369"/>
      <c r="P133" s="369"/>
      <c r="Q133" s="369"/>
      <c r="R133" s="369"/>
      <c r="S133" s="369"/>
      <c r="T133" s="369"/>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2327</v>
      </c>
      <c r="G134" s="79"/>
      <c r="H134" s="369" t="s">
        <v>2277</v>
      </c>
      <c r="I134" s="369" t="s">
        <v>2323</v>
      </c>
      <c r="J134" s="369"/>
      <c r="K134" s="370">
        <v>0</v>
      </c>
      <c r="L134" s="370"/>
      <c r="M134" s="370"/>
      <c r="N134" s="370"/>
      <c r="O134" s="369"/>
      <c r="P134" s="369"/>
      <c r="Q134" s="369"/>
      <c r="R134" s="369"/>
      <c r="S134" s="369"/>
      <c r="T134" s="369"/>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2328</v>
      </c>
      <c r="G135" s="79"/>
      <c r="H135" s="369" t="s">
        <v>2445</v>
      </c>
      <c r="I135" s="369" t="s">
        <v>2323</v>
      </c>
      <c r="J135" s="369"/>
      <c r="K135" s="370">
        <v>0</v>
      </c>
      <c r="L135" s="370"/>
      <c r="M135" s="370"/>
      <c r="N135" s="370"/>
      <c r="O135" s="369"/>
      <c r="P135" s="369"/>
      <c r="Q135" s="369"/>
      <c r="R135" s="369"/>
      <c r="S135" s="369"/>
      <c r="T135" s="369"/>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2289</v>
      </c>
      <c r="G136" s="79"/>
      <c r="H136" s="369" t="s">
        <v>2490</v>
      </c>
      <c r="I136" s="369" t="s">
        <v>2323</v>
      </c>
      <c r="J136" s="369"/>
      <c r="K136" s="370">
        <f t="shared" ref="K136:K139" si="1">30/1000</f>
        <v>0.03</v>
      </c>
      <c r="L136" s="370"/>
      <c r="M136" s="370"/>
      <c r="N136" s="370"/>
      <c r="O136" s="369"/>
      <c r="P136" s="369"/>
      <c r="Q136" s="369"/>
      <c r="R136" s="369"/>
      <c r="S136" s="369"/>
      <c r="T136" s="369"/>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2299</v>
      </c>
      <c r="G137" s="79"/>
      <c r="H137" s="369" t="s">
        <v>2445</v>
      </c>
      <c r="I137" s="369" t="s">
        <v>2323</v>
      </c>
      <c r="J137" s="369"/>
      <c r="K137" s="370">
        <f t="shared" si="1"/>
        <v>0.03</v>
      </c>
      <c r="L137" s="370"/>
      <c r="M137" s="370"/>
      <c r="N137" s="370"/>
      <c r="O137" s="369"/>
      <c r="P137" s="369"/>
      <c r="Q137" s="369"/>
      <c r="R137" s="369"/>
      <c r="S137" s="369"/>
      <c r="T137" s="369"/>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2289</v>
      </c>
      <c r="G138" s="79"/>
      <c r="H138" s="369" t="s">
        <v>2493</v>
      </c>
      <c r="I138" s="369" t="s">
        <v>2323</v>
      </c>
      <c r="J138" s="369"/>
      <c r="K138" s="370">
        <f t="shared" si="1"/>
        <v>0.03</v>
      </c>
      <c r="L138" s="370"/>
      <c r="M138" s="370"/>
      <c r="N138" s="370"/>
      <c r="O138" s="369"/>
      <c r="P138" s="369"/>
      <c r="Q138" s="369"/>
      <c r="R138" s="369"/>
      <c r="S138" s="369"/>
      <c r="T138" s="369"/>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2290</v>
      </c>
      <c r="G139" s="79"/>
      <c r="H139" s="267" t="s">
        <v>2448</v>
      </c>
      <c r="I139" s="267" t="s">
        <v>2323</v>
      </c>
      <c r="J139" s="267"/>
      <c r="K139" s="371">
        <f t="shared" si="1"/>
        <v>0.03</v>
      </c>
      <c r="L139" s="371"/>
      <c r="M139" s="371"/>
      <c r="N139" s="371"/>
      <c r="O139" s="267"/>
      <c r="P139" s="267"/>
      <c r="Q139" s="267"/>
      <c r="R139" s="267"/>
      <c r="S139" s="267"/>
      <c r="T139" s="267"/>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2329</v>
      </c>
      <c r="G140" s="79"/>
      <c r="H140" s="367" t="s">
        <v>2330</v>
      </c>
      <c r="I140" s="367" t="s">
        <v>2331</v>
      </c>
      <c r="J140" s="367"/>
      <c r="K140" s="368">
        <v>0</v>
      </c>
      <c r="L140" s="368"/>
      <c r="M140" s="368"/>
      <c r="N140" s="368"/>
      <c r="O140" s="367"/>
      <c r="P140" s="367"/>
      <c r="Q140" s="367"/>
      <c r="R140" s="367"/>
      <c r="S140" s="367"/>
      <c r="T140" s="367"/>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2332</v>
      </c>
      <c r="G141" s="79"/>
      <c r="H141" s="369" t="s">
        <v>2443</v>
      </c>
      <c r="I141" s="369" t="s">
        <v>2331</v>
      </c>
      <c r="J141" s="369"/>
      <c r="K141" s="370">
        <v>0</v>
      </c>
      <c r="L141" s="370"/>
      <c r="M141" s="370"/>
      <c r="N141" s="370"/>
      <c r="O141" s="369"/>
      <c r="P141" s="369"/>
      <c r="Q141" s="369"/>
      <c r="R141" s="369"/>
      <c r="S141" s="369"/>
      <c r="T141" s="369"/>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2333</v>
      </c>
      <c r="G142" s="79"/>
      <c r="H142" s="369" t="s">
        <v>2274</v>
      </c>
      <c r="I142" s="369" t="s">
        <v>2331</v>
      </c>
      <c r="J142" s="369"/>
      <c r="K142" s="370">
        <v>-25.44</v>
      </c>
      <c r="L142" s="370"/>
      <c r="M142" s="370"/>
      <c r="N142" s="370"/>
      <c r="O142" s="369"/>
      <c r="P142" s="369"/>
      <c r="Q142" s="369"/>
      <c r="R142" s="369"/>
      <c r="S142" s="369"/>
      <c r="T142" s="369"/>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2334</v>
      </c>
      <c r="G143" s="79"/>
      <c r="H143" s="369" t="s">
        <v>2444</v>
      </c>
      <c r="I143" s="369" t="s">
        <v>2331</v>
      </c>
      <c r="J143" s="369"/>
      <c r="K143" s="370">
        <v>-19.876000000000001</v>
      </c>
      <c r="L143" s="370"/>
      <c r="M143" s="370"/>
      <c r="N143" s="370"/>
      <c r="O143" s="369"/>
      <c r="P143" s="369"/>
      <c r="Q143" s="369"/>
      <c r="R143" s="369"/>
      <c r="S143" s="369"/>
      <c r="T143" s="369"/>
      <c r="U143" s="369"/>
      <c r="V143" s="369"/>
      <c r="W143" s="369"/>
      <c r="X143" s="369"/>
      <c r="Y143" s="369"/>
      <c r="Z143" s="79"/>
      <c r="AA143" s="61"/>
      <c r="AB143" s="49"/>
      <c r="AC143" s="49"/>
      <c r="AD143" s="49"/>
    </row>
    <row r="144" spans="1:30" outlineLevel="3" x14ac:dyDescent="0.25">
      <c r="A144" s="49"/>
      <c r="B144" s="58"/>
      <c r="C144" s="93">
        <f>INT($C$40)+3</f>
        <v>4</v>
      </c>
      <c r="D144" s="79"/>
      <c r="E144" s="74"/>
      <c r="F144" s="74" t="s">
        <v>2335</v>
      </c>
      <c r="G144" s="79"/>
      <c r="H144" s="369" t="s">
        <v>2277</v>
      </c>
      <c r="I144" s="369" t="s">
        <v>2331</v>
      </c>
      <c r="J144" s="369"/>
      <c r="K144" s="370">
        <v>-3</v>
      </c>
      <c r="L144" s="370"/>
      <c r="M144" s="370"/>
      <c r="N144" s="370"/>
      <c r="O144" s="369"/>
      <c r="P144" s="369"/>
      <c r="Q144" s="369"/>
      <c r="R144" s="369"/>
      <c r="S144" s="369"/>
      <c r="T144" s="369"/>
      <c r="U144" s="369"/>
      <c r="V144" s="369"/>
      <c r="W144" s="369"/>
      <c r="X144" s="369"/>
      <c r="Y144" s="369"/>
      <c r="Z144" s="79"/>
      <c r="AA144" s="61"/>
      <c r="AB144" s="49"/>
      <c r="AC144" s="49"/>
      <c r="AD144" s="49"/>
    </row>
    <row r="145" spans="1:30" outlineLevel="3" x14ac:dyDescent="0.25">
      <c r="A145" s="49"/>
      <c r="B145" s="58"/>
      <c r="C145" s="93">
        <f>INT($C$40)+3</f>
        <v>4</v>
      </c>
      <c r="D145" s="79"/>
      <c r="E145" s="74"/>
      <c r="F145" s="74" t="s">
        <v>2336</v>
      </c>
      <c r="G145" s="79"/>
      <c r="H145" s="369" t="s">
        <v>2445</v>
      </c>
      <c r="I145" s="369" t="s">
        <v>2331</v>
      </c>
      <c r="J145" s="369"/>
      <c r="K145" s="370">
        <v>-3</v>
      </c>
      <c r="L145" s="370"/>
      <c r="M145" s="370"/>
      <c r="N145" s="370"/>
      <c r="O145" s="369"/>
      <c r="P145" s="369"/>
      <c r="Q145" s="369"/>
      <c r="R145" s="369"/>
      <c r="S145" s="369"/>
      <c r="T145" s="369"/>
      <c r="U145" s="369"/>
      <c r="V145" s="369"/>
      <c r="W145" s="369"/>
      <c r="X145" s="369"/>
      <c r="Y145" s="369"/>
      <c r="Z145" s="79"/>
      <c r="AA145" s="61"/>
      <c r="AB145" s="49"/>
      <c r="AC145" s="49"/>
      <c r="AD145" s="49"/>
    </row>
    <row r="146" spans="1:30" outlineLevel="3" x14ac:dyDescent="0.25">
      <c r="A146" s="49"/>
      <c r="B146" s="58"/>
      <c r="C146" s="93">
        <f>INT($C$40)+3</f>
        <v>4</v>
      </c>
      <c r="D146" s="79"/>
      <c r="E146" s="74"/>
      <c r="F146" s="74" t="s">
        <v>2335</v>
      </c>
      <c r="G146" s="79"/>
      <c r="H146" s="369" t="s">
        <v>2490</v>
      </c>
      <c r="I146" s="369" t="s">
        <v>2331</v>
      </c>
      <c r="J146" s="369"/>
      <c r="K146" s="370">
        <f t="shared" ref="K146:K148" si="2">K136*K85</f>
        <v>-6</v>
      </c>
      <c r="L146" s="370"/>
      <c r="M146" s="370"/>
      <c r="N146" s="370"/>
      <c r="O146" s="369"/>
      <c r="P146" s="369"/>
      <c r="Q146" s="369"/>
      <c r="R146" s="369"/>
      <c r="S146" s="369"/>
      <c r="T146" s="369"/>
      <c r="U146" s="369"/>
      <c r="V146" s="369"/>
      <c r="W146" s="369"/>
      <c r="X146" s="369"/>
      <c r="Y146" s="369"/>
      <c r="Z146" s="79"/>
      <c r="AA146" s="61"/>
      <c r="AB146" s="49"/>
      <c r="AC146" s="49"/>
      <c r="AD146" s="49"/>
    </row>
    <row r="147" spans="1:30" outlineLevel="3" x14ac:dyDescent="0.25">
      <c r="A147" s="49"/>
      <c r="B147" s="58"/>
      <c r="C147" s="93">
        <f t="shared" ref="C147:C148" si="3">INT($C$40)+3</f>
        <v>4</v>
      </c>
      <c r="D147" s="79"/>
      <c r="E147" s="74"/>
      <c r="F147" s="74" t="s">
        <v>2299</v>
      </c>
      <c r="G147" s="79"/>
      <c r="H147" s="369" t="s">
        <v>2445</v>
      </c>
      <c r="I147" s="369" t="s">
        <v>2331</v>
      </c>
      <c r="J147" s="369"/>
      <c r="K147" s="370">
        <f t="shared" si="2"/>
        <v>-6</v>
      </c>
      <c r="L147" s="370"/>
      <c r="M147" s="370"/>
      <c r="N147" s="370"/>
      <c r="O147" s="369"/>
      <c r="P147" s="369"/>
      <c r="Q147" s="369"/>
      <c r="R147" s="369"/>
      <c r="S147" s="369"/>
      <c r="T147" s="369"/>
      <c r="U147" s="369"/>
      <c r="V147" s="369"/>
      <c r="W147" s="369"/>
      <c r="X147" s="369"/>
      <c r="Y147" s="369"/>
      <c r="Z147" s="79"/>
      <c r="AA147" s="61"/>
      <c r="AB147" s="49"/>
      <c r="AC147" s="49"/>
      <c r="AD147" s="49"/>
    </row>
    <row r="148" spans="1:30" outlineLevel="3" x14ac:dyDescent="0.25">
      <c r="A148" s="49"/>
      <c r="B148" s="58"/>
      <c r="C148" s="93">
        <f t="shared" si="3"/>
        <v>4</v>
      </c>
      <c r="D148" s="79"/>
      <c r="E148" s="74"/>
      <c r="F148" s="74" t="s">
        <v>2289</v>
      </c>
      <c r="G148" s="79"/>
      <c r="H148" s="369" t="s">
        <v>2493</v>
      </c>
      <c r="I148" s="369" t="s">
        <v>2331</v>
      </c>
      <c r="J148" s="369"/>
      <c r="K148" s="370">
        <f t="shared" si="2"/>
        <v>-3</v>
      </c>
      <c r="L148" s="370"/>
      <c r="M148" s="370"/>
      <c r="N148" s="370"/>
      <c r="O148" s="369"/>
      <c r="P148" s="369"/>
      <c r="Q148" s="369"/>
      <c r="R148" s="369"/>
      <c r="S148" s="369"/>
      <c r="T148" s="369"/>
      <c r="U148" s="369"/>
      <c r="V148" s="369"/>
      <c r="W148" s="369"/>
      <c r="X148" s="369"/>
      <c r="Y148" s="369"/>
      <c r="Z148" s="79"/>
      <c r="AA148" s="61"/>
      <c r="AB148" s="49"/>
      <c r="AC148" s="49"/>
      <c r="AD148" s="49"/>
    </row>
    <row r="149" spans="1:30" outlineLevel="3" x14ac:dyDescent="0.25">
      <c r="A149" s="49"/>
      <c r="B149" s="58"/>
      <c r="C149" s="93">
        <f>INT($C$40)+3</f>
        <v>4</v>
      </c>
      <c r="D149" s="79"/>
      <c r="E149" s="74"/>
      <c r="F149" s="74" t="s">
        <v>2336</v>
      </c>
      <c r="G149" s="79"/>
      <c r="H149" s="267" t="s">
        <v>2448</v>
      </c>
      <c r="I149" s="267" t="s">
        <v>2331</v>
      </c>
      <c r="J149" s="267"/>
      <c r="K149" s="371">
        <f>K139*K88</f>
        <v>-3</v>
      </c>
      <c r="L149" s="371"/>
      <c r="M149" s="371"/>
      <c r="N149" s="371"/>
      <c r="O149" s="267"/>
      <c r="P149" s="267"/>
      <c r="Q149" s="267"/>
      <c r="R149" s="267"/>
      <c r="S149" s="267"/>
      <c r="T149" s="267"/>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499</v>
      </c>
    </row>
  </sheetData>
  <mergeCells count="2">
    <mergeCell ref="J18:X18"/>
    <mergeCell ref="J21:X2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topLeftCell="A22"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General!A4</f>
        <v>b</v>
      </c>
      <c r="B7" s="4">
        <v>4</v>
      </c>
    </row>
    <row r="8" spans="1:2" x14ac:dyDescent="0.25">
      <c r="A8" s="433" t="str">
        <f>General!A5</f>
        <v>bd</v>
      </c>
      <c r="B8" s="4">
        <v>4</v>
      </c>
    </row>
    <row r="9" spans="1:2" x14ac:dyDescent="0.25">
      <c r="A9" s="433" t="str">
        <f>General!A6</f>
        <v>f</v>
      </c>
      <c r="B9" s="4">
        <v>2</v>
      </c>
    </row>
    <row r="10" spans="1:2" x14ac:dyDescent="0.25">
      <c r="A10" s="433" t="str">
        <f>General!A7</f>
        <v>h</v>
      </c>
      <c r="B10" s="4">
        <v>4</v>
      </c>
    </row>
    <row r="11" spans="1:2" x14ac:dyDescent="0.25">
      <c r="A11" s="433" t="str">
        <f>General!A8</f>
        <v>i</v>
      </c>
      <c r="B11" s="434">
        <v>2</v>
      </c>
    </row>
    <row r="12" spans="1:2" x14ac:dyDescent="0.25">
      <c r="A12" s="433" t="str">
        <f>General!A9</f>
        <v>k</v>
      </c>
      <c r="B12" s="434">
        <v>2</v>
      </c>
    </row>
    <row r="13" spans="1:2" x14ac:dyDescent="0.25">
      <c r="A13" s="433" t="str">
        <f>General!A10</f>
        <v>l</v>
      </c>
      <c r="B13" s="4">
        <v>2</v>
      </c>
    </row>
    <row r="14" spans="1:2" x14ac:dyDescent="0.25">
      <c r="A14" s="433" t="str">
        <f>General!A11</f>
        <v>o</v>
      </c>
      <c r="B14" s="4">
        <v>4</v>
      </c>
    </row>
    <row r="15" spans="1:2" x14ac:dyDescent="0.25">
      <c r="A15" s="433" t="str">
        <f>General!A12</f>
        <v>od</v>
      </c>
      <c r="B15" s="4">
        <v>4</v>
      </c>
    </row>
    <row r="16" spans="1:2" x14ac:dyDescent="0.25">
      <c r="A16" s="433" t="str">
        <f>General!A13</f>
        <v>of</v>
      </c>
      <c r="B16" s="4">
        <v>4</v>
      </c>
    </row>
    <row r="17" spans="1:2" x14ac:dyDescent="0.25">
      <c r="A17" s="433" t="str">
        <f>General!A14</f>
        <v>r</v>
      </c>
      <c r="B17" s="4">
        <v>1.8</v>
      </c>
    </row>
    <row r="18" spans="1:2" x14ac:dyDescent="0.25">
      <c r="A18" s="433" t="str">
        <f>General!A15</f>
        <v>rd</v>
      </c>
      <c r="B18" s="4">
        <v>1.8</v>
      </c>
    </row>
    <row r="19" spans="1:2" x14ac:dyDescent="0.25">
      <c r="A19" s="433" t="str">
        <f>General!A16</f>
        <v>v</v>
      </c>
      <c r="B19" s="4">
        <v>2</v>
      </c>
    </row>
    <row r="20" spans="1:2" x14ac:dyDescent="0.25">
      <c r="A20" s="433" t="str">
        <f>General!A17</f>
        <v>w</v>
      </c>
      <c r="B20" s="4">
        <v>4</v>
      </c>
    </row>
    <row r="21" spans="1:2" x14ac:dyDescent="0.25">
      <c r="A21" s="433" t="str">
        <f>General!A18</f>
        <v>wd</v>
      </c>
      <c r="B21" s="4">
        <v>4</v>
      </c>
    </row>
    <row r="22" spans="1:2" x14ac:dyDescent="0.25">
      <c r="A22" s="433" t="str">
        <f>General!A19</f>
        <v>z</v>
      </c>
      <c r="B22" s="4">
        <v>1.8</v>
      </c>
    </row>
    <row r="23" spans="1:2" x14ac:dyDescent="0.25">
      <c r="A23" s="433" t="str">
        <f>General!A20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General!A4</f>
        <v>b</v>
      </c>
      <c r="B31" s="4">
        <v>7</v>
      </c>
    </row>
    <row r="32" spans="1:2" x14ac:dyDescent="0.25">
      <c r="A32" s="433" t="str">
        <f>General!A5</f>
        <v>bd</v>
      </c>
      <c r="B32" s="4">
        <v>7</v>
      </c>
    </row>
    <row r="33" spans="1:2" x14ac:dyDescent="0.25">
      <c r="A33" s="433" t="str">
        <f>General!A6</f>
        <v>f</v>
      </c>
      <c r="B33" s="4">
        <v>4.5</v>
      </c>
    </row>
    <row r="34" spans="1:2" x14ac:dyDescent="0.25">
      <c r="A34" s="433" t="str">
        <f>General!A7</f>
        <v>h</v>
      </c>
      <c r="B34" s="4">
        <v>7</v>
      </c>
    </row>
    <row r="35" spans="1:2" x14ac:dyDescent="0.25">
      <c r="A35" s="433" t="str">
        <f>General!A8</f>
        <v>i</v>
      </c>
      <c r="B35" s="4">
        <v>4.5</v>
      </c>
    </row>
    <row r="36" spans="1:2" x14ac:dyDescent="0.25">
      <c r="A36" s="433" t="str">
        <f>General!A9</f>
        <v>k</v>
      </c>
      <c r="B36" s="4">
        <v>4.5</v>
      </c>
    </row>
    <row r="37" spans="1:2" x14ac:dyDescent="0.25">
      <c r="A37" s="433" t="str">
        <f>General!A10</f>
        <v>l</v>
      </c>
      <c r="B37" s="4">
        <v>4.5</v>
      </c>
    </row>
    <row r="38" spans="1:2" x14ac:dyDescent="0.25">
      <c r="A38" s="433" t="str">
        <f>General!A11</f>
        <v>o</v>
      </c>
      <c r="B38" s="4">
        <v>7</v>
      </c>
    </row>
    <row r="39" spans="1:2" x14ac:dyDescent="0.25">
      <c r="A39" s="433" t="str">
        <f>General!A12</f>
        <v>od</v>
      </c>
      <c r="B39" s="4">
        <v>7</v>
      </c>
    </row>
    <row r="40" spans="1:2" x14ac:dyDescent="0.25">
      <c r="A40" s="433" t="str">
        <f>General!A13</f>
        <v>of</v>
      </c>
      <c r="B40" s="4">
        <v>7</v>
      </c>
    </row>
    <row r="41" spans="1:2" x14ac:dyDescent="0.25">
      <c r="A41" s="433" t="str">
        <f>General!A14</f>
        <v>r</v>
      </c>
      <c r="B41" s="4">
        <v>5</v>
      </c>
    </row>
    <row r="42" spans="1:2" x14ac:dyDescent="0.25">
      <c r="A42" s="433" t="str">
        <f>General!A15</f>
        <v>rd</v>
      </c>
      <c r="B42" s="4">
        <v>5</v>
      </c>
    </row>
    <row r="43" spans="1:2" x14ac:dyDescent="0.25">
      <c r="A43" s="433" t="str">
        <f>General!A16</f>
        <v>v</v>
      </c>
      <c r="B43" s="4">
        <v>4.5</v>
      </c>
    </row>
    <row r="44" spans="1:2" x14ac:dyDescent="0.25">
      <c r="A44" s="433" t="str">
        <f>General!A17</f>
        <v>w</v>
      </c>
      <c r="B44" s="4">
        <v>7</v>
      </c>
    </row>
    <row r="45" spans="1:2" x14ac:dyDescent="0.25">
      <c r="A45" s="433" t="str">
        <f>General!A18</f>
        <v>wd</v>
      </c>
      <c r="B45" s="4">
        <v>7</v>
      </c>
    </row>
    <row r="46" spans="1:2" x14ac:dyDescent="0.25">
      <c r="A46" s="433" t="str">
        <f>General!A19</f>
        <v>z</v>
      </c>
      <c r="B46" s="4">
        <v>5</v>
      </c>
    </row>
    <row r="47" spans="1:2" x14ac:dyDescent="0.25">
      <c r="A47" s="433" t="str">
        <f>General!A20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2:E182"/>
  <sheetViews>
    <sheetView topLeftCell="A163" workbookViewId="0">
      <selection activeCell="F101" sqref="F10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2" spans="1:5" x14ac:dyDescent="0.25">
      <c r="A2" s="3" t="s">
        <v>42</v>
      </c>
    </row>
    <row r="3" spans="1:5" x14ac:dyDescent="0.25">
      <c r="A3" t="s">
        <v>22</v>
      </c>
      <c r="B3">
        <v>1000</v>
      </c>
      <c r="C3" t="s">
        <v>23</v>
      </c>
    </row>
    <row r="4" spans="1:5" ht="6.6" customHeight="1" x14ac:dyDescent="0.25"/>
    <row r="5" spans="1:5" x14ac:dyDescent="0.25">
      <c r="A5" t="s">
        <v>20</v>
      </c>
      <c r="B5" s="47">
        <v>0.08</v>
      </c>
      <c r="C5" s="1" t="s">
        <v>2346</v>
      </c>
    </row>
    <row r="7" spans="1:5" x14ac:dyDescent="0.25">
      <c r="A7" s="3" t="s">
        <v>2347</v>
      </c>
    </row>
    <row r="8" spans="1:5" x14ac:dyDescent="0.25">
      <c r="A8" t="s">
        <v>102</v>
      </c>
      <c r="B8" t="s">
        <v>103</v>
      </c>
      <c r="C8" t="s">
        <v>166</v>
      </c>
      <c r="D8" t="s">
        <v>168</v>
      </c>
      <c r="E8" t="s">
        <v>167</v>
      </c>
    </row>
    <row r="9" spans="1:5" x14ac:dyDescent="0.25">
      <c r="A9" t="s">
        <v>169</v>
      </c>
      <c r="B9">
        <v>188000</v>
      </c>
      <c r="C9" s="47">
        <v>1</v>
      </c>
      <c r="D9" s="47">
        <v>0</v>
      </c>
      <c r="E9" s="47">
        <f>1-C9-D9</f>
        <v>0</v>
      </c>
    </row>
    <row r="10" spans="1:5" x14ac:dyDescent="0.25">
      <c r="A10" t="s">
        <v>25</v>
      </c>
      <c r="B10">
        <v>87000</v>
      </c>
      <c r="C10" s="47">
        <v>1</v>
      </c>
      <c r="D10" s="47">
        <v>0</v>
      </c>
      <c r="E10" s="47">
        <f t="shared" ref="E10:E23" si="0">1-C10-D10</f>
        <v>0</v>
      </c>
    </row>
    <row r="11" spans="1:5" x14ac:dyDescent="0.25">
      <c r="A11" t="s">
        <v>26</v>
      </c>
      <c r="B11">
        <v>297000</v>
      </c>
      <c r="C11" s="47">
        <v>0</v>
      </c>
      <c r="D11" s="47">
        <v>1</v>
      </c>
      <c r="E11" s="47">
        <f t="shared" si="0"/>
        <v>0</v>
      </c>
    </row>
    <row r="12" spans="1:5" x14ac:dyDescent="0.25">
      <c r="A12" t="s">
        <v>165</v>
      </c>
      <c r="B12">
        <v>30000</v>
      </c>
      <c r="C12" s="47">
        <v>0</v>
      </c>
      <c r="D12" s="47">
        <v>1</v>
      </c>
      <c r="E12" s="47">
        <f t="shared" si="0"/>
        <v>0</v>
      </c>
    </row>
    <row r="13" spans="1:5" x14ac:dyDescent="0.25">
      <c r="A13" t="s">
        <v>170</v>
      </c>
      <c r="B13">
        <v>188000</v>
      </c>
      <c r="C13" s="47">
        <v>0.3</v>
      </c>
      <c r="D13" s="47">
        <v>0.3</v>
      </c>
      <c r="E13" s="47">
        <f t="shared" si="0"/>
        <v>0.39999999999999997</v>
      </c>
    </row>
    <row r="14" spans="1:5" x14ac:dyDescent="0.25">
      <c r="A14" t="s">
        <v>27</v>
      </c>
      <c r="B14">
        <v>90000</v>
      </c>
      <c r="C14" s="47">
        <v>0.85</v>
      </c>
      <c r="D14" s="47">
        <v>0</v>
      </c>
      <c r="E14" s="47">
        <f t="shared" si="0"/>
        <v>0.15000000000000002</v>
      </c>
    </row>
    <row r="15" spans="1:5" x14ac:dyDescent="0.25">
      <c r="A15" t="s">
        <v>28</v>
      </c>
      <c r="B15">
        <v>35000</v>
      </c>
      <c r="C15" s="47">
        <v>0.85</v>
      </c>
      <c r="D15" s="47">
        <v>0</v>
      </c>
      <c r="E15" s="47">
        <f t="shared" si="0"/>
        <v>0.15000000000000002</v>
      </c>
    </row>
    <row r="16" spans="1:5" x14ac:dyDescent="0.25">
      <c r="A16" t="s">
        <v>29</v>
      </c>
      <c r="B16">
        <v>15000</v>
      </c>
      <c r="C16" s="47">
        <v>0</v>
      </c>
      <c r="D16" s="47">
        <v>0</v>
      </c>
      <c r="E16" s="47">
        <f t="shared" si="0"/>
        <v>1</v>
      </c>
    </row>
    <row r="17" spans="1:5" x14ac:dyDescent="0.25">
      <c r="A17" t="s">
        <v>30</v>
      </c>
      <c r="B17">
        <v>10000</v>
      </c>
      <c r="C17" s="47">
        <v>0</v>
      </c>
      <c r="D17" s="47">
        <v>0</v>
      </c>
      <c r="E17" s="47">
        <f t="shared" si="0"/>
        <v>1</v>
      </c>
    </row>
    <row r="18" spans="1:5" x14ac:dyDescent="0.25">
      <c r="A18" t="s">
        <v>31</v>
      </c>
      <c r="B18">
        <v>75000</v>
      </c>
      <c r="C18" s="47">
        <v>0</v>
      </c>
      <c r="D18" s="47">
        <v>0</v>
      </c>
      <c r="E18" s="47">
        <f t="shared" si="0"/>
        <v>1</v>
      </c>
    </row>
    <row r="19" spans="1:5" x14ac:dyDescent="0.25">
      <c r="A19" t="s">
        <v>32</v>
      </c>
      <c r="B19">
        <v>36000</v>
      </c>
      <c r="C19" s="47">
        <v>0.3</v>
      </c>
      <c r="D19" s="47">
        <v>0.3</v>
      </c>
      <c r="E19" s="47">
        <f t="shared" si="0"/>
        <v>0.39999999999999997</v>
      </c>
    </row>
    <row r="20" spans="1:5" x14ac:dyDescent="0.25">
      <c r="A20" t="s">
        <v>33</v>
      </c>
      <c r="B20">
        <v>78000</v>
      </c>
      <c r="C20" s="47">
        <v>0</v>
      </c>
      <c r="D20" s="47">
        <v>0</v>
      </c>
      <c r="E20" s="47">
        <f t="shared" si="0"/>
        <v>1</v>
      </c>
    </row>
    <row r="21" spans="1:5" x14ac:dyDescent="0.25">
      <c r="A21" t="s">
        <v>34</v>
      </c>
      <c r="B21">
        <v>22000</v>
      </c>
      <c r="C21" s="47">
        <v>0</v>
      </c>
      <c r="D21" s="47">
        <v>0</v>
      </c>
      <c r="E21" s="47">
        <f t="shared" si="0"/>
        <v>1</v>
      </c>
    </row>
    <row r="22" spans="1:5" x14ac:dyDescent="0.25">
      <c r="A22" t="s">
        <v>35</v>
      </c>
      <c r="B22">
        <v>50000</v>
      </c>
      <c r="C22" s="47">
        <v>0</v>
      </c>
      <c r="D22" s="47">
        <v>0</v>
      </c>
      <c r="E22" s="47">
        <f t="shared" si="0"/>
        <v>1</v>
      </c>
    </row>
    <row r="23" spans="1:5" x14ac:dyDescent="0.25">
      <c r="A23" t="s">
        <v>36</v>
      </c>
      <c r="B23">
        <v>36000</v>
      </c>
      <c r="C23" s="47">
        <v>0</v>
      </c>
      <c r="D23" s="47">
        <v>0</v>
      </c>
      <c r="E23" s="47">
        <f t="shared" si="0"/>
        <v>1</v>
      </c>
    </row>
    <row r="25" spans="1:5" x14ac:dyDescent="0.25">
      <c r="A25" s="3" t="s">
        <v>24</v>
      </c>
    </row>
    <row r="26" spans="1:5" x14ac:dyDescent="0.25">
      <c r="A26" t="s">
        <v>37</v>
      </c>
      <c r="B26">
        <v>0.3</v>
      </c>
      <c r="C26" s="1" t="s">
        <v>158</v>
      </c>
    </row>
    <row r="27" spans="1:5" ht="7.15" customHeight="1" x14ac:dyDescent="0.25"/>
    <row r="28" spans="1:5" x14ac:dyDescent="0.25">
      <c r="A28" t="s">
        <v>38</v>
      </c>
      <c r="B28">
        <v>1.25</v>
      </c>
      <c r="C28" s="1" t="s">
        <v>158</v>
      </c>
    </row>
    <row r="30" spans="1:5" x14ac:dyDescent="0.25">
      <c r="A30" s="3" t="s">
        <v>39</v>
      </c>
    </row>
    <row r="31" spans="1:5" x14ac:dyDescent="0.25">
      <c r="A31" t="s">
        <v>40</v>
      </c>
      <c r="B31">
        <v>12.2</v>
      </c>
      <c r="C31" s="1" t="s">
        <v>159</v>
      </c>
    </row>
    <row r="32" spans="1:5" ht="9" customHeight="1" x14ac:dyDescent="0.25"/>
    <row r="33" spans="1:3" x14ac:dyDescent="0.25">
      <c r="A33" t="s">
        <v>41</v>
      </c>
      <c r="B33">
        <v>0.6</v>
      </c>
    </row>
    <row r="34" spans="1:3" ht="4.9000000000000004" customHeight="1" x14ac:dyDescent="0.25"/>
    <row r="35" spans="1:3" x14ac:dyDescent="0.25">
      <c r="A35" t="s">
        <v>73</v>
      </c>
      <c r="B35">
        <v>12</v>
      </c>
      <c r="C35" s="1" t="s">
        <v>160</v>
      </c>
    </row>
    <row r="36" spans="1:3" ht="7.15" customHeight="1" x14ac:dyDescent="0.25"/>
    <row r="37" spans="1:3" x14ac:dyDescent="0.25">
      <c r="A37" t="s">
        <v>77</v>
      </c>
      <c r="B37">
        <v>5.41</v>
      </c>
    </row>
    <row r="38" spans="1:3" ht="7.15" customHeight="1" x14ac:dyDescent="0.25"/>
    <row r="39" spans="1:3" x14ac:dyDescent="0.25">
      <c r="A39" t="s">
        <v>76</v>
      </c>
      <c r="B39">
        <v>1.08</v>
      </c>
    </row>
    <row r="40" spans="1:3" ht="7.15" customHeight="1" x14ac:dyDescent="0.25"/>
    <row r="41" spans="1:3" x14ac:dyDescent="0.25">
      <c r="A41" t="s">
        <v>75</v>
      </c>
      <c r="B41">
        <v>2.0699999999999998</v>
      </c>
    </row>
    <row r="42" spans="1:3" ht="7.15" customHeight="1" x14ac:dyDescent="0.25"/>
    <row r="43" spans="1:3" x14ac:dyDescent="0.25">
      <c r="A43" t="s">
        <v>74</v>
      </c>
      <c r="B43"/>
    </row>
    <row r="44" spans="1:3" x14ac:dyDescent="0.25">
      <c r="A44" s="433" t="str">
        <f>General!C4</f>
        <v>a</v>
      </c>
      <c r="B44">
        <v>1</v>
      </c>
    </row>
    <row r="45" spans="1:3" x14ac:dyDescent="0.25">
      <c r="A45" s="433" t="str">
        <f>General!C5</f>
        <v>ar</v>
      </c>
      <c r="B45">
        <v>1</v>
      </c>
    </row>
    <row r="46" spans="1:3" x14ac:dyDescent="0.25">
      <c r="A46" s="433" t="str">
        <f>General!C6</f>
        <v>b</v>
      </c>
      <c r="B46">
        <v>1</v>
      </c>
    </row>
    <row r="47" spans="1:3" x14ac:dyDescent="0.25">
      <c r="A47" s="433" t="str">
        <f>General!C7</f>
        <v>bd</v>
      </c>
      <c r="B47">
        <v>1</v>
      </c>
    </row>
    <row r="48" spans="1:3" x14ac:dyDescent="0.25">
      <c r="A48" s="433" t="str">
        <f>General!C8</f>
        <v>f</v>
      </c>
      <c r="B48">
        <v>1</v>
      </c>
    </row>
    <row r="49" spans="1:2" x14ac:dyDescent="0.25">
      <c r="A49" s="433" t="str">
        <f>General!C9</f>
        <v>h</v>
      </c>
      <c r="B49">
        <v>1</v>
      </c>
    </row>
    <row r="50" spans="1:2" x14ac:dyDescent="0.25">
      <c r="A50" s="433" t="str">
        <f>General!C10</f>
        <v>i</v>
      </c>
      <c r="B50">
        <v>1</v>
      </c>
    </row>
    <row r="51" spans="1:2" x14ac:dyDescent="0.25">
      <c r="A51" s="433" t="str">
        <f>General!C11</f>
        <v>j</v>
      </c>
      <c r="B51">
        <v>1</v>
      </c>
    </row>
    <row r="52" spans="1:2" x14ac:dyDescent="0.25">
      <c r="A52" s="433" t="str">
        <f>General!C12</f>
        <v>jc</v>
      </c>
      <c r="B52">
        <v>1</v>
      </c>
    </row>
    <row r="53" spans="1:2" x14ac:dyDescent="0.25">
      <c r="A53" s="433" t="str">
        <f>General!C13</f>
        <v>jr</v>
      </c>
      <c r="B53">
        <v>1</v>
      </c>
    </row>
    <row r="54" spans="1:2" x14ac:dyDescent="0.25">
      <c r="A54" s="433" t="str">
        <f>General!C14</f>
        <v>k</v>
      </c>
      <c r="B54">
        <v>1</v>
      </c>
    </row>
    <row r="55" spans="1:2" x14ac:dyDescent="0.25">
      <c r="A55" s="433" t="str">
        <f>General!C15</f>
        <v>l</v>
      </c>
      <c r="B55">
        <v>1</v>
      </c>
    </row>
    <row r="56" spans="1:2" x14ac:dyDescent="0.25">
      <c r="A56" s="433" t="str">
        <f>General!C16</f>
        <v>m</v>
      </c>
      <c r="B56">
        <v>1</v>
      </c>
    </row>
    <row r="57" spans="1:2" x14ac:dyDescent="0.25">
      <c r="A57" s="433" t="str">
        <f>General!C17</f>
        <v>o</v>
      </c>
      <c r="B57">
        <v>1</v>
      </c>
    </row>
    <row r="58" spans="1:2" x14ac:dyDescent="0.25">
      <c r="A58" s="433" t="str">
        <f>General!C18</f>
        <v>od</v>
      </c>
      <c r="B58">
        <v>1</v>
      </c>
    </row>
    <row r="59" spans="1:2" x14ac:dyDescent="0.25">
      <c r="A59" s="433" t="str">
        <f>General!C19</f>
        <v>of</v>
      </c>
      <c r="B59">
        <v>1</v>
      </c>
    </row>
    <row r="60" spans="1:2" x14ac:dyDescent="0.25">
      <c r="A60" s="433" t="str">
        <f>General!C20</f>
        <v>r</v>
      </c>
      <c r="B60">
        <v>1</v>
      </c>
    </row>
    <row r="61" spans="1:2" x14ac:dyDescent="0.25">
      <c r="A61" s="433" t="str">
        <f>General!C21</f>
        <v>rd</v>
      </c>
      <c r="B61">
        <v>1</v>
      </c>
    </row>
    <row r="62" spans="1:2" x14ac:dyDescent="0.25">
      <c r="A62" s="433" t="str">
        <f>General!C22</f>
        <v>s</v>
      </c>
      <c r="B62">
        <v>1</v>
      </c>
    </row>
    <row r="63" spans="1:2" x14ac:dyDescent="0.25">
      <c r="A63" s="433" t="str">
        <f>General!C23</f>
        <v>sr</v>
      </c>
      <c r="B63">
        <v>1</v>
      </c>
    </row>
    <row r="64" spans="1:2" x14ac:dyDescent="0.25">
      <c r="A64" s="433" t="str">
        <f>General!C24</f>
        <v>t</v>
      </c>
      <c r="B64">
        <v>1</v>
      </c>
    </row>
    <row r="65" spans="1:2" x14ac:dyDescent="0.25">
      <c r="A65" s="433" t="str">
        <f>General!C25</f>
        <v>tc</v>
      </c>
      <c r="B65">
        <v>1</v>
      </c>
    </row>
    <row r="66" spans="1:2" x14ac:dyDescent="0.25">
      <c r="A66" s="433" t="str">
        <f>General!C26</f>
        <v>tr</v>
      </c>
      <c r="B66">
        <v>1</v>
      </c>
    </row>
    <row r="67" spans="1:2" x14ac:dyDescent="0.25">
      <c r="A67" s="433" t="str">
        <f>General!C27</f>
        <v>u</v>
      </c>
      <c r="B67">
        <v>1</v>
      </c>
    </row>
    <row r="68" spans="1:2" x14ac:dyDescent="0.25">
      <c r="A68" s="433" t="str">
        <f>General!C28</f>
        <v>uc</v>
      </c>
      <c r="B68">
        <v>1</v>
      </c>
    </row>
    <row r="69" spans="1:2" x14ac:dyDescent="0.25">
      <c r="A69" s="433" t="str">
        <f>General!C29</f>
        <v>ur</v>
      </c>
      <c r="B69">
        <v>1</v>
      </c>
    </row>
    <row r="70" spans="1:2" x14ac:dyDescent="0.25">
      <c r="A70" s="433" t="str">
        <f>General!C30</f>
        <v>v</v>
      </c>
      <c r="B70">
        <v>1</v>
      </c>
    </row>
    <row r="71" spans="1:2" x14ac:dyDescent="0.25">
      <c r="A71" s="433" t="str">
        <f>General!C31</f>
        <v>w</v>
      </c>
      <c r="B71">
        <v>1</v>
      </c>
    </row>
    <row r="72" spans="1:2" x14ac:dyDescent="0.25">
      <c r="A72" s="433" t="str">
        <f>General!C32</f>
        <v>wd</v>
      </c>
      <c r="B72">
        <v>1</v>
      </c>
    </row>
    <row r="73" spans="1:2" x14ac:dyDescent="0.25">
      <c r="A73" s="433" t="str">
        <f>General!C33</f>
        <v>x</v>
      </c>
      <c r="B73">
        <v>1</v>
      </c>
    </row>
    <row r="74" spans="1:2" x14ac:dyDescent="0.25">
      <c r="A74" s="433" t="str">
        <f>General!C34</f>
        <v>xc</v>
      </c>
      <c r="B74">
        <v>1</v>
      </c>
    </row>
    <row r="75" spans="1:2" x14ac:dyDescent="0.25">
      <c r="A75" s="433" t="str">
        <f>General!C35</f>
        <v>xr</v>
      </c>
      <c r="B75">
        <v>1</v>
      </c>
    </row>
    <row r="76" spans="1:2" x14ac:dyDescent="0.25">
      <c r="A76" s="433" t="str">
        <f>General!C36</f>
        <v>z</v>
      </c>
      <c r="B76">
        <v>1</v>
      </c>
    </row>
    <row r="77" spans="1:2" x14ac:dyDescent="0.25">
      <c r="A77" s="433" t="str">
        <f>General!C37</f>
        <v>zd</v>
      </c>
      <c r="B77">
        <v>1</v>
      </c>
    </row>
    <row r="79" spans="1:2" x14ac:dyDescent="0.25">
      <c r="A79" s="3" t="s">
        <v>44</v>
      </c>
    </row>
    <row r="80" spans="1:2" x14ac:dyDescent="0.25">
      <c r="A80" t="s">
        <v>45</v>
      </c>
      <c r="B80">
        <v>12.2</v>
      </c>
    </row>
    <row r="81" spans="1:3" ht="6" customHeight="1" x14ac:dyDescent="0.25"/>
    <row r="82" spans="1:3" x14ac:dyDescent="0.25">
      <c r="A82" t="s">
        <v>46</v>
      </c>
      <c r="B82">
        <v>63</v>
      </c>
    </row>
    <row r="83" spans="1:3" ht="7.15" customHeight="1" x14ac:dyDescent="0.25"/>
    <row r="84" spans="1:3" x14ac:dyDescent="0.25">
      <c r="A84" t="s">
        <v>47</v>
      </c>
      <c r="B84">
        <v>0.3</v>
      </c>
      <c r="C84" s="1" t="s">
        <v>158</v>
      </c>
    </row>
    <row r="85" spans="1:3" ht="7.15" customHeight="1" x14ac:dyDescent="0.25"/>
    <row r="86" spans="1:3" x14ac:dyDescent="0.25">
      <c r="A86" t="s">
        <v>82</v>
      </c>
      <c r="B86">
        <v>0.5</v>
      </c>
    </row>
    <row r="87" spans="1:3" ht="7.15" customHeight="1" x14ac:dyDescent="0.25"/>
    <row r="88" spans="1:3" x14ac:dyDescent="0.25">
      <c r="A88" t="s">
        <v>48</v>
      </c>
      <c r="B88"/>
    </row>
    <row r="89" spans="1:3" x14ac:dyDescent="0.25">
      <c r="A89" s="433" t="s">
        <v>4</v>
      </c>
      <c r="B89">
        <v>8</v>
      </c>
    </row>
    <row r="90" spans="1:3" x14ac:dyDescent="0.25">
      <c r="A90" s="433" t="s">
        <v>2520</v>
      </c>
      <c r="B90">
        <v>8</v>
      </c>
    </row>
    <row r="91" spans="1:3" x14ac:dyDescent="0.25">
      <c r="A91" s="433" t="s">
        <v>10</v>
      </c>
      <c r="B91">
        <v>5.5</v>
      </c>
    </row>
    <row r="92" spans="1:3" x14ac:dyDescent="0.25">
      <c r="A92" s="433" t="s">
        <v>88</v>
      </c>
      <c r="B92">
        <v>8</v>
      </c>
    </row>
    <row r="93" spans="1:3" x14ac:dyDescent="0.25">
      <c r="A93" s="433" t="s">
        <v>89</v>
      </c>
      <c r="B93">
        <v>5.5</v>
      </c>
    </row>
    <row r="94" spans="1:3" x14ac:dyDescent="0.25">
      <c r="A94" s="433" t="s">
        <v>90</v>
      </c>
      <c r="B94">
        <v>5.5</v>
      </c>
    </row>
    <row r="95" spans="1:3" x14ac:dyDescent="0.25">
      <c r="A95" s="433" t="s">
        <v>7</v>
      </c>
      <c r="B95">
        <v>6</v>
      </c>
    </row>
    <row r="96" spans="1:3" x14ac:dyDescent="0.25">
      <c r="A96" s="433" t="s">
        <v>6</v>
      </c>
      <c r="B96">
        <v>8</v>
      </c>
    </row>
    <row r="97" spans="1:2" x14ac:dyDescent="0.25">
      <c r="A97" s="433" t="s">
        <v>2524</v>
      </c>
      <c r="B97">
        <v>8</v>
      </c>
    </row>
    <row r="98" spans="1:2" x14ac:dyDescent="0.25">
      <c r="A98" s="433" t="s">
        <v>104</v>
      </c>
      <c r="B98">
        <v>8</v>
      </c>
    </row>
    <row r="99" spans="1:2" x14ac:dyDescent="0.25">
      <c r="A99" s="433" t="s">
        <v>9</v>
      </c>
      <c r="B99">
        <v>6</v>
      </c>
    </row>
    <row r="100" spans="1:2" x14ac:dyDescent="0.25">
      <c r="A100" s="433" t="s">
        <v>2523</v>
      </c>
      <c r="B100">
        <v>6</v>
      </c>
    </row>
    <row r="101" spans="1:2" x14ac:dyDescent="0.25">
      <c r="A101" s="433" t="s">
        <v>91</v>
      </c>
      <c r="B101">
        <v>5.5</v>
      </c>
    </row>
    <row r="102" spans="1:2" x14ac:dyDescent="0.25">
      <c r="A102" s="433" t="s">
        <v>5</v>
      </c>
      <c r="B102">
        <v>8</v>
      </c>
    </row>
    <row r="103" spans="1:2" x14ac:dyDescent="0.25">
      <c r="A103" s="433" t="s">
        <v>2522</v>
      </c>
      <c r="B103">
        <v>8</v>
      </c>
    </row>
    <row r="104" spans="1:2" x14ac:dyDescent="0.25">
      <c r="A104" s="433" t="s">
        <v>8</v>
      </c>
      <c r="B104">
        <v>6</v>
      </c>
    </row>
    <row r="105" spans="1:2" x14ac:dyDescent="0.25">
      <c r="A105" s="433" t="s">
        <v>2521</v>
      </c>
      <c r="B105">
        <v>6</v>
      </c>
    </row>
    <row r="107" spans="1:2" x14ac:dyDescent="0.25">
      <c r="A107" t="s">
        <v>49</v>
      </c>
      <c r="B107"/>
    </row>
    <row r="108" spans="1:2" x14ac:dyDescent="0.25">
      <c r="A108" s="433" t="str">
        <f>General!A4</f>
        <v>b</v>
      </c>
      <c r="B108">
        <v>33</v>
      </c>
    </row>
    <row r="109" spans="1:2" x14ac:dyDescent="0.25">
      <c r="A109" s="433" t="str">
        <f>General!A5</f>
        <v>bd</v>
      </c>
      <c r="B109">
        <v>33</v>
      </c>
    </row>
    <row r="110" spans="1:2" x14ac:dyDescent="0.25">
      <c r="A110" s="433" t="str">
        <f>General!A6</f>
        <v>f</v>
      </c>
      <c r="B110">
        <v>38</v>
      </c>
    </row>
    <row r="111" spans="1:2" x14ac:dyDescent="0.25">
      <c r="A111" s="433" t="str">
        <f>General!A7</f>
        <v>h</v>
      </c>
      <c r="B111">
        <v>33</v>
      </c>
    </row>
    <row r="112" spans="1:2" x14ac:dyDescent="0.25">
      <c r="A112" s="433" t="str">
        <f>General!A8</f>
        <v>i</v>
      </c>
      <c r="B112">
        <v>38</v>
      </c>
    </row>
    <row r="113" spans="1:3" x14ac:dyDescent="0.25">
      <c r="A113" s="433" t="str">
        <f>General!A9</f>
        <v>k</v>
      </c>
      <c r="B113">
        <v>38</v>
      </c>
    </row>
    <row r="114" spans="1:3" x14ac:dyDescent="0.25">
      <c r="A114" s="433" t="str">
        <f>General!A10</f>
        <v>l</v>
      </c>
      <c r="B114">
        <v>33</v>
      </c>
    </row>
    <row r="115" spans="1:3" x14ac:dyDescent="0.25">
      <c r="A115" s="433" t="str">
        <f>General!A11</f>
        <v>o</v>
      </c>
      <c r="B115">
        <v>33</v>
      </c>
    </row>
    <row r="116" spans="1:3" x14ac:dyDescent="0.25">
      <c r="A116" s="433" t="str">
        <f>General!A12</f>
        <v>od</v>
      </c>
      <c r="B116">
        <v>33</v>
      </c>
    </row>
    <row r="117" spans="1:3" x14ac:dyDescent="0.25">
      <c r="A117" s="433" t="str">
        <f>General!A13</f>
        <v>of</v>
      </c>
      <c r="B117">
        <v>33</v>
      </c>
    </row>
    <row r="118" spans="1:3" x14ac:dyDescent="0.25">
      <c r="A118" s="433" t="str">
        <f>General!A14</f>
        <v>r</v>
      </c>
      <c r="B118">
        <v>38</v>
      </c>
    </row>
    <row r="119" spans="1:3" x14ac:dyDescent="0.25">
      <c r="A119" s="433" t="str">
        <f>General!A15</f>
        <v>rd</v>
      </c>
      <c r="B119">
        <v>38</v>
      </c>
    </row>
    <row r="120" spans="1:3" x14ac:dyDescent="0.25">
      <c r="A120" s="433" t="str">
        <f>General!A16</f>
        <v>v</v>
      </c>
      <c r="B120">
        <v>38</v>
      </c>
    </row>
    <row r="121" spans="1:3" x14ac:dyDescent="0.25">
      <c r="A121" s="433" t="str">
        <f>General!A17</f>
        <v>w</v>
      </c>
      <c r="B121">
        <v>33</v>
      </c>
    </row>
    <row r="122" spans="1:3" x14ac:dyDescent="0.25">
      <c r="A122" s="433" t="str">
        <f>General!A18</f>
        <v>wd</v>
      </c>
      <c r="B122">
        <v>33</v>
      </c>
    </row>
    <row r="123" spans="1:3" x14ac:dyDescent="0.25">
      <c r="A123" s="433" t="str">
        <f>General!A19</f>
        <v>z</v>
      </c>
      <c r="B123">
        <v>38</v>
      </c>
    </row>
    <row r="124" spans="1:3" x14ac:dyDescent="0.25">
      <c r="A124" s="433" t="str">
        <f>General!A20</f>
        <v>zd</v>
      </c>
      <c r="B124">
        <v>38</v>
      </c>
    </row>
    <row r="126" spans="1:3" x14ac:dyDescent="0.25">
      <c r="A126" s="3" t="s">
        <v>50</v>
      </c>
    </row>
    <row r="127" spans="1:3" x14ac:dyDescent="0.25">
      <c r="A127" t="s">
        <v>51</v>
      </c>
      <c r="B127">
        <v>25</v>
      </c>
      <c r="C127" s="1" t="s">
        <v>159</v>
      </c>
    </row>
    <row r="128" spans="1:3" ht="7.9" customHeight="1" x14ac:dyDescent="0.25"/>
    <row r="129" spans="1:3" x14ac:dyDescent="0.25">
      <c r="A129" t="s">
        <v>52</v>
      </c>
      <c r="B129">
        <v>20</v>
      </c>
      <c r="C129" s="1" t="s">
        <v>160</v>
      </c>
    </row>
    <row r="130" spans="1:3" ht="4.1500000000000004" customHeight="1" x14ac:dyDescent="0.25"/>
    <row r="131" spans="1:3" x14ac:dyDescent="0.25">
      <c r="A131" t="s">
        <v>53</v>
      </c>
      <c r="B131">
        <v>0.6</v>
      </c>
    </row>
    <row r="132" spans="1:3" ht="4.1500000000000004" customHeight="1" x14ac:dyDescent="0.25"/>
    <row r="133" spans="1:3" x14ac:dyDescent="0.25">
      <c r="A133" t="s">
        <v>54</v>
      </c>
      <c r="B133">
        <v>0.6</v>
      </c>
      <c r="C133" s="1" t="s">
        <v>161</v>
      </c>
    </row>
    <row r="134" spans="1:3" ht="3" customHeight="1" x14ac:dyDescent="0.25"/>
    <row r="135" spans="1:3" x14ac:dyDescent="0.25">
      <c r="A135" t="s">
        <v>55</v>
      </c>
      <c r="B135">
        <v>1.3</v>
      </c>
    </row>
    <row r="137" spans="1:3" x14ac:dyDescent="0.25">
      <c r="A137" s="3" t="s">
        <v>56</v>
      </c>
    </row>
    <row r="138" spans="1:3" x14ac:dyDescent="0.25">
      <c r="A138" t="s">
        <v>57</v>
      </c>
      <c r="B138">
        <v>11.3</v>
      </c>
      <c r="C138" s="1" t="s">
        <v>162</v>
      </c>
    </row>
    <row r="140" spans="1:3" x14ac:dyDescent="0.25">
      <c r="A140" t="s">
        <v>58</v>
      </c>
      <c r="B140"/>
    </row>
    <row r="141" spans="1:3" x14ac:dyDescent="0.25">
      <c r="A141" t="s">
        <v>59</v>
      </c>
      <c r="B141">
        <v>20</v>
      </c>
    </row>
    <row r="142" spans="1:3" x14ac:dyDescent="0.25">
      <c r="A142" t="s">
        <v>99</v>
      </c>
      <c r="B142"/>
    </row>
    <row r="143" spans="1:3" x14ac:dyDescent="0.25">
      <c r="A143" t="s">
        <v>60</v>
      </c>
      <c r="B143">
        <v>20</v>
      </c>
    </row>
    <row r="144" spans="1:3" x14ac:dyDescent="0.25">
      <c r="A144" t="s">
        <v>61</v>
      </c>
      <c r="B144">
        <v>15</v>
      </c>
    </row>
    <row r="145" spans="1:3" x14ac:dyDescent="0.25">
      <c r="A145" t="s">
        <v>62</v>
      </c>
      <c r="B145">
        <v>20</v>
      </c>
    </row>
    <row r="146" spans="1:3" x14ac:dyDescent="0.25">
      <c r="A146" t="s">
        <v>63</v>
      </c>
      <c r="B146">
        <v>20</v>
      </c>
    </row>
    <row r="147" spans="1:3" x14ac:dyDescent="0.25">
      <c r="A147" t="s">
        <v>64</v>
      </c>
      <c r="B147">
        <v>20</v>
      </c>
    </row>
    <row r="149" spans="1:3" x14ac:dyDescent="0.25">
      <c r="A149" t="s">
        <v>65</v>
      </c>
      <c r="B149">
        <v>5</v>
      </c>
    </row>
    <row r="150" spans="1:3" ht="7.15" customHeight="1" x14ac:dyDescent="0.25"/>
    <row r="151" spans="1:3" x14ac:dyDescent="0.25">
      <c r="A151" t="s">
        <v>66</v>
      </c>
      <c r="B151">
        <v>0.25</v>
      </c>
      <c r="C151" s="1" t="s">
        <v>163</v>
      </c>
    </row>
    <row r="152" spans="1:3" ht="7.9" customHeight="1" x14ac:dyDescent="0.25"/>
    <row r="153" spans="1:3" x14ac:dyDescent="0.25">
      <c r="A153" t="s">
        <v>67</v>
      </c>
      <c r="B153">
        <v>20</v>
      </c>
      <c r="C153" s="1" t="s">
        <v>160</v>
      </c>
    </row>
    <row r="154" spans="1:3" ht="5.45" customHeight="1" x14ac:dyDescent="0.25"/>
    <row r="155" spans="1:3" x14ac:dyDescent="0.25">
      <c r="A155" t="s">
        <v>68</v>
      </c>
      <c r="B155">
        <v>0.5</v>
      </c>
    </row>
    <row r="156" spans="1:3" ht="6" customHeight="1" x14ac:dyDescent="0.25"/>
    <row r="157" spans="1:3" x14ac:dyDescent="0.25">
      <c r="A157" t="s">
        <v>69</v>
      </c>
      <c r="B157">
        <v>14.3</v>
      </c>
      <c r="C157" s="1" t="s">
        <v>164</v>
      </c>
    </row>
    <row r="159" spans="1:3" x14ac:dyDescent="0.25">
      <c r="A159" s="3" t="s">
        <v>70</v>
      </c>
    </row>
    <row r="160" spans="1:3" x14ac:dyDescent="0.25">
      <c r="A160" t="s">
        <v>71</v>
      </c>
      <c r="B160">
        <v>2</v>
      </c>
      <c r="C160" s="1" t="s">
        <v>161</v>
      </c>
    </row>
    <row r="161" spans="1:3" ht="6" customHeight="1" x14ac:dyDescent="0.25"/>
    <row r="162" spans="1:3" x14ac:dyDescent="0.25">
      <c r="A162" t="s">
        <v>72</v>
      </c>
      <c r="B162">
        <v>1.3</v>
      </c>
      <c r="C162" s="1" t="s">
        <v>13</v>
      </c>
    </row>
    <row r="164" spans="1:3" x14ac:dyDescent="0.25">
      <c r="A164" s="3" t="s">
        <v>113</v>
      </c>
    </row>
    <row r="165" spans="1:3" x14ac:dyDescent="0.25">
      <c r="A165" s="8"/>
      <c r="B165" s="8" t="s">
        <v>126</v>
      </c>
      <c r="C165" s="8" t="s">
        <v>127</v>
      </c>
    </row>
    <row r="166" spans="1:3" x14ac:dyDescent="0.25">
      <c r="A166" s="437" t="str">
        <f>General!A4</f>
        <v>b</v>
      </c>
      <c r="B166" s="8">
        <v>1</v>
      </c>
      <c r="C166" s="8">
        <v>1</v>
      </c>
    </row>
    <row r="167" spans="1:3" x14ac:dyDescent="0.25">
      <c r="A167" s="437" t="str">
        <f>General!A5</f>
        <v>bd</v>
      </c>
      <c r="B167" s="8">
        <v>1</v>
      </c>
      <c r="C167" s="8">
        <v>1</v>
      </c>
    </row>
    <row r="168" spans="1:3" x14ac:dyDescent="0.25">
      <c r="A168" s="437" t="str">
        <f>General!A6</f>
        <v>f</v>
      </c>
      <c r="B168" s="8">
        <v>1</v>
      </c>
      <c r="C168" s="8">
        <v>1</v>
      </c>
    </row>
    <row r="169" spans="1:3" x14ac:dyDescent="0.25">
      <c r="A169" s="437" t="str">
        <f>General!A7</f>
        <v>h</v>
      </c>
      <c r="B169" s="8">
        <v>1</v>
      </c>
      <c r="C169" s="8">
        <v>3</v>
      </c>
    </row>
    <row r="170" spans="1:3" x14ac:dyDescent="0.25">
      <c r="A170" s="437" t="str">
        <f>General!A8</f>
        <v>i</v>
      </c>
      <c r="B170" s="8">
        <v>1</v>
      </c>
      <c r="C170" s="8">
        <v>1</v>
      </c>
    </row>
    <row r="171" spans="1:3" x14ac:dyDescent="0.25">
      <c r="A171" s="437" t="str">
        <f>General!A9</f>
        <v>k</v>
      </c>
      <c r="B171" s="8">
        <v>1</v>
      </c>
      <c r="C171" s="8">
        <v>1</v>
      </c>
    </row>
    <row r="172" spans="1:3" x14ac:dyDescent="0.25">
      <c r="A172" s="437" t="str">
        <f>General!A10</f>
        <v>l</v>
      </c>
      <c r="B172" s="8">
        <v>1</v>
      </c>
      <c r="C172" s="8">
        <v>1</v>
      </c>
    </row>
    <row r="173" spans="1:3" x14ac:dyDescent="0.25">
      <c r="A173" s="437" t="str">
        <f>General!A11</f>
        <v>o</v>
      </c>
      <c r="B173" s="8">
        <v>1</v>
      </c>
      <c r="C173" s="8">
        <v>1</v>
      </c>
    </row>
    <row r="174" spans="1:3" x14ac:dyDescent="0.25">
      <c r="A174" s="437" t="str">
        <f>General!A12</f>
        <v>od</v>
      </c>
      <c r="B174" s="8">
        <v>1</v>
      </c>
      <c r="C174" s="8">
        <v>1</v>
      </c>
    </row>
    <row r="175" spans="1:3" x14ac:dyDescent="0.25">
      <c r="A175" s="437" t="str">
        <f>General!A13</f>
        <v>of</v>
      </c>
      <c r="B175" s="8">
        <v>1</v>
      </c>
      <c r="C175" s="8">
        <v>1</v>
      </c>
    </row>
    <row r="176" spans="1:3" x14ac:dyDescent="0.25">
      <c r="A176" s="437" t="str">
        <f>General!A14</f>
        <v>r</v>
      </c>
      <c r="B176" s="8">
        <v>1</v>
      </c>
      <c r="C176" s="8">
        <v>1</v>
      </c>
    </row>
    <row r="177" spans="1:3" x14ac:dyDescent="0.25">
      <c r="A177" s="437" t="str">
        <f>General!A15</f>
        <v>rd</v>
      </c>
      <c r="B177" s="8">
        <v>1</v>
      </c>
      <c r="C177" s="8">
        <v>1</v>
      </c>
    </row>
    <row r="178" spans="1:3" x14ac:dyDescent="0.25">
      <c r="A178" s="437" t="str">
        <f>General!A16</f>
        <v>v</v>
      </c>
      <c r="B178" s="8">
        <v>1</v>
      </c>
      <c r="C178" s="8">
        <v>1</v>
      </c>
    </row>
    <row r="179" spans="1:3" x14ac:dyDescent="0.25">
      <c r="A179" s="437" t="str">
        <f>General!A17</f>
        <v>w</v>
      </c>
      <c r="B179" s="8">
        <v>1</v>
      </c>
      <c r="C179" s="8">
        <v>1</v>
      </c>
    </row>
    <row r="180" spans="1:3" x14ac:dyDescent="0.25">
      <c r="A180" s="437" t="str">
        <f>General!A18</f>
        <v>wd</v>
      </c>
      <c r="B180" s="8">
        <v>1</v>
      </c>
      <c r="C180" s="8">
        <v>1</v>
      </c>
    </row>
    <row r="181" spans="1:3" x14ac:dyDescent="0.25">
      <c r="A181" s="437" t="str">
        <f>General!A19</f>
        <v>z</v>
      </c>
      <c r="B181" s="8">
        <v>1</v>
      </c>
      <c r="C181" s="8">
        <v>1</v>
      </c>
    </row>
    <row r="182" spans="1:3" x14ac:dyDescent="0.25">
      <c r="A182" s="437" t="str">
        <f>General!A20</f>
        <v>zd</v>
      </c>
      <c r="B182" s="8">
        <v>1</v>
      </c>
      <c r="C18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338</vt:i4>
      </vt:variant>
    </vt:vector>
  </HeadingPairs>
  <TitlesOfParts>
    <vt:vector size="348" baseType="lpstr">
      <vt:lpstr>General</vt:lpstr>
      <vt:lpstr>Price</vt:lpstr>
      <vt:lpstr>Finance</vt:lpstr>
      <vt:lpstr>Sup Feed</vt:lpstr>
      <vt:lpstr>ErrorChecks</vt:lpstr>
      <vt:lpstr>Sheep</vt:lpstr>
      <vt:lpstr>Parameters</vt:lpstr>
      <vt:lpstr>PastParameters</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grain_density</vt:lpstr>
      <vt:lpstr>Price!grain_price</vt:lpstr>
      <vt:lpstr>Price!grain_price_info</vt:lpstr>
      <vt:lpstr>Price!grain_price_percentile</vt:lpstr>
      <vt:lpstr>'Mach 1'!harv_eff</vt:lpstr>
      <vt:lpstr>'Mach 1'!harv_fuel_consumption</vt:lpstr>
      <vt:lpstr>'Mach 1'!harvest_maint</vt:lpstr>
      <vt:lpstr>'Mach 1'!harvest_speed</vt:lpstr>
      <vt:lpstr>'Mach General'!harvest_yield</vt:lpstr>
      <vt:lpstr>'Mach 1'!harvester_width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i_ca_c2</vt:lpstr>
      <vt:lpstr>i_ca_len</vt:lpstr>
      <vt:lpstr>i_ca_pos</vt:lpstr>
      <vt:lpstr>i_ca_y</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1'!oil_grease_factor_tractor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1'!seeder_speed_base</vt:lpstr>
      <vt:lpstr>'Mach 1'!seeder_speed_crop_adj</vt:lpstr>
      <vt:lpstr>'Mach 1'!seeder_width</vt:lpstr>
      <vt:lpstr>'Mach 1'!seeding_eff</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'Mach 1'!sup_feed</vt:lpstr>
      <vt:lpstr>sup_md_vol</vt:lpstr>
      <vt:lpstr>sup_transaction</vt:lpstr>
      <vt:lpstr>'Mach 1'!tillage_maint</vt:lpstr>
      <vt:lpstr>'Mach 1'!time_fill_spreader</vt:lpstr>
      <vt:lpstr>'Mach 1'!variable_dep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2022-01-25T02:13:18Z</dcterms:modified>
</cp:coreProperties>
</file>