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2AB5633-2D57-48F6-B0D3-8C3C613C0C57}" xr6:coauthVersionLast="45" xr6:coauthVersionMax="45" xr10:uidLastSave="{00000000-0000-0000-0000-000000000000}"/>
  <bookViews>
    <workbookView xWindow="28680" yWindow="-120" windowWidth="29040" windowHeight="1584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857" i="18" l="1"/>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Y850" i="18"/>
  <c r="Z850" i="18"/>
  <c r="AA850" i="18"/>
  <c r="AB850" i="18"/>
  <c r="Y851" i="18"/>
  <c r="Z851" i="18"/>
  <c r="AA851" i="18"/>
  <c r="AB851" i="18"/>
  <c r="Y852" i="18"/>
  <c r="Z852" i="18"/>
  <c r="AA852" i="18"/>
  <c r="AB852" i="18"/>
  <c r="Y853" i="18"/>
  <c r="Z853" i="18"/>
  <c r="AA853" i="18"/>
  <c r="AB853" i="18"/>
  <c r="Y854" i="18"/>
  <c r="Z854" i="18"/>
  <c r="AA854" i="18"/>
  <c r="AB854" i="18"/>
  <c r="Y855" i="18"/>
  <c r="Z855" i="18"/>
  <c r="AA855" i="18"/>
  <c r="AB855" i="18"/>
  <c r="Y856" i="18"/>
  <c r="Z856" i="18"/>
  <c r="AA856" i="18"/>
  <c r="AB856" i="18"/>
  <c r="AB848" i="18"/>
  <c r="AA848" i="18"/>
  <c r="Z848" i="18"/>
  <c r="Y848" i="18"/>
  <c r="N850" i="18"/>
  <c r="N851" i="18" s="1"/>
  <c r="N852" i="18" s="1"/>
  <c r="N853" i="18" s="1"/>
  <c r="N854" i="18" s="1"/>
  <c r="N855" i="18" s="1"/>
  <c r="N856" i="18" s="1"/>
  <c r="M850" i="18"/>
  <c r="M851" i="18" s="1"/>
  <c r="M852" i="18" s="1"/>
  <c r="M853" i="18" s="1"/>
  <c r="M854" i="18" s="1"/>
  <c r="M855" i="18" s="1"/>
  <c r="M856" i="18" s="1"/>
  <c r="L850" i="18"/>
  <c r="L851" i="18" s="1"/>
  <c r="L852" i="18" s="1"/>
  <c r="L853" i="18" s="1"/>
  <c r="L854" i="18" s="1"/>
  <c r="L855" i="18" s="1"/>
  <c r="L856" i="18" s="1"/>
  <c r="AU507" i="1" l="1" a="1"/>
  <c r="AU507" i="1" s="1"/>
  <c r="AS507" i="1" a="1"/>
  <c r="AS507" i="1" s="1"/>
  <c r="AR507" i="1" a="1"/>
  <c r="AR507" i="1" s="1"/>
  <c r="AQ507" i="1" a="1"/>
  <c r="AQ507" i="1" s="1"/>
  <c r="AO507" i="1" a="1"/>
  <c r="AO507" i="1" s="1"/>
  <c r="AN507" i="1" a="1"/>
  <c r="AN507" i="1" s="1"/>
  <c r="AM507" i="1" a="1"/>
  <c r="AM507" i="1" s="1"/>
  <c r="AK507" i="1" a="1"/>
  <c r="AK507" i="1" s="1"/>
  <c r="AJ507" i="1" a="1"/>
  <c r="AJ507" i="1" s="1"/>
  <c r="AI507" i="1" a="1"/>
  <c r="AI507" i="1" s="1"/>
  <c r="AG507" i="1" a="1"/>
  <c r="AG507" i="1" s="1"/>
  <c r="AF507" i="1" a="1"/>
  <c r="AF507" i="1" s="1"/>
  <c r="AE507" i="1" a="1"/>
  <c r="AE507" i="1" s="1"/>
  <c r="AC507" i="1" a="1"/>
  <c r="AC507" i="1" s="1"/>
  <c r="AB507" i="1" a="1"/>
  <c r="AB507" i="1" s="1"/>
  <c r="AA507" i="1" a="1"/>
  <c r="AA507" i="1" s="1"/>
  <c r="Y507" i="1" a="1"/>
  <c r="Y507" i="1" s="1"/>
  <c r="X507" i="1" a="1"/>
  <c r="X507" i="1" s="1"/>
  <c r="W507" i="1" a="1"/>
  <c r="W507" i="1" s="1"/>
  <c r="U507" i="1" a="1"/>
  <c r="U507" i="1" s="1"/>
  <c r="T507" i="1" a="1"/>
  <c r="T507" i="1" s="1"/>
  <c r="S507" i="1" a="1"/>
  <c r="S507" i="1" s="1"/>
  <c r="Q507" i="1" a="1"/>
  <c r="Q507" i="1" s="1"/>
  <c r="P507" i="1" a="1"/>
  <c r="P507" i="1" s="1"/>
  <c r="O507" i="1" a="1"/>
  <c r="O507" i="1" s="1"/>
  <c r="M507" i="1" a="1"/>
  <c r="M507" i="1" s="1"/>
  <c r="L507" i="1" a="1"/>
  <c r="L507" i="1" s="1"/>
  <c r="K507" i="1"/>
  <c r="J507" i="1"/>
  <c r="AT507" i="1" s="1" a="1"/>
  <c r="AT507" i="1" s="1"/>
  <c r="I507" i="1"/>
  <c r="H507" i="1"/>
  <c r="G507"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a="1"/>
  <c r="AI399" i="1" s="1"/>
  <c r="AH399" i="1" a="1"/>
  <c r="AH399" i="1" s="1"/>
  <c r="AG399" i="1" a="1"/>
  <c r="AG399" i="1" s="1"/>
  <c r="AF399" i="1" a="1"/>
  <c r="AF399" i="1" s="1"/>
  <c r="AE399" i="1" a="1"/>
  <c r="AE399" i="1" s="1"/>
  <c r="AD399" i="1" a="1"/>
  <c r="AD399" i="1" s="1"/>
  <c r="AC399" i="1" a="1"/>
  <c r="AC399" i="1" s="1"/>
  <c r="AB399" i="1" a="1"/>
  <c r="AB399" i="1" s="1"/>
  <c r="AA399" i="1" a="1"/>
  <c r="AA399" i="1" s="1"/>
  <c r="Z399" i="1" a="1"/>
  <c r="Z399" i="1" s="1"/>
  <c r="Y399" i="1" a="1"/>
  <c r="Y399" i="1" s="1"/>
  <c r="X399" i="1" a="1"/>
  <c r="X399" i="1" s="1"/>
  <c r="W399" i="1" a="1"/>
  <c r="W399" i="1" s="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N181" i="9"/>
  <c r="N507" i="1" l="1" a="1"/>
  <c r="N507" i="1" s="1"/>
  <c r="R507" i="1" a="1"/>
  <c r="R507" i="1" s="1"/>
  <c r="V507" i="1" a="1"/>
  <c r="V507" i="1" s="1"/>
  <c r="Z507" i="1" a="1"/>
  <c r="Z507" i="1" s="1"/>
  <c r="AD507" i="1" a="1"/>
  <c r="AD507" i="1" s="1"/>
  <c r="AH507" i="1" a="1"/>
  <c r="AH507" i="1" s="1"/>
  <c r="AL507" i="1" a="1"/>
  <c r="AL507" i="1" s="1"/>
  <c r="AP507" i="1" a="1"/>
  <c r="AP507" i="1" s="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M858" i="18"/>
  <c r="L858" i="18"/>
  <c r="K858" i="18"/>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T681" i="27" l="1"/>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AD683" i="27" l="1"/>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T701" i="27" l="1"/>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T693" i="27" l="1"/>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AD713" i="27" l="1"/>
  <c r="T713" i="27" s="1"/>
  <c r="T703" i="27"/>
  <c r="T779" i="9"/>
  <c r="T759" i="9"/>
  <c r="T750" i="9"/>
  <c r="T769" i="9"/>
  <c r="T789" i="9"/>
  <c r="T809" i="9"/>
  <c r="T839" i="9"/>
  <c r="T829" i="9"/>
  <c r="T819" i="9"/>
  <c r="T799" i="9"/>
  <c r="U98" i="17"/>
  <c r="U111" i="17"/>
  <c r="U110" i="17"/>
  <c r="U105" i="17"/>
  <c r="U104" i="17"/>
  <c r="F112" i="17"/>
  <c r="U112" i="17" s="1"/>
  <c r="U103" i="17"/>
  <c r="G31" i="17"/>
  <c r="T800" i="9" l="1"/>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N450" i="1"/>
  <c r="O450" i="1"/>
  <c r="L450" i="1"/>
  <c r="M504" i="1"/>
  <c r="N504" i="1"/>
  <c r="O504" i="1"/>
  <c r="L504" i="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O461" i="1" a="1"/>
  <c r="O461" i="1" s="1"/>
  <c r="O103" i="17"/>
  <c r="K748" i="18"/>
  <c r="M748" i="18"/>
  <c r="K724" i="18"/>
  <c r="M724" i="18"/>
  <c r="M700" i="18"/>
  <c r="L700" i="18"/>
  <c r="L724" i="18"/>
  <c r="L748" i="18"/>
  <c r="K700" i="18"/>
  <c r="W450" i="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M538" i="1" a="1"/>
  <c r="M538" i="1" s="1"/>
  <c r="M536" i="1" a="1"/>
  <c r="M536" i="1" s="1"/>
  <c r="M535" i="1" a="1"/>
  <c r="M535" i="1" s="1"/>
  <c r="M537" i="1" a="1"/>
  <c r="M537" i="1" s="1"/>
  <c r="P450" i="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L538" i="1" a="1"/>
  <c r="L538" i="1" s="1"/>
  <c r="L537" i="1" a="1"/>
  <c r="L537" i="1" s="1"/>
  <c r="L535" i="1" a="1"/>
  <c r="L535" i="1" s="1"/>
  <c r="L536" i="1" a="1"/>
  <c r="L536" i="1" s="1"/>
  <c r="Q450" i="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O535" i="1" a="1"/>
  <c r="O535" i="1" s="1"/>
  <c r="O536" i="1" a="1"/>
  <c r="O536" i="1" s="1"/>
  <c r="O537" i="1" a="1"/>
  <c r="O537" i="1" s="1"/>
  <c r="O538" i="1" a="1"/>
  <c r="O538" i="1" s="1"/>
  <c r="R504" i="1"/>
  <c r="N535" i="1" a="1"/>
  <c r="N535" i="1" s="1"/>
  <c r="N536" i="1" a="1"/>
  <c r="N536" i="1" s="1"/>
  <c r="N538" i="1" a="1"/>
  <c r="N538" i="1" s="1"/>
  <c r="N537" i="1" a="1"/>
  <c r="N537" i="1" s="1"/>
  <c r="M396" i="1"/>
  <c r="N396" i="1"/>
  <c r="O396" i="1"/>
  <c r="L396" i="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R535" i="1" a="1"/>
  <c r="R535" i="1" s="1"/>
  <c r="R538" i="1" a="1"/>
  <c r="R538" i="1" s="1"/>
  <c r="R537" i="1" a="1"/>
  <c r="R537" i="1" s="1"/>
  <c r="R536" i="1" a="1"/>
  <c r="R536" i="1" s="1"/>
  <c r="V450" i="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Q538" i="1" a="1"/>
  <c r="Q538" i="1" s="1"/>
  <c r="Q536" i="1" a="1"/>
  <c r="Q536" i="1" s="1"/>
  <c r="Q537" i="1" a="1"/>
  <c r="Q537" i="1" s="1"/>
  <c r="Q535" i="1" a="1"/>
  <c r="Q535" i="1" s="1"/>
  <c r="Q396" i="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P535" i="1" a="1"/>
  <c r="P535" i="1" s="1"/>
  <c r="P537" i="1" a="1"/>
  <c r="P537" i="1" s="1"/>
  <c r="P538" i="1" a="1"/>
  <c r="P538" i="1" s="1"/>
  <c r="P536" i="1" a="1"/>
  <c r="P536" i="1" s="1"/>
  <c r="T450" i="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S538" i="1" a="1"/>
  <c r="S538" i="1" s="1"/>
  <c r="S536" i="1" a="1"/>
  <c r="S536" i="1" s="1"/>
  <c r="S537" i="1" a="1"/>
  <c r="S537" i="1" s="1"/>
  <c r="S535" i="1" a="1"/>
  <c r="S535" i="1" s="1"/>
  <c r="AA450" i="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U535" i="1" a="1"/>
  <c r="U535" i="1" s="1"/>
  <c r="U537" i="1" a="1"/>
  <c r="U537" i="1" s="1"/>
  <c r="U538" i="1" a="1"/>
  <c r="U538" i="1" s="1"/>
  <c r="U536" i="1" a="1"/>
  <c r="U536" i="1" s="1"/>
  <c r="Y450" i="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V535" i="1" a="1"/>
  <c r="V535" i="1" s="1"/>
  <c r="V536" i="1" a="1"/>
  <c r="V536" i="1" s="1"/>
  <c r="V537" i="1" a="1"/>
  <c r="V537" i="1" s="1"/>
  <c r="V538" i="1" a="1"/>
  <c r="V538" i="1" s="1"/>
  <c r="T396" i="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T535" i="1" a="1"/>
  <c r="T535" i="1" s="1"/>
  <c r="T538" i="1" a="1"/>
  <c r="T538" i="1" s="1"/>
  <c r="T537" i="1" a="1"/>
  <c r="T537" i="1" s="1"/>
  <c r="T536" i="1" a="1"/>
  <c r="T536" i="1" s="1"/>
  <c r="Z450" i="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W535" i="1" a="1"/>
  <c r="W535" i="1" s="1"/>
  <c r="W538" i="1" a="1"/>
  <c r="W538" i="1" s="1"/>
  <c r="W536" i="1" a="1"/>
  <c r="W536" i="1" s="1"/>
  <c r="W537" i="1" a="1"/>
  <c r="W537" i="1" s="1"/>
  <c r="X450" i="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A535" i="1" a="1"/>
  <c r="AA535" i="1" s="1"/>
  <c r="AA536" i="1" a="1"/>
  <c r="AA536" i="1" s="1"/>
  <c r="AA537" i="1" a="1"/>
  <c r="AA537" i="1" s="1"/>
  <c r="AA538" i="1" a="1"/>
  <c r="AA538" i="1" s="1"/>
  <c r="AD504" i="1"/>
  <c r="Z538" i="1" a="1"/>
  <c r="Z538" i="1" s="1"/>
  <c r="Z535" i="1" a="1"/>
  <c r="Z535" i="1" s="1"/>
  <c r="Z537" i="1" a="1"/>
  <c r="Z537" i="1" s="1"/>
  <c r="Z536" i="1" a="1"/>
  <c r="Z536" i="1" s="1"/>
  <c r="AE396" i="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Y538" i="1" a="1"/>
  <c r="Y538" i="1" s="1"/>
  <c r="Y535" i="1" a="1"/>
  <c r="Y535" i="1" s="1"/>
  <c r="Y537" i="1" a="1"/>
  <c r="Y537" i="1" s="1"/>
  <c r="Y536" i="1" a="1"/>
  <c r="Y536" i="1" s="1"/>
  <c r="Z396" i="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X535" i="1" a="1"/>
  <c r="X535" i="1" s="1"/>
  <c r="X536" i="1" a="1"/>
  <c r="X536" i="1" s="1"/>
  <c r="X538" i="1" a="1"/>
  <c r="X538" i="1" s="1"/>
  <c r="X537" i="1" a="1"/>
  <c r="X537" i="1" s="1"/>
  <c r="AC450" i="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C535" i="1" a="1"/>
  <c r="AC535" i="1" s="1"/>
  <c r="AC537" i="1" a="1"/>
  <c r="AC537" i="1" s="1"/>
  <c r="AC536" i="1" a="1"/>
  <c r="AC536" i="1" s="1"/>
  <c r="AC538" i="1" a="1"/>
  <c r="AC538" i="1" s="1"/>
  <c r="AH504" i="1"/>
  <c r="AD538" i="1" a="1"/>
  <c r="AD538" i="1" s="1"/>
  <c r="AD537" i="1" a="1"/>
  <c r="AD537" i="1" s="1"/>
  <c r="AD536" i="1" a="1"/>
  <c r="AD536" i="1" s="1"/>
  <c r="AD535" i="1" a="1"/>
  <c r="AD535" i="1" s="1"/>
  <c r="AC396" i="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B535" i="1" a="1"/>
  <c r="AB535" i="1" s="1"/>
  <c r="AB536" i="1" a="1"/>
  <c r="AB536" i="1" s="1"/>
  <c r="AB537" i="1" a="1"/>
  <c r="AB537" i="1" s="1"/>
  <c r="AB538" i="1" a="1"/>
  <c r="AB538" i="1" s="1"/>
  <c r="AF450" i="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G535" i="1" a="1"/>
  <c r="AG535" i="1" s="1"/>
  <c r="AG536" i="1" a="1"/>
  <c r="AG536" i="1" s="1"/>
  <c r="AG538" i="1" a="1"/>
  <c r="AG538" i="1" s="1"/>
  <c r="AG537" i="1" a="1"/>
  <c r="AG537" i="1" s="1"/>
  <c r="AL504" i="1"/>
  <c r="AH535" i="1" a="1"/>
  <c r="AH535" i="1" s="1"/>
  <c r="AH537" i="1" a="1"/>
  <c r="AH537" i="1" s="1"/>
  <c r="AH536" i="1" a="1"/>
  <c r="AH536" i="1" s="1"/>
  <c r="AH538" i="1" a="1"/>
  <c r="AH538" i="1" s="1"/>
  <c r="AM504" i="1"/>
  <c r="AI535" i="1" a="1"/>
  <c r="AI535" i="1" s="1"/>
  <c r="AI536" i="1" a="1"/>
  <c r="AI536" i="1" s="1"/>
  <c r="AI537" i="1" a="1"/>
  <c r="AI537" i="1" s="1"/>
  <c r="AI538" i="1" a="1"/>
  <c r="AI538" i="1" s="1"/>
  <c r="AJ504" i="1"/>
  <c r="AF535" i="1" a="1"/>
  <c r="AF535" i="1" s="1"/>
  <c r="AF538" i="1" a="1"/>
  <c r="AF538" i="1" s="1"/>
  <c r="AF537" i="1" a="1"/>
  <c r="AF537" i="1" s="1"/>
  <c r="AF536" i="1" a="1"/>
  <c r="AF536" i="1" s="1"/>
  <c r="AG396" i="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M535" i="1" a="1"/>
  <c r="AM535" i="1" s="1"/>
  <c r="AM537" i="1" a="1"/>
  <c r="AM537" i="1" s="1"/>
  <c r="AM536" i="1" a="1"/>
  <c r="AM536" i="1" s="1"/>
  <c r="AM538" i="1" a="1"/>
  <c r="AM538" i="1" s="1"/>
  <c r="AO450" i="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J537" i="1" a="1"/>
  <c r="AJ537" i="1" s="1"/>
  <c r="AJ538" i="1" a="1"/>
  <c r="AJ538" i="1" s="1"/>
  <c r="AJ536" i="1" a="1"/>
  <c r="AJ536" i="1" s="1"/>
  <c r="AJ535" i="1" a="1"/>
  <c r="AJ535" i="1" s="1"/>
  <c r="AQ396" i="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K538" i="1" a="1"/>
  <c r="AK538" i="1" s="1"/>
  <c r="AK536" i="1" a="1"/>
  <c r="AK536" i="1" s="1"/>
  <c r="AK537" i="1" a="1"/>
  <c r="AK537" i="1" s="1"/>
  <c r="AK535" i="1" a="1"/>
  <c r="AK535" i="1" s="1"/>
  <c r="AJ396" i="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L536" i="1" a="1"/>
  <c r="AL536" i="1" s="1"/>
  <c r="AL538" i="1" a="1"/>
  <c r="AL538" i="1" s="1"/>
  <c r="AL537" i="1" a="1"/>
  <c r="AL537" i="1" s="1"/>
  <c r="AL535" i="1" a="1"/>
  <c r="AL535" i="1" s="1"/>
  <c r="AU450" i="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Q538" i="1" a="1"/>
  <c r="AQ538" i="1" s="1"/>
  <c r="AQ537" i="1" a="1"/>
  <c r="AQ537" i="1" s="1"/>
  <c r="AQ536" i="1" a="1"/>
  <c r="AQ536" i="1" s="1"/>
  <c r="AQ535" i="1" a="1"/>
  <c r="AQ535" i="1" s="1"/>
  <c r="AT504" i="1"/>
  <c r="AP537" i="1" a="1"/>
  <c r="AP537" i="1" s="1"/>
  <c r="AP536" i="1" a="1"/>
  <c r="AP536" i="1" s="1"/>
  <c r="AP538" i="1" a="1"/>
  <c r="AP538" i="1" s="1"/>
  <c r="AP535" i="1" a="1"/>
  <c r="AP535" i="1" s="1"/>
  <c r="AT450" i="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N535" i="1" a="1"/>
  <c r="AN535" i="1" s="1"/>
  <c r="AN536" i="1" a="1"/>
  <c r="AN536" i="1" s="1"/>
  <c r="AN537" i="1" a="1"/>
  <c r="AN537" i="1" s="1"/>
  <c r="AN538" i="1" a="1"/>
  <c r="AN538" i="1" s="1"/>
  <c r="AS504" i="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90" i="9" s="1"/>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AK85"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140" i="18" l="1"/>
  <c r="AK92" i="18"/>
  <c r="F92" i="18"/>
  <c r="AK131" i="18"/>
  <c r="F131" i="18"/>
  <c r="AL118" i="18"/>
  <c r="AL124" i="18"/>
  <c r="AL85"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AK95" i="18"/>
  <c r="L153" i="27"/>
  <c r="AB110" i="22"/>
  <c r="AC110" i="22"/>
  <c r="F151" i="18"/>
  <c r="AK151" i="18"/>
  <c r="F115" i="18"/>
  <c r="AK115" i="18"/>
  <c r="AN161" i="18"/>
  <c r="AN160" i="18"/>
  <c r="AN159" i="18"/>
  <c r="AN158" i="18"/>
  <c r="AN157" i="18"/>
  <c r="F157" i="18" s="1"/>
  <c r="AN164" i="18"/>
  <c r="AN156" i="18"/>
  <c r="AN163" i="18"/>
  <c r="AN155" i="18"/>
  <c r="AN162" i="18"/>
  <c r="AK157"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8" i="18" l="1"/>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95"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7" i="18" l="1"/>
  <c r="AL106" i="18"/>
  <c r="AL114" i="18"/>
  <c r="AL113" i="18"/>
  <c r="AL112" i="18"/>
  <c r="AL110" i="18"/>
  <c r="AL109" i="18"/>
  <c r="AL111" i="18"/>
  <c r="AL105" i="18"/>
  <c r="AL108"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L67" i="18"/>
  <c r="AI86" i="18" s="1"/>
  <c r="AM70" i="18"/>
  <c r="AL70" i="18"/>
  <c r="AI78" i="18" s="1"/>
  <c r="AM72" i="18"/>
  <c r="AI83" i="18" s="1"/>
  <c r="AH131" i="18"/>
  <c r="AA131" i="18" s="1" a="1"/>
  <c r="AA131" i="18" s="1"/>
  <c r="AH91" i="18"/>
  <c r="O91" i="18" s="1" a="1"/>
  <c r="O91" i="18" s="1"/>
  <c r="AH121" i="18"/>
  <c r="AE121" i="18" s="1" a="1"/>
  <c r="AE121" i="18" s="1"/>
  <c r="AH151" i="18"/>
  <c r="AH81" i="18"/>
  <c r="AH141" i="18"/>
  <c r="AD141" i="18" s="1" a="1"/>
  <c r="AD141" i="18" s="1"/>
  <c r="AH101" i="18"/>
  <c r="AC101" i="18" s="1" a="1"/>
  <c r="AC101"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7" i="18" l="1"/>
  <c r="AJ157" i="18" s="1"/>
  <c r="AH107" i="18"/>
  <c r="AB107" i="18" s="1" a="1"/>
  <c r="AB107" i="18" s="1"/>
  <c r="AI105" i="18"/>
  <c r="AI163" i="18"/>
  <c r="AI152" i="18"/>
  <c r="AI112" i="18"/>
  <c r="AI156" i="18"/>
  <c r="AJ156" i="18" s="1"/>
  <c r="AI135" i="18"/>
  <c r="AJ135" i="18" s="1"/>
  <c r="AI97" i="18"/>
  <c r="AI126" i="18"/>
  <c r="AJ126" i="18" s="1"/>
  <c r="AI84" i="18"/>
  <c r="AJ84" i="18" s="1"/>
  <c r="AI106" i="18"/>
  <c r="AJ106" i="18" s="1"/>
  <c r="AI164" i="18"/>
  <c r="AJ164" i="18" s="1"/>
  <c r="AJ83" i="18"/>
  <c r="AH83" i="18"/>
  <c r="AJ78" i="18"/>
  <c r="AH78" i="18"/>
  <c r="AJ86" i="18"/>
  <c r="AH86" i="18"/>
  <c r="AA86" i="18" s="1" a="1"/>
  <c r="AA86" i="18" s="1"/>
  <c r="AI138" i="18"/>
  <c r="AH135" i="18"/>
  <c r="AB135" i="18" s="1" a="1"/>
  <c r="AB135" i="18" s="1"/>
  <c r="AI113" i="18"/>
  <c r="AI145" i="18"/>
  <c r="AI133" i="18"/>
  <c r="AI139" i="18"/>
  <c r="AI122" i="18"/>
  <c r="AI93" i="18"/>
  <c r="AI77" i="18"/>
  <c r="AJ152" i="18"/>
  <c r="AH152" i="18"/>
  <c r="X152" i="18" s="1" a="1"/>
  <c r="X152" i="18" s="1"/>
  <c r="AI80" i="18"/>
  <c r="AH164" i="18"/>
  <c r="X164" i="18" s="1" a="1"/>
  <c r="X164" i="18" s="1"/>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AC112" i="18" s="1" a="1"/>
  <c r="AC112" i="18" s="1"/>
  <c r="AH161" i="18"/>
  <c r="AC161" i="18" s="1" a="1"/>
  <c r="AC161" i="18" s="1"/>
  <c r="AI100" i="18"/>
  <c r="AI102" i="18"/>
  <c r="AI96" i="18"/>
  <c r="AI153" i="18"/>
  <c r="AI140" i="18"/>
  <c r="AI154" i="18"/>
  <c r="AI146" i="18"/>
  <c r="AI115" i="18"/>
  <c r="AI147" i="18"/>
  <c r="AI143" i="18"/>
  <c r="AI124" i="18"/>
  <c r="AH84" i="18"/>
  <c r="X84" i="18" s="1" a="1"/>
  <c r="X84" i="18" s="1"/>
  <c r="AJ163" i="18"/>
  <c r="AH163" i="18"/>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H111" i="18"/>
  <c r="AF111" i="18" s="1" a="1"/>
  <c r="AF111" i="18" s="1"/>
  <c r="AH106" i="18"/>
  <c r="Z106" i="18" s="1" a="1"/>
  <c r="Z106" i="18" s="1"/>
  <c r="AH126" i="18"/>
  <c r="Q126" i="18" s="1" a="1"/>
  <c r="Q126" i="18" s="1"/>
  <c r="AI108" i="18"/>
  <c r="AI114" i="18"/>
  <c r="AI103" i="18"/>
  <c r="AI99" i="18"/>
  <c r="AI130" i="18"/>
  <c r="AI134" i="18"/>
  <c r="AI132" i="18"/>
  <c r="AI82" i="18"/>
  <c r="AI128" i="18"/>
  <c r="AE107" i="18" a="1"/>
  <c r="AE107" i="18" s="1"/>
  <c r="AF107" i="18" a="1"/>
  <c r="AF107" i="18" s="1"/>
  <c r="V91" i="18" a="1"/>
  <c r="V91" i="18" s="1"/>
  <c r="Z141" i="18" a="1"/>
  <c r="Z141" i="18" s="1"/>
  <c r="AB91" i="18" a="1"/>
  <c r="AB91" i="18" s="1"/>
  <c r="P121" i="18" a="1"/>
  <c r="P121"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X101" i="18" a="1"/>
  <c r="X101"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R151" i="18" a="1"/>
  <c r="R151" i="18" s="1"/>
  <c r="AG131" i="18" a="1"/>
  <c r="AG131" i="18" s="1"/>
  <c r="AE151" i="18" a="1"/>
  <c r="AE151" i="18" s="1"/>
  <c r="AB101" i="18" a="1"/>
  <c r="AB101" i="18" s="1"/>
  <c r="P101" i="18" a="1"/>
  <c r="P101" i="18" s="1"/>
  <c r="Z101" i="18" a="1"/>
  <c r="Z101" i="18" s="1"/>
  <c r="Q101" i="18" a="1"/>
  <c r="Q101" i="18" s="1"/>
  <c r="V101" i="18" a="1"/>
  <c r="V101" i="18" s="1"/>
  <c r="AG101" i="18" a="1"/>
  <c r="AG101" i="18" s="1"/>
  <c r="U101" i="18" a="1"/>
  <c r="U101" i="18" s="1"/>
  <c r="Y101" i="18" a="1"/>
  <c r="Y101" i="18" s="1"/>
  <c r="O101" i="18" a="1"/>
  <c r="O101" i="18" s="1"/>
  <c r="AD101" i="18" a="1"/>
  <c r="AD101" i="18" s="1"/>
  <c r="AA101" i="18" a="1"/>
  <c r="AA101" i="18" s="1"/>
  <c r="AF101" i="18" a="1"/>
  <c r="AF101" i="18" s="1"/>
  <c r="T101" i="18" a="1"/>
  <c r="T101" i="18" s="1"/>
  <c r="AE101" i="18" a="1"/>
  <c r="AE101" i="18" s="1"/>
  <c r="R101" i="18" a="1"/>
  <c r="R101"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P91" i="18" a="1"/>
  <c r="P91"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P263" i="18"/>
  <c r="T334" i="18"/>
  <c r="P278" i="18"/>
  <c r="N278" i="18"/>
  <c r="R334" i="18"/>
  <c r="Q263" i="18"/>
  <c r="U319" i="18"/>
  <c r="O262" i="18"/>
  <c r="S318" i="18"/>
  <c r="O278" i="18"/>
  <c r="S334" i="18"/>
  <c r="V107" i="18" l="1"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F157" i="18" a="1"/>
  <c r="AF157" i="18" s="1"/>
  <c r="Z157" i="18" a="1"/>
  <c r="Z157" i="18" s="1"/>
  <c r="AC157" i="18" a="1"/>
  <c r="AC157" i="18" s="1"/>
  <c r="U157" i="18" a="1"/>
  <c r="U157" i="18" s="1"/>
  <c r="AF84" i="18" a="1"/>
  <c r="AF84" i="18" s="1"/>
  <c r="AB157" i="18" a="1"/>
  <c r="AB157" i="18" s="1"/>
  <c r="R152" i="18" a="1"/>
  <c r="R152" i="18" s="1"/>
  <c r="V152" i="18" a="1"/>
  <c r="V152" i="18" s="1"/>
  <c r="AB152" i="18" a="1"/>
  <c r="AB152" i="18" s="1"/>
  <c r="T112" i="18" a="1"/>
  <c r="T112" i="18" s="1"/>
  <c r="Z161" i="18" a="1"/>
  <c r="Z161" i="18" s="1"/>
  <c r="T161" i="18" a="1"/>
  <c r="T161" i="18" s="1"/>
  <c r="R157" i="18" a="1"/>
  <c r="R157" i="18" s="1"/>
  <c r="AG161" i="18" a="1"/>
  <c r="AG161" i="18" s="1"/>
  <c r="X157" i="18" a="1"/>
  <c r="X157" i="18" s="1"/>
  <c r="Q161" i="18" a="1"/>
  <c r="Q161" i="18" s="1"/>
  <c r="Y106" i="18" a="1"/>
  <c r="Y106" i="18" s="1"/>
  <c r="P161" i="18" a="1"/>
  <c r="P161" i="18" s="1"/>
  <c r="AE112" i="18" a="1"/>
  <c r="AE112" i="18" s="1"/>
  <c r="Z152" i="18" a="1"/>
  <c r="Z152" i="18" s="1"/>
  <c r="U152" i="18" a="1"/>
  <c r="U152" i="18" s="1"/>
  <c r="AA152" i="18" a="1"/>
  <c r="AA152" i="18" s="1"/>
  <c r="AD152" i="18" a="1"/>
  <c r="AD152" i="18" s="1"/>
  <c r="AC152" i="18" a="1"/>
  <c r="AC152" i="18" s="1"/>
  <c r="P152" i="18" a="1"/>
  <c r="P152" i="18" s="1"/>
  <c r="O152" i="18" a="1"/>
  <c r="O152" i="18" s="1"/>
  <c r="Y152" i="18" a="1"/>
  <c r="Y152" i="18" s="1"/>
  <c r="AF152" i="18" a="1"/>
  <c r="AF152" i="18" s="1"/>
  <c r="AE152" i="18" a="1"/>
  <c r="AE152" i="18" s="1"/>
  <c r="AA112" i="18" a="1"/>
  <c r="AA112" i="18" s="1"/>
  <c r="Q152" i="18" a="1"/>
  <c r="Q152" i="18" s="1"/>
  <c r="T152" i="18" a="1"/>
  <c r="T152" i="18" s="1"/>
  <c r="AG152" i="18" a="1"/>
  <c r="AG152" i="18" s="1"/>
  <c r="Y164" i="18" a="1"/>
  <c r="Y164" i="18" s="1"/>
  <c r="U164" i="18" a="1"/>
  <c r="U164" i="18" s="1"/>
  <c r="R164" i="18" a="1"/>
  <c r="R164" i="18" s="1"/>
  <c r="Z164" i="18" a="1"/>
  <c r="Z164" i="18" s="1"/>
  <c r="O112" i="18" a="1"/>
  <c r="O112" i="18" s="1"/>
  <c r="AC163" i="18" a="1"/>
  <c r="AC163" i="18" s="1"/>
  <c r="AJ105" i="18"/>
  <c r="AH105" i="18"/>
  <c r="AJ97" i="18"/>
  <c r="AH97" i="18"/>
  <c r="R106" i="18" a="1"/>
  <c r="R106" i="18" s="1"/>
  <c r="AC106" i="18" a="1"/>
  <c r="AC106" i="18" s="1"/>
  <c r="X106" i="18" a="1"/>
  <c r="X106" i="18" s="1"/>
  <c r="T106" i="18" a="1"/>
  <c r="T106" i="18" s="1"/>
  <c r="AG106" i="18" a="1"/>
  <c r="AG106" i="18" s="1"/>
  <c r="R111" i="18" a="1"/>
  <c r="R111" i="18" s="1"/>
  <c r="V86" i="18" a="1"/>
  <c r="V86" i="18" s="1"/>
  <c r="V157" i="18" a="1"/>
  <c r="V157" i="18" s="1"/>
  <c r="AD157" i="18" a="1"/>
  <c r="AD157" i="18" s="1"/>
  <c r="Y161" i="18" a="1"/>
  <c r="Y161" i="18" s="1"/>
  <c r="AB161" i="18" a="1"/>
  <c r="AB161" i="18" s="1"/>
  <c r="AG157" i="18" a="1"/>
  <c r="AG157" i="18" s="1"/>
  <c r="T157" i="18" a="1"/>
  <c r="T157" i="18" s="1"/>
  <c r="O161" i="18" a="1"/>
  <c r="O161" i="18" s="1"/>
  <c r="AD161" i="18" a="1"/>
  <c r="AD161" i="18" s="1"/>
  <c r="AA157" i="18" a="1"/>
  <c r="AA157" i="18" s="1"/>
  <c r="AE157" i="18" a="1"/>
  <c r="AE157" i="18" s="1"/>
  <c r="V111" i="18" a="1"/>
  <c r="V111" i="18" s="1"/>
  <c r="V161" i="18" a="1"/>
  <c r="V161" i="18" s="1"/>
  <c r="U161" i="18" a="1"/>
  <c r="U161" i="18" s="1"/>
  <c r="O157" i="18" a="1"/>
  <c r="O157" i="18" s="1"/>
  <c r="AF161" i="18" a="1"/>
  <c r="AF161" i="18" s="1"/>
  <c r="R161" i="18" a="1"/>
  <c r="R161" i="18" s="1"/>
  <c r="AE161" i="18" a="1"/>
  <c r="AE161" i="18" s="1"/>
  <c r="AA161" i="18" a="1"/>
  <c r="AA161" i="18" s="1"/>
  <c r="Q157" i="18" a="1"/>
  <c r="Q157" i="18" s="1"/>
  <c r="P157" i="18" a="1"/>
  <c r="P157" i="18" s="1"/>
  <c r="X161" i="18" a="1"/>
  <c r="X161" i="18" s="1"/>
  <c r="AD163" i="18" a="1"/>
  <c r="AD163" i="18" s="1"/>
  <c r="AD86" i="18" a="1"/>
  <c r="AD86" i="18" s="1"/>
  <c r="AA135" i="18" a="1"/>
  <c r="AA135" i="18" s="1"/>
  <c r="AA111" i="18" a="1"/>
  <c r="AA111" i="18" s="1"/>
  <c r="AB111" i="18" a="1"/>
  <c r="AB111" i="18" s="1"/>
  <c r="O135" i="18" a="1"/>
  <c r="O135" i="18" s="1"/>
  <c r="Z135" i="18" a="1"/>
  <c r="Z135" i="18" s="1"/>
  <c r="AC111" i="18" a="1"/>
  <c r="AC111" i="18" s="1"/>
  <c r="T111" i="18" a="1"/>
  <c r="T111" i="18" s="1"/>
  <c r="R135" i="18" a="1"/>
  <c r="R135" i="18" s="1"/>
  <c r="Y111" i="18" a="1"/>
  <c r="Y111" i="18" s="1"/>
  <c r="AD111" i="18" a="1"/>
  <c r="AD111" i="18" s="1"/>
  <c r="T135" i="18" a="1"/>
  <c r="T135" i="18" s="1"/>
  <c r="Q135" i="18" a="1"/>
  <c r="Q135" i="18" s="1"/>
  <c r="P135" i="18" a="1"/>
  <c r="P135" i="18" s="1"/>
  <c r="AD135" i="18" a="1"/>
  <c r="AD135" i="18" s="1"/>
  <c r="Q111" i="18" a="1"/>
  <c r="Q111" i="18" s="1"/>
  <c r="U111" i="18" a="1"/>
  <c r="U111" i="18" s="1"/>
  <c r="AC135" i="18" a="1"/>
  <c r="AC135" i="18" s="1"/>
  <c r="V135" i="18" a="1"/>
  <c r="V135" i="18" s="1"/>
  <c r="AG135" i="18" a="1"/>
  <c r="AG135" i="18" s="1"/>
  <c r="U135" i="18" a="1"/>
  <c r="U135" i="18" s="1"/>
  <c r="Z111" i="18" a="1"/>
  <c r="Z111" i="18" s="1"/>
  <c r="X111" i="18" a="1"/>
  <c r="X111" i="18" s="1"/>
  <c r="X135" i="18" a="1"/>
  <c r="X135" i="18" s="1"/>
  <c r="Y135" i="18" a="1"/>
  <c r="Y135"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Y84" i="18" a="1"/>
  <c r="Y84" i="18" s="1"/>
  <c r="AB86" i="18" a="1"/>
  <c r="AB86" i="18" s="1"/>
  <c r="AF164" i="18" a="1"/>
  <c r="AF164" i="18" s="1"/>
  <c r="AA164" i="18" a="1"/>
  <c r="AA164" i="18" s="1"/>
  <c r="Z84" i="18" a="1"/>
  <c r="Z84" i="18" s="1"/>
  <c r="AG156" i="18" a="1"/>
  <c r="AG156" i="18" s="1"/>
  <c r="T84" i="18" a="1"/>
  <c r="T84" i="18" s="1"/>
  <c r="Q164" i="18" a="1"/>
  <c r="Q164" i="18" s="1"/>
  <c r="AA84" i="18" a="1"/>
  <c r="AA84" i="18" s="1"/>
  <c r="O164" i="18" a="1"/>
  <c r="O164" i="18" s="1"/>
  <c r="AG164" i="18" a="1"/>
  <c r="AG164" i="18" s="1"/>
  <c r="V164" i="18" a="1"/>
  <c r="V164" i="18" s="1"/>
  <c r="T164" i="18" a="1"/>
  <c r="T164" i="18" s="1"/>
  <c r="U86" i="18" a="1"/>
  <c r="U86" i="18" s="1"/>
  <c r="X163" i="18" a="1"/>
  <c r="X163" i="18" s="1"/>
  <c r="U112" i="18" a="1"/>
  <c r="U112" i="18" s="1"/>
  <c r="Y112" i="18" a="1"/>
  <c r="Y112" i="18" s="1"/>
  <c r="AB106" i="18" a="1"/>
  <c r="AB106" i="18" s="1"/>
  <c r="AE106" i="18" a="1"/>
  <c r="AE106" i="18" s="1"/>
  <c r="AD112" i="18" a="1"/>
  <c r="AD112" i="18" s="1"/>
  <c r="Q112" i="18" a="1"/>
  <c r="Q112" i="18" s="1"/>
  <c r="AF106" i="18" a="1"/>
  <c r="AF106" i="18" s="1"/>
  <c r="O106" i="18" a="1"/>
  <c r="O106" i="18" s="1"/>
  <c r="P112" i="18" a="1"/>
  <c r="P112" i="18" s="1"/>
  <c r="R112" i="18" a="1"/>
  <c r="R112" i="18" s="1"/>
  <c r="P106" i="18" a="1"/>
  <c r="P106" i="18" s="1"/>
  <c r="U106" i="18" a="1"/>
  <c r="U106" i="18" s="1"/>
  <c r="AF112" i="18" a="1"/>
  <c r="AF112" i="18" s="1"/>
  <c r="Z112" i="18" a="1"/>
  <c r="Z112" i="18" s="1"/>
  <c r="AD106" i="18" a="1"/>
  <c r="AD106" i="18" s="1"/>
  <c r="AA106" i="18" a="1"/>
  <c r="AA106" i="18" s="1"/>
  <c r="Q106" i="18" a="1"/>
  <c r="Q106" i="18" s="1"/>
  <c r="AA163" i="18" a="1"/>
  <c r="AA163" i="18" s="1"/>
  <c r="R84" i="18" a="1"/>
  <c r="R84" i="18" s="1"/>
  <c r="V84" i="18" a="1"/>
  <c r="V84" i="18" s="1"/>
  <c r="T163" i="18" a="1"/>
  <c r="T163" i="18" s="1"/>
  <c r="Y163" i="18" a="1"/>
  <c r="Y163" i="18" s="1"/>
  <c r="P164" i="18" a="1"/>
  <c r="P164" i="18" s="1"/>
  <c r="AG86" i="18" a="1"/>
  <c r="AG86" i="18" s="1"/>
  <c r="O163" i="18" a="1"/>
  <c r="O163" i="18" s="1"/>
  <c r="Z163" i="18" a="1"/>
  <c r="Z163" i="18" s="1"/>
  <c r="Q84" i="18" a="1"/>
  <c r="Q84" i="18" s="1"/>
  <c r="AC84" i="18" a="1"/>
  <c r="AC84" i="18" s="1"/>
  <c r="Q163" i="18" a="1"/>
  <c r="Q163" i="18" s="1"/>
  <c r="V163" i="18" a="1"/>
  <c r="V163" i="18" s="1"/>
  <c r="Q86" i="18" a="1"/>
  <c r="Q86" i="18" s="1"/>
  <c r="Z86" i="18" a="1"/>
  <c r="Z86" i="18" s="1"/>
  <c r="AE163" i="18" a="1"/>
  <c r="AE163" i="18" s="1"/>
  <c r="P163" i="18" a="1"/>
  <c r="P163" i="18" s="1"/>
  <c r="AE84" i="18" a="1"/>
  <c r="AE84" i="18" s="1"/>
  <c r="P84" i="18" a="1"/>
  <c r="P84" i="18" s="1"/>
  <c r="AC164" i="18" a="1"/>
  <c r="AC164" i="18" s="1"/>
  <c r="AD164" i="18" a="1"/>
  <c r="AD164"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AJ93" i="18"/>
  <c r="AH93" i="18"/>
  <c r="V93" i="18" s="1" a="1"/>
  <c r="V93" i="18" s="1"/>
  <c r="AJ82" i="18"/>
  <c r="AH82" i="18"/>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AJ85" i="18"/>
  <c r="AH85" i="18"/>
  <c r="AJ146" i="18"/>
  <c r="AH146" i="18"/>
  <c r="AJ132" i="18"/>
  <c r="AH132" i="18"/>
  <c r="AC132" i="18" s="1" a="1"/>
  <c r="AC132" i="18" s="1"/>
  <c r="AJ87" i="18"/>
  <c r="AH87" i="18"/>
  <c r="AJ95" i="18"/>
  <c r="AH95" i="18"/>
  <c r="AJ154" i="18"/>
  <c r="AH154" i="18"/>
  <c r="AJ123" i="18"/>
  <c r="AH123" i="18"/>
  <c r="AJ109" i="18"/>
  <c r="AH109" i="18"/>
  <c r="AJ88" i="18"/>
  <c r="AH88" i="18"/>
  <c r="AJ122" i="18"/>
  <c r="AH122" i="18"/>
  <c r="AJ138" i="18"/>
  <c r="AH138" i="18"/>
  <c r="AJ134" i="18"/>
  <c r="AH134" i="18"/>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AJ150" i="18"/>
  <c r="AH150" i="18"/>
  <c r="AJ153" i="18"/>
  <c r="AH153" i="18"/>
  <c r="O156" i="18" a="1"/>
  <c r="O156" i="18" s="1"/>
  <c r="AJ120" i="18"/>
  <c r="AH120" i="18"/>
  <c r="AJ104" i="18"/>
  <c r="AH104" i="18"/>
  <c r="X104" i="18" s="1" a="1"/>
  <c r="X104" i="18" s="1"/>
  <c r="AJ125" i="18"/>
  <c r="AH125" i="18"/>
  <c r="AA125" i="18" s="1" a="1"/>
  <c r="AA125" i="18" s="1"/>
  <c r="AJ133" i="18"/>
  <c r="AH133" i="18"/>
  <c r="AG133" i="18" s="1" a="1"/>
  <c r="AG133" i="18" s="1"/>
  <c r="AJ99" i="18"/>
  <c r="AH99" i="18"/>
  <c r="AD99" i="18" s="1" a="1"/>
  <c r="AD99" i="18" s="1"/>
  <c r="AA156" i="18" a="1"/>
  <c r="AA156" i="18" s="1"/>
  <c r="Q156" i="18" a="1"/>
  <c r="Q156" i="18" s="1"/>
  <c r="AC156" i="18" a="1"/>
  <c r="AC156" i="18" s="1"/>
  <c r="P156" i="18" a="1"/>
  <c r="P156" i="18" s="1"/>
  <c r="AJ110" i="18"/>
  <c r="AH110" i="18"/>
  <c r="AJ124" i="18"/>
  <c r="AH124" i="18"/>
  <c r="AJ96" i="18"/>
  <c r="AH96" i="18"/>
  <c r="AJ116" i="18"/>
  <c r="AH116" i="18"/>
  <c r="AJ79" i="18"/>
  <c r="AH79" i="18"/>
  <c r="U79" i="18" s="1" a="1"/>
  <c r="U79" i="18" s="1"/>
  <c r="AJ160" i="18"/>
  <c r="AH160" i="18"/>
  <c r="AJ80" i="18"/>
  <c r="AH80" i="18"/>
  <c r="AJ145" i="18"/>
  <c r="AH145" i="18"/>
  <c r="AE145" i="18" s="1" a="1"/>
  <c r="AE145" i="18" s="1"/>
  <c r="AJ103" i="18"/>
  <c r="AH103" i="18"/>
  <c r="AF103" i="18" s="1"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AJ114" i="18"/>
  <c r="AH114" i="18"/>
  <c r="AJ142" i="18"/>
  <c r="AH142" i="18"/>
  <c r="AJ144" i="18"/>
  <c r="AH144" i="18"/>
  <c r="AD144" i="18" s="1" a="1"/>
  <c r="AD144" i="18" s="1"/>
  <c r="AJ147" i="18"/>
  <c r="AH147" i="18"/>
  <c r="AJ100" i="18"/>
  <c r="AH100" i="18"/>
  <c r="AD156" i="18" a="1"/>
  <c r="AD156" i="18" s="1"/>
  <c r="AJ127" i="18"/>
  <c r="AH127" i="18"/>
  <c r="AJ129" i="18"/>
  <c r="AH129" i="18"/>
  <c r="T156" i="18" a="1"/>
  <c r="T156" i="18" s="1"/>
  <c r="AF135" i="18" a="1"/>
  <c r="AF135" i="18" s="1"/>
  <c r="AE135" i="18" a="1"/>
  <c r="AE135" i="18" s="1"/>
  <c r="AJ128" i="18"/>
  <c r="AH128" i="18"/>
  <c r="AJ108" i="18"/>
  <c r="AH108" i="18"/>
  <c r="AJ92" i="18"/>
  <c r="AH92" i="18"/>
  <c r="U156" i="18" a="1"/>
  <c r="U156" i="18" s="1"/>
  <c r="AJ149" i="18"/>
  <c r="AH149" i="18"/>
  <c r="X156" i="18" a="1"/>
  <c r="X156" i="18" s="1"/>
  <c r="AJ115" i="18"/>
  <c r="AH115" i="18"/>
  <c r="X115" i="18" s="1" a="1"/>
  <c r="X115" i="18" s="1"/>
  <c r="AJ119" i="18"/>
  <c r="AH119" i="18"/>
  <c r="AJ136" i="18"/>
  <c r="AH136" i="18"/>
  <c r="AE156" i="18" a="1"/>
  <c r="AE156" i="18" s="1"/>
  <c r="AJ77" i="18"/>
  <c r="AH77" i="18"/>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AD155" i="18" s="1" a="1"/>
  <c r="AD155" i="18" s="1"/>
  <c r="F109" i="17"/>
  <c r="U109" i="17" s="1"/>
  <c r="U108" i="17"/>
  <c r="P633" i="9"/>
  <c r="P632" i="9"/>
  <c r="P631" i="9"/>
  <c r="P630" i="9"/>
  <c r="P629" i="9"/>
  <c r="P628" i="9"/>
  <c r="P627" i="9"/>
  <c r="P626" i="9"/>
  <c r="P625" i="9"/>
  <c r="P624" i="9"/>
  <c r="N633" i="9"/>
  <c r="N632" i="9"/>
  <c r="N631" i="9"/>
  <c r="N630" i="9"/>
  <c r="N627" i="9"/>
  <c r="N626" i="9"/>
  <c r="N625" i="9"/>
  <c r="N624" i="9"/>
  <c r="Y155" i="18" l="1"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charset val="1"/>
          </rPr>
          <t>Michael Young (21512438):</t>
        </r>
        <r>
          <rPr>
            <sz val="9"/>
            <color indexed="81"/>
            <rFont val="Tahoma"/>
            <charset val="1"/>
          </rPr>
          <t xml:space="preserve">
All spraytopped annuals</t>
        </r>
      </text>
    </comment>
    <comment ref="K182" authorId="1" shapeId="0" xr:uid="{0886C583-0B06-48A4-91AE-54EAB9C21968}">
      <text>
        <r>
          <rPr>
            <b/>
            <sz val="9"/>
            <color indexed="81"/>
            <rFont val="Tahoma"/>
            <charset val="1"/>
          </rPr>
          <t>Michael Young (21512438):</t>
        </r>
        <r>
          <rPr>
            <sz val="9"/>
            <color indexed="81"/>
            <rFont val="Tahoma"/>
            <charset val="1"/>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<sst xmlns="http://schemas.openxmlformats.org/spreadsheetml/2006/main" count="7516" uniqueCount="1270">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</sst>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1095</v>
      </c>
      <c r="H4" s="708"/>
      <c r="I4" s="708" t="s">
        <v>329</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1096</v>
      </c>
      <c r="I6" s="380" t="s">
        <v>1097</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1055</v>
      </c>
      <c r="H14" s="257"/>
      <c r="I14" s="701" t="s">
        <v>1058</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1239</v>
      </c>
      <c r="O15" s="257"/>
      <c r="P15" s="257"/>
      <c r="Q15" s="257"/>
      <c r="R15" s="701" t="s">
        <v>1240</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1049</v>
      </c>
      <c r="J16" s="687" t="s">
        <v>1056</v>
      </c>
      <c r="K16" s="257"/>
      <c r="L16" s="687" t="s">
        <v>1050</v>
      </c>
      <c r="M16" s="257"/>
      <c r="N16" s="257" t="s">
        <v>986</v>
      </c>
      <c r="O16" s="257" t="s">
        <v>987</v>
      </c>
      <c r="P16" s="257" t="s">
        <v>942</v>
      </c>
      <c r="Q16" s="257"/>
      <c r="R16" s="257" t="s">
        <v>986</v>
      </c>
      <c r="S16" s="257" t="s">
        <v>987</v>
      </c>
      <c r="T16" s="257" t="s">
        <v>942</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974</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845</v>
      </c>
      <c r="K19" s="257"/>
      <c r="L19" s="786" t="s">
        <v>845</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356</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357</v>
      </c>
      <c r="K21" s="257"/>
      <c r="L21" s="786" t="s">
        <v>974</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1051</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358</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975</v>
      </c>
      <c r="J25" s="925" t="s">
        <v>1171</v>
      </c>
      <c r="K25" s="257"/>
      <c r="L25" s="786" t="s">
        <v>357</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1051</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359</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977</v>
      </c>
      <c r="J28" s="925" t="s">
        <v>1052</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360</v>
      </c>
      <c r="K30" s="257"/>
      <c r="L30" s="786" t="s">
        <v>356</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973</v>
      </c>
      <c r="J31" s="926" t="s">
        <v>1053</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975</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976</v>
      </c>
      <c r="J33" s="926" t="s">
        <v>361</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1054</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977</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358</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1171</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359</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1052</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360</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1053</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973</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361</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1054</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976</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420</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401</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905</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906</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907</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1229</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809</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810</v>
      </c>
      <c r="J90" s="708" t="s">
        <v>820</v>
      </c>
      <c r="K90" s="708" t="s">
        <v>821</v>
      </c>
      <c r="L90" s="708" t="s">
        <v>1174</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1226</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811</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367</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1119</v>
      </c>
      <c r="K106" s="244"/>
      <c r="L106" s="244"/>
      <c r="M106" s="250"/>
      <c r="N106" s="1176" t="s">
        <v>945</v>
      </c>
      <c r="O106" s="251"/>
      <c r="P106" s="970" t="s">
        <v>944</v>
      </c>
      <c r="Q106" s="970"/>
      <c r="R106" s="970"/>
      <c r="S106" s="251"/>
      <c r="T106" s="782" t="s">
        <v>1003</v>
      </c>
      <c r="U106" s="998"/>
      <c r="V106" s="970" t="s">
        <v>944</v>
      </c>
      <c r="W106" s="970"/>
      <c r="X106" s="970"/>
      <c r="Y106" s="933"/>
      <c r="Z106" s="998" t="s">
        <v>1003</v>
      </c>
      <c r="AA106" s="782"/>
      <c r="AB106" s="1161" t="s">
        <v>1246</v>
      </c>
      <c r="AC106" s="1161"/>
      <c r="AD106" s="1161"/>
      <c r="AE106" s="728" t="s">
        <v>1243</v>
      </c>
      <c r="AF106" s="782"/>
      <c r="AG106" s="243"/>
      <c r="AH106" s="235"/>
      <c r="AI106" s="235"/>
      <c r="AJ106" s="235"/>
    </row>
    <row r="107" spans="1:36" s="76" customFormat="1" ht="12" customHeight="1" outlineLevel="1" x14ac:dyDescent="0.25">
      <c r="A107" s="233"/>
      <c r="B107" s="234"/>
      <c r="C107" s="244"/>
      <c r="D107" s="244"/>
      <c r="E107" s="244"/>
      <c r="F107" s="244"/>
      <c r="G107" s="325" t="s">
        <v>943</v>
      </c>
      <c r="H107" s="325"/>
      <c r="I107" s="325"/>
      <c r="J107" s="998" t="s">
        <v>1130</v>
      </c>
      <c r="K107" s="244"/>
      <c r="L107" s="250" t="s">
        <v>368</v>
      </c>
      <c r="M107" s="250" t="s">
        <v>370</v>
      </c>
      <c r="N107" s="1177"/>
      <c r="O107" s="251"/>
      <c r="P107" s="848" t="s">
        <v>986</v>
      </c>
      <c r="Q107" s="848" t="s">
        <v>987</v>
      </c>
      <c r="R107" s="848" t="s">
        <v>942</v>
      </c>
      <c r="S107" s="251"/>
      <c r="T107" s="782"/>
      <c r="U107" s="998"/>
      <c r="V107" s="933" t="s">
        <v>986</v>
      </c>
      <c r="W107" s="933" t="s">
        <v>987</v>
      </c>
      <c r="X107" s="933" t="s">
        <v>942</v>
      </c>
      <c r="Y107" s="933"/>
      <c r="Z107" s="998"/>
      <c r="AA107" s="782"/>
      <c r="AB107" s="1161" t="s">
        <v>1244</v>
      </c>
      <c r="AC107" s="1161" t="s">
        <v>1245</v>
      </c>
      <c r="AD107" s="1161"/>
      <c r="AE107" s="1160" t="s">
        <v>1241</v>
      </c>
      <c r="AF107" s="782" t="s">
        <v>1242</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1120</v>
      </c>
      <c r="K108" s="647" t="s">
        <v>843</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1121</v>
      </c>
      <c r="K109" s="648" t="s">
        <v>415</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941</v>
      </c>
      <c r="H110" s="687"/>
      <c r="I110" s="687"/>
      <c r="J110" s="269" t="s">
        <v>1122</v>
      </c>
      <c r="K110" s="648" t="s">
        <v>812</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1123</v>
      </c>
      <c r="K111" s="648" t="s">
        <v>813</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1124</v>
      </c>
      <c r="K112" s="648" t="s">
        <v>814</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983</v>
      </c>
      <c r="H113" s="687"/>
      <c r="I113" s="687"/>
      <c r="J113" s="269" t="s">
        <v>1125</v>
      </c>
      <c r="K113" s="648" t="s">
        <v>815</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1126</v>
      </c>
      <c r="K114" s="648" t="s">
        <v>816</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1127</v>
      </c>
      <c r="K115" s="648" t="s">
        <v>817</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1128</v>
      </c>
      <c r="K116" s="648" t="s">
        <v>818</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1129</v>
      </c>
      <c r="K117" s="649" t="s">
        <v>819</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940</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295</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295</v>
      </c>
      <c r="H144" s="256"/>
      <c r="I144" s="256"/>
      <c r="J144" s="831">
        <f>SUM(J134:J142)</f>
        <v>98500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5">
        <f>MIN(364,INT((L32 - DATE(YEAR(L32),1,1))))</f>
        <v>353</v>
      </c>
      <c r="L32" s="1006">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7" t="s">
        <v>102</v>
      </c>
      <c r="H61" t="s">
        <v>1161</v>
      </c>
      <c r="I61" s="289" t="s">
        <v>333</v>
      </c>
      <c r="J61" s="289" t="s">
        <v>330</v>
      </c>
      <c r="M61" s="290"/>
      <c r="N61" s="290" t="s">
        <v>1161</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7">
        <f>MIN(364,INT((G62 - DATE(YEAR(G62),1,1))))</f>
        <v>0</v>
      </c>
      <c r="I62" s="342">
        <v>1.8</v>
      </c>
      <c r="J62" s="343">
        <v>10</v>
      </c>
      <c r="N62" s="1008">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7">
        <f t="shared" ref="H63:H68" si="1">MIN(364,INT((G63 - DATE(YEAR(G63),1,1))))</f>
        <v>59</v>
      </c>
      <c r="I63" s="342">
        <v>1.8</v>
      </c>
      <c r="J63" s="343">
        <v>10</v>
      </c>
      <c r="N63" s="1008">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7">
        <f t="shared" si="1"/>
        <v>90</v>
      </c>
      <c r="I64" s="342">
        <v>3.6</v>
      </c>
      <c r="J64" s="343">
        <v>10</v>
      </c>
      <c r="N64" s="1008">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7">
        <f t="shared" si="1"/>
        <v>149</v>
      </c>
      <c r="I65" s="342">
        <v>1.8</v>
      </c>
      <c r="J65" s="343">
        <v>10</v>
      </c>
      <c r="M65" s="290"/>
      <c r="N65" s="1008">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7">
        <f t="shared" si="1"/>
        <v>154</v>
      </c>
      <c r="I66" s="342">
        <v>1.8</v>
      </c>
      <c r="J66" s="343">
        <v>10</v>
      </c>
      <c r="M66" s="290"/>
      <c r="N66" s="1008">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7">
        <f t="shared" si="1"/>
        <v>212</v>
      </c>
      <c r="I67" s="342">
        <v>1.8</v>
      </c>
      <c r="J67" s="343">
        <v>10</v>
      </c>
      <c r="M67" s="290"/>
      <c r="N67" s="1008">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7">
        <f t="shared" si="1"/>
        <v>358</v>
      </c>
      <c r="I68" s="342">
        <v>1.8</v>
      </c>
      <c r="J68" s="343">
        <v>10</v>
      </c>
      <c r="M68" s="290"/>
      <c r="N68" s="1008">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89"/>
      <c r="B72" s="688"/>
      <c r="C72" s="688"/>
      <c r="D72" s="688"/>
      <c r="E72" s="688"/>
      <c r="F72" s="688"/>
      <c r="G72" s="688"/>
      <c r="H72" s="688"/>
      <c r="I72" s="688"/>
      <c r="J72" s="688"/>
      <c r="K72" s="688"/>
      <c r="L72" s="688"/>
      <c r="M72" s="688"/>
      <c r="N72" s="688"/>
      <c r="O72" s="688"/>
      <c r="P72" s="688"/>
      <c r="Q72" s="688"/>
      <c r="R72" s="688"/>
      <c r="S72" s="688"/>
      <c r="T72" s="688"/>
      <c r="U72" s="690"/>
      <c r="V72" s="688"/>
      <c r="W72" s="688"/>
      <c r="X72" s="690"/>
      <c r="Y72" s="690"/>
      <c r="Z72" s="690"/>
    </row>
    <row r="73" spans="1:26" x14ac:dyDescent="0.25">
      <c r="A73" s="689"/>
      <c r="B73" s="688"/>
      <c r="C73" s="688"/>
      <c r="D73" s="688"/>
      <c r="E73" s="688"/>
      <c r="F73" s="688"/>
      <c r="G73" s="688"/>
      <c r="H73" s="688"/>
      <c r="I73" s="688"/>
      <c r="J73" s="688"/>
      <c r="K73" s="688"/>
      <c r="L73" s="688"/>
      <c r="M73" s="688"/>
      <c r="N73" s="688"/>
      <c r="O73" s="688"/>
      <c r="P73" s="688"/>
      <c r="Q73" s="688"/>
      <c r="R73" s="688"/>
      <c r="S73" s="688"/>
      <c r="T73" s="688"/>
      <c r="U73" s="690"/>
      <c r="V73" s="688"/>
      <c r="W73" s="688"/>
      <c r="X73" s="690"/>
      <c r="Y73" s="690"/>
      <c r="Z73" s="690"/>
    </row>
    <row r="74" spans="1:26" x14ac:dyDescent="0.25">
      <c r="A74" s="689"/>
      <c r="B74" s="688"/>
      <c r="C74" s="688"/>
      <c r="D74" s="688"/>
      <c r="E74" s="688"/>
      <c r="F74" s="688"/>
      <c r="G74" s="688"/>
      <c r="H74" s="688"/>
      <c r="I74" s="688"/>
      <c r="J74" s="688"/>
      <c r="K74" s="688"/>
      <c r="L74" s="688"/>
      <c r="M74" s="688"/>
      <c r="N74" s="688"/>
      <c r="O74" s="688"/>
      <c r="P74" s="688"/>
      <c r="Q74" s="688"/>
      <c r="R74" s="688"/>
      <c r="S74" s="688"/>
      <c r="T74" s="688"/>
      <c r="U74" s="690"/>
      <c r="V74" s="688"/>
      <c r="W74" s="688"/>
      <c r="X74" s="690"/>
      <c r="Y74" s="690"/>
      <c r="Z74" s="690"/>
    </row>
    <row r="75" spans="1:26" x14ac:dyDescent="0.25">
      <c r="A75" s="689"/>
      <c r="B75" s="688"/>
      <c r="C75" s="688"/>
      <c r="D75" s="688"/>
      <c r="E75" s="688"/>
      <c r="F75" s="688"/>
      <c r="G75" s="688"/>
      <c r="H75" s="688"/>
      <c r="I75" s="688"/>
      <c r="J75" s="688"/>
      <c r="K75" s="688"/>
      <c r="L75" s="688"/>
      <c r="M75" s="688"/>
      <c r="N75" s="688"/>
      <c r="O75" s="688"/>
      <c r="P75" s="688"/>
      <c r="Q75" s="688"/>
      <c r="R75" s="688"/>
      <c r="S75" s="688"/>
      <c r="T75" s="688"/>
      <c r="U75" s="690"/>
      <c r="V75" s="688"/>
      <c r="W75" s="688"/>
      <c r="X75" s="690"/>
      <c r="Y75" s="690"/>
      <c r="Z75" s="69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982</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980</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981</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1005</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787</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843</v>
      </c>
      <c r="J42" s="314" t="s">
        <v>415</v>
      </c>
      <c r="K42" s="252" t="s">
        <v>812</v>
      </c>
      <c r="L42" s="252" t="s">
        <v>813</v>
      </c>
      <c r="M42" s="252" t="s">
        <v>814</v>
      </c>
      <c r="N42" s="314" t="s">
        <v>815</v>
      </c>
      <c r="O42" s="314" t="s">
        <v>816</v>
      </c>
      <c r="P42" s="314" t="s">
        <v>817</v>
      </c>
      <c r="Q42" s="314" t="s">
        <v>818</v>
      </c>
      <c r="R42" s="314" t="s">
        <v>819</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843</v>
      </c>
      <c r="J62" s="36" t="s">
        <v>415</v>
      </c>
      <c r="K62" s="69" t="s">
        <v>812</v>
      </c>
      <c r="L62" s="69" t="s">
        <v>813</v>
      </c>
      <c r="M62" s="69" t="s">
        <v>814</v>
      </c>
      <c r="N62" s="36" t="s">
        <v>815</v>
      </c>
      <c r="O62" s="36" t="s">
        <v>816</v>
      </c>
      <c r="P62" s="36" t="s">
        <v>817</v>
      </c>
      <c r="Q62" s="36" t="s">
        <v>818</v>
      </c>
      <c r="R62" s="36" t="s">
        <v>819</v>
      </c>
      <c r="S62" s="314"/>
      <c r="T62" s="314" t="s">
        <v>109</v>
      </c>
      <c r="U62" s="314" t="s">
        <v>843</v>
      </c>
      <c r="V62" s="314" t="s">
        <v>415</v>
      </c>
      <c r="W62" s="271" t="s">
        <v>812</v>
      </c>
      <c r="X62" s="271" t="s">
        <v>813</v>
      </c>
      <c r="Y62" s="271" t="s">
        <v>814</v>
      </c>
      <c r="Z62" s="314" t="s">
        <v>815</v>
      </c>
      <c r="AA62" s="314" t="s">
        <v>816</v>
      </c>
      <c r="AB62" s="314" t="s">
        <v>817</v>
      </c>
      <c r="AC62" s="314" t="s">
        <v>818</v>
      </c>
      <c r="AD62" s="314" t="s">
        <v>819</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905</v>
      </c>
      <c r="O100" s="250" t="s">
        <v>906</v>
      </c>
      <c r="P100" s="725" t="s">
        <v>907</v>
      </c>
      <c r="Q100" s="725" t="s">
        <v>1229</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0" t="s">
        <v>366</v>
      </c>
      <c r="I115" s="1180"/>
      <c r="J115" s="1180"/>
      <c r="K115" s="304"/>
      <c r="L115" s="316"/>
      <c r="M115" s="1179" t="s">
        <v>278</v>
      </c>
      <c r="N115" s="1179"/>
      <c r="O115" s="1179"/>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905</v>
      </c>
      <c r="P170" s="250" t="s">
        <v>906</v>
      </c>
      <c r="Q170" s="725" t="s">
        <v>907</v>
      </c>
      <c r="R170" s="725" t="s">
        <v>1229</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905</v>
      </c>
      <c r="P191" s="224" t="s">
        <v>906</v>
      </c>
      <c r="Q191" s="224" t="s">
        <v>907</v>
      </c>
      <c r="R191" s="224" t="s">
        <v>1229</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2" t="s">
        <v>839</v>
      </c>
      <c r="O230" s="632"/>
      <c r="P230" s="632"/>
      <c r="Q230" s="632" t="s">
        <v>811</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1268</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1264</v>
      </c>
      <c r="M232" s="935" t="s">
        <v>845</v>
      </c>
      <c r="N232" s="687" t="b">
        <f>AND(COUNTIF(G243:$G$277,G232))</f>
        <v>0</v>
      </c>
      <c r="O232" s="702" t="s">
        <v>1238</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1265</v>
      </c>
      <c r="M233" s="935" t="s">
        <v>845</v>
      </c>
      <c r="N233" s="687" t="b">
        <f>AND(COUNTIF(G243:$G$277,G233))</f>
        <v>0</v>
      </c>
      <c r="O233" s="702" t="s">
        <v>1238</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1267</v>
      </c>
      <c r="L234" s="935" t="s">
        <v>81</v>
      </c>
      <c r="M234" s="935" t="s">
        <v>845</v>
      </c>
      <c r="N234" s="687" t="b">
        <f>AND(COUNTIF(G244:$G$277,G234))</f>
        <v>0</v>
      </c>
      <c r="O234" s="702" t="s">
        <v>1238</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1267</v>
      </c>
      <c r="L235" s="935" t="s">
        <v>82</v>
      </c>
      <c r="M235" s="935" t="s">
        <v>845</v>
      </c>
      <c r="N235" s="687" t="b">
        <f>AND(COUNTIF(G245:$G$277,G235))</f>
        <v>0</v>
      </c>
      <c r="O235" s="702" t="s">
        <v>1238</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1267</v>
      </c>
      <c r="L236" s="935" t="s">
        <v>161</v>
      </c>
      <c r="M236" s="935" t="s">
        <v>845</v>
      </c>
      <c r="N236" s="687" t="b">
        <f>AND(COUNTIF(G246:$G$277,G236))</f>
        <v>0</v>
      </c>
      <c r="O236" s="702" t="s">
        <v>1238</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845</v>
      </c>
      <c r="N237" s="687" t="b">
        <f>AND(COUNTIF(G247:$G$277,G237))</f>
        <v>0</v>
      </c>
      <c r="O237" s="702" t="s">
        <v>1238</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845</v>
      </c>
      <c r="N238" s="687" t="b">
        <f>AND(COUNTIF(G248:$G$277,G238))</f>
        <v>0</v>
      </c>
      <c r="O238" s="702" t="s">
        <v>1238</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845</v>
      </c>
      <c r="N239" s="687" t="b">
        <f>AND(COUNTIF(G249:$G$277,G239))</f>
        <v>0</v>
      </c>
      <c r="O239" s="702" t="s">
        <v>1238</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845</v>
      </c>
      <c r="N240" s="687" t="b">
        <f>AND(COUNTIF(G250:$G$277,G240))</f>
        <v>0</v>
      </c>
      <c r="O240" s="702" t="s">
        <v>1238</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1227</v>
      </c>
      <c r="I241" s="935" t="s">
        <v>1227</v>
      </c>
      <c r="J241" s="935" t="s">
        <v>1227</v>
      </c>
      <c r="K241" s="935" t="s">
        <v>1227</v>
      </c>
      <c r="L241" s="935" t="s">
        <v>1227</v>
      </c>
      <c r="M241" s="936" t="s">
        <v>1171</v>
      </c>
      <c r="N241" s="687" t="b">
        <f>AND(COUNTIF(G243:$G$277,G241))</f>
        <v>0</v>
      </c>
      <c r="O241" s="702" t="s">
        <v>1228</v>
      </c>
      <c r="Q241" s="380" t="b">
        <v>1</v>
      </c>
      <c r="AX241" s="695"/>
      <c r="AY241" s="690"/>
      <c r="AZ241" s="690"/>
      <c r="BA241" s="690"/>
    </row>
    <row r="242" spans="1:68" ht="15" outlineLevel="1" x14ac:dyDescent="0.25">
      <c r="A242" s="6"/>
      <c r="B242" s="7"/>
      <c r="C242" s="18"/>
      <c r="D242" s="18"/>
      <c r="E242" s="18"/>
      <c r="F242" s="27"/>
      <c r="G242" s="76" t="str">
        <f t="shared" si="33"/>
        <v>YABA2Ba</v>
      </c>
      <c r="H242" s="935" t="s">
        <v>371</v>
      </c>
      <c r="I242" s="935" t="s">
        <v>23</v>
      </c>
      <c r="J242" s="935" t="s">
        <v>14</v>
      </c>
      <c r="K242" s="935" t="s">
        <v>1268</v>
      </c>
      <c r="L242" s="935" t="s">
        <v>14</v>
      </c>
      <c r="M242" s="936" t="s">
        <v>74</v>
      </c>
      <c r="N242" s="687" t="b">
        <f>AND(COUNTIF(G243:$G$277,G242))</f>
        <v>0</v>
      </c>
      <c r="O242" s="702"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371</v>
      </c>
      <c r="J243" s="935" t="s">
        <v>23</v>
      </c>
      <c r="K243" s="935" t="s">
        <v>14</v>
      </c>
      <c r="L243" s="935" t="s">
        <v>232</v>
      </c>
      <c r="M243" s="936" t="s">
        <v>71</v>
      </c>
      <c r="N243" s="687" t="b">
        <f>AND(COUNTIF(G244:$G$277,G243))</f>
        <v>0</v>
      </c>
      <c r="O243" s="702"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371</v>
      </c>
      <c r="J244" s="935" t="s">
        <v>23</v>
      </c>
      <c r="K244" s="935" t="s">
        <v>14</v>
      </c>
      <c r="L244" s="935" t="s">
        <v>232</v>
      </c>
      <c r="M244" s="936" t="s">
        <v>974</v>
      </c>
      <c r="N244" s="687" t="b">
        <f>AND(COUNTIF(G245:$G$277,G244))</f>
        <v>0</v>
      </c>
      <c r="O244" s="702" t="s">
        <v>978</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371</v>
      </c>
      <c r="I245" s="935" t="s">
        <v>23</v>
      </c>
      <c r="J245" s="935" t="s">
        <v>12</v>
      </c>
      <c r="K245" s="935" t="s">
        <v>1268</v>
      </c>
      <c r="L245" s="935" t="s">
        <v>161</v>
      </c>
      <c r="M245" s="936" t="s">
        <v>74</v>
      </c>
      <c r="N245" s="687" t="b">
        <f>AND(COUNTIF(G246:$G$277,G245))</f>
        <v>0</v>
      </c>
      <c r="O245" s="702" t="s">
        <v>971</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371</v>
      </c>
      <c r="J246" s="935" t="s">
        <v>23</v>
      </c>
      <c r="K246" s="935" t="s">
        <v>12</v>
      </c>
      <c r="L246" s="935" t="s">
        <v>232</v>
      </c>
      <c r="M246" s="936" t="s">
        <v>230</v>
      </c>
      <c r="N246" s="687" t="b">
        <f>AND(COUNTIF(G247:$G$277,G246))</f>
        <v>0</v>
      </c>
      <c r="O246" s="702" t="s">
        <v>971</v>
      </c>
      <c r="Q246" s="380" t="b">
        <v>1</v>
      </c>
      <c r="AX246" s="695"/>
      <c r="AY246" s="690"/>
      <c r="AZ246" s="690"/>
      <c r="BA246" s="690"/>
    </row>
    <row r="247" spans="1:68" ht="15" outlineLevel="1" x14ac:dyDescent="0.25">
      <c r="A247" s="6"/>
      <c r="B247" s="7"/>
      <c r="C247" s="18"/>
      <c r="D247" s="18"/>
      <c r="E247" s="18"/>
      <c r="F247" s="27"/>
      <c r="G247" s="76" t="str">
        <f t="shared" si="33"/>
        <v>YYNBNb</v>
      </c>
      <c r="H247" s="935" t="s">
        <v>371</v>
      </c>
      <c r="I247" s="935" t="s">
        <v>371</v>
      </c>
      <c r="J247" s="935" t="s">
        <v>81</v>
      </c>
      <c r="K247" s="935" t="s">
        <v>14</v>
      </c>
      <c r="L247" s="935" t="s">
        <v>81</v>
      </c>
      <c r="M247" s="936" t="s">
        <v>71</v>
      </c>
      <c r="N247" s="687" t="b">
        <f>AND(COUNTIF(G248:$G$277,G247))</f>
        <v>0</v>
      </c>
      <c r="O247" s="702"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371</v>
      </c>
      <c r="I248" s="935" t="s">
        <v>371</v>
      </c>
      <c r="J248" s="935" t="s">
        <v>14</v>
      </c>
      <c r="K248" s="935" t="s">
        <v>81</v>
      </c>
      <c r="L248" s="935" t="s">
        <v>14</v>
      </c>
      <c r="M248" s="935" t="s">
        <v>76</v>
      </c>
      <c r="N248" s="687" t="b">
        <f>AND(COUNTIF(G249:$G$277,G248))</f>
        <v>0</v>
      </c>
      <c r="O248" s="702"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371</v>
      </c>
      <c r="I249" s="935" t="s">
        <v>371</v>
      </c>
      <c r="J249" s="935" t="s">
        <v>14</v>
      </c>
      <c r="K249" s="935" t="s">
        <v>81</v>
      </c>
      <c r="L249" s="935" t="s">
        <v>14</v>
      </c>
      <c r="M249" s="935" t="s">
        <v>67</v>
      </c>
      <c r="N249" s="687" t="b">
        <f>AND(COUNTIF(G250:$G$277,G249))</f>
        <v>0</v>
      </c>
      <c r="O249" s="702"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371</v>
      </c>
      <c r="I250" s="935" t="s">
        <v>371</v>
      </c>
      <c r="J250" s="935" t="s">
        <v>81</v>
      </c>
      <c r="K250" s="935" t="s">
        <v>8</v>
      </c>
      <c r="L250" s="935" t="s">
        <v>14</v>
      </c>
      <c r="M250" s="935" t="s">
        <v>67</v>
      </c>
      <c r="N250" s="687" t="b">
        <f>AND(COUNTIF(G251:$G$277,G250))</f>
        <v>0</v>
      </c>
      <c r="O250" s="702" t="s">
        <v>838</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371</v>
      </c>
      <c r="I251" s="935" t="s">
        <v>371</v>
      </c>
      <c r="J251" s="935" t="s">
        <v>8</v>
      </c>
      <c r="K251" s="935" t="s">
        <v>14</v>
      </c>
      <c r="L251" s="935" t="s">
        <v>81</v>
      </c>
      <c r="M251" s="935" t="s">
        <v>68</v>
      </c>
      <c r="N251" s="687" t="b">
        <f>AND(COUNTIF(G252:$G$277,G251))</f>
        <v>0</v>
      </c>
      <c r="O251" s="702" t="s">
        <v>838</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371</v>
      </c>
      <c r="I252" s="935" t="s">
        <v>371</v>
      </c>
      <c r="J252" s="935" t="s">
        <v>14</v>
      </c>
      <c r="K252" s="935" t="s">
        <v>81</v>
      </c>
      <c r="L252" s="935" t="s">
        <v>8</v>
      </c>
      <c r="M252" s="935" t="s">
        <v>71</v>
      </c>
      <c r="N252" s="687" t="b">
        <f>AND(COUNTIF(G253:$G$277,G252))</f>
        <v>0</v>
      </c>
      <c r="O252" s="702" t="s">
        <v>838</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1268</v>
      </c>
      <c r="L253" s="935" t="s">
        <v>232</v>
      </c>
      <c r="M253" s="935" t="s">
        <v>76</v>
      </c>
      <c r="N253" s="687" t="b">
        <f>AND(COUNTIF(G254:$G$277,G253))</f>
        <v>0</v>
      </c>
      <c r="O253" s="702" t="s">
        <v>840</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1268</v>
      </c>
      <c r="L254" s="935" t="s">
        <v>81</v>
      </c>
      <c r="M254" s="935" t="s">
        <v>68</v>
      </c>
      <c r="N254" s="687" t="b">
        <f>AND(COUNTIF(G255:$G$277,G254))</f>
        <v>0</v>
      </c>
      <c r="O254" s="702" t="s">
        <v>840</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840</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840</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371</v>
      </c>
      <c r="J257" s="935" t="s">
        <v>8</v>
      </c>
      <c r="K257" s="935" t="s">
        <v>14</v>
      </c>
      <c r="L257" s="935" t="s">
        <v>232</v>
      </c>
      <c r="M257" s="935" t="s">
        <v>74</v>
      </c>
      <c r="N257" s="687" t="b">
        <f>AND(COUNTIF(G258:$G$277,G257))</f>
        <v>0</v>
      </c>
      <c r="O257" s="702" t="s">
        <v>840</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371</v>
      </c>
      <c r="I258" s="935" t="s">
        <v>371</v>
      </c>
      <c r="J258" s="935" t="s">
        <v>14</v>
      </c>
      <c r="K258" s="935" t="s">
        <v>1268</v>
      </c>
      <c r="L258" s="935" t="s">
        <v>232</v>
      </c>
      <c r="M258" s="935" t="s">
        <v>74</v>
      </c>
      <c r="N258" s="687" t="b">
        <f>AND(COUNTIF(G259:$G$277,G258))</f>
        <v>0</v>
      </c>
      <c r="O258" s="702" t="s">
        <v>840</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371</v>
      </c>
      <c r="I259" s="935" t="s">
        <v>371</v>
      </c>
      <c r="J259" s="935" t="s">
        <v>23</v>
      </c>
      <c r="K259" s="935" t="s">
        <v>1268</v>
      </c>
      <c r="L259" s="935" t="s">
        <v>232</v>
      </c>
      <c r="M259" s="935" t="s">
        <v>74</v>
      </c>
      <c r="N259" s="687" t="b">
        <f>AND(COUNTIF(G260:$G$277,G259))</f>
        <v>0</v>
      </c>
      <c r="O259" s="702" t="s">
        <v>840</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371</v>
      </c>
      <c r="I260" s="935" t="s">
        <v>23</v>
      </c>
      <c r="J260" s="935" t="s">
        <v>23</v>
      </c>
      <c r="K260" s="935" t="s">
        <v>1268</v>
      </c>
      <c r="L260" s="935" t="s">
        <v>232</v>
      </c>
      <c r="M260" s="935" t="s">
        <v>74</v>
      </c>
      <c r="N260" s="687" t="b">
        <f>AND(COUNTIF(G261:$G$277,G260))</f>
        <v>0</v>
      </c>
      <c r="O260" s="702" t="s">
        <v>840</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371</v>
      </c>
      <c r="I261" s="935" t="s">
        <v>371</v>
      </c>
      <c r="J261" s="935" t="s">
        <v>10</v>
      </c>
      <c r="K261" s="935" t="s">
        <v>8</v>
      </c>
      <c r="L261" s="935" t="s">
        <v>14</v>
      </c>
      <c r="M261" s="935" t="s">
        <v>76</v>
      </c>
      <c r="N261" s="687" t="b">
        <f>AND(COUNTIF(G262:$G$277,G261))</f>
        <v>0</v>
      </c>
      <c r="O261" s="702" t="s">
        <v>1118</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371</v>
      </c>
      <c r="I262" s="935" t="s">
        <v>371</v>
      </c>
      <c r="J262" s="935" t="s">
        <v>14</v>
      </c>
      <c r="K262" s="935" t="s">
        <v>81</v>
      </c>
      <c r="L262" s="935" t="s">
        <v>8</v>
      </c>
      <c r="M262" s="935" t="s">
        <v>69</v>
      </c>
      <c r="N262" s="687" t="b">
        <f>AND(COUNTIF(G263:$G$277,G262))</f>
        <v>0</v>
      </c>
      <c r="O262" s="702" t="s">
        <v>1118</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371</v>
      </c>
      <c r="I263" s="935" t="s">
        <v>371</v>
      </c>
      <c r="J263" s="935" t="s">
        <v>81</v>
      </c>
      <c r="K263" s="935" t="s">
        <v>8</v>
      </c>
      <c r="L263" s="935" t="s">
        <v>10</v>
      </c>
      <c r="M263" s="935" t="s">
        <v>68</v>
      </c>
      <c r="N263" s="687" t="b">
        <f>AND(COUNTIF(G264:$G$277,G263))</f>
        <v>0</v>
      </c>
      <c r="O263" s="702" t="s">
        <v>1118</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371</v>
      </c>
      <c r="I264" s="935" t="s">
        <v>371</v>
      </c>
      <c r="J264" s="935" t="s">
        <v>8</v>
      </c>
      <c r="K264" s="935" t="s">
        <v>10</v>
      </c>
      <c r="L264" s="935" t="s">
        <v>8</v>
      </c>
      <c r="M264" s="935" t="s">
        <v>71</v>
      </c>
      <c r="N264" s="687" t="b">
        <f>AND(COUNTIF(G265:$G$277,G264))</f>
        <v>0</v>
      </c>
      <c r="O264" s="702" t="s">
        <v>1118</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371</v>
      </c>
      <c r="I265" s="935" t="s">
        <v>371</v>
      </c>
      <c r="J265" s="935" t="s">
        <v>8</v>
      </c>
      <c r="K265" s="935" t="s">
        <v>81</v>
      </c>
      <c r="L265" s="935" t="s">
        <v>8</v>
      </c>
      <c r="M265" s="935" t="s">
        <v>72</v>
      </c>
      <c r="N265" s="687" t="b">
        <f>AND(COUNTIF(G266:$G$277,G265))</f>
        <v>0</v>
      </c>
      <c r="O265" s="260" t="s">
        <v>910</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371</v>
      </c>
      <c r="I266" s="935" t="s">
        <v>371</v>
      </c>
      <c r="J266" s="935" t="s">
        <v>16</v>
      </c>
      <c r="K266" s="935" t="s">
        <v>8</v>
      </c>
      <c r="L266" s="935" t="s">
        <v>81</v>
      </c>
      <c r="M266" s="935" t="s">
        <v>68</v>
      </c>
      <c r="N266" s="687" t="b">
        <f>AND(COUNTIF(G267:$G$277,G266))</f>
        <v>0</v>
      </c>
      <c r="O266" s="260" t="s">
        <v>910</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371</v>
      </c>
      <c r="I267" s="935" t="s">
        <v>371</v>
      </c>
      <c r="J267" s="935" t="s">
        <v>8</v>
      </c>
      <c r="K267" s="935" t="s">
        <v>16</v>
      </c>
      <c r="L267" s="935" t="s">
        <v>8</v>
      </c>
      <c r="M267" s="935" t="s">
        <v>76</v>
      </c>
      <c r="N267" s="687" t="b">
        <f>AND(COUNTIF(G268:$G$277,G267))</f>
        <v>0</v>
      </c>
      <c r="O267" s="260" t="s">
        <v>910</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371</v>
      </c>
      <c r="I268" s="935" t="s">
        <v>371</v>
      </c>
      <c r="J268" s="935" t="s">
        <v>81</v>
      </c>
      <c r="K268" s="935" t="s">
        <v>8</v>
      </c>
      <c r="L268" s="935" t="s">
        <v>16</v>
      </c>
      <c r="M268" s="935" t="s">
        <v>68</v>
      </c>
      <c r="N268" s="687" t="b">
        <f>AND(COUNTIF(G269:$G$277,G268))</f>
        <v>0</v>
      </c>
      <c r="O268" s="260" t="s">
        <v>910</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371</v>
      </c>
      <c r="J269" s="935" t="s">
        <v>23</v>
      </c>
      <c r="K269" s="935" t="s">
        <v>1268</v>
      </c>
      <c r="L269" s="935" t="s">
        <v>232</v>
      </c>
      <c r="M269" s="935" t="s">
        <v>68</v>
      </c>
      <c r="N269" s="687" t="b">
        <f>AND(COUNTIF(G270:$G$277,G269))</f>
        <v>0</v>
      </c>
      <c r="O269" s="260" t="s">
        <v>911</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1268</v>
      </c>
      <c r="L270" s="935" t="s">
        <v>232</v>
      </c>
      <c r="M270" s="935" t="s">
        <v>74</v>
      </c>
      <c r="N270" s="687" t="b">
        <f>AND(COUNTIF(G271:$G$277,G270))</f>
        <v>0</v>
      </c>
      <c r="O270" s="260" t="s">
        <v>911</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911</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371</v>
      </c>
      <c r="I272" s="935" t="s">
        <v>23</v>
      </c>
      <c r="J272" s="935" t="s">
        <v>23</v>
      </c>
      <c r="K272" s="935" t="s">
        <v>1268</v>
      </c>
      <c r="L272" s="935" t="s">
        <v>8</v>
      </c>
      <c r="M272" s="935" t="s">
        <v>74</v>
      </c>
      <c r="N272" s="687" t="b">
        <f>AND(COUNTIF(G273:$G$277,G272))</f>
        <v>0</v>
      </c>
      <c r="O272" s="260" t="s">
        <v>911</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371</v>
      </c>
      <c r="I273" s="935" t="s">
        <v>23</v>
      </c>
      <c r="J273" s="935" t="s">
        <v>23</v>
      </c>
      <c r="K273" s="935" t="s">
        <v>1268</v>
      </c>
      <c r="L273" s="935" t="s">
        <v>81</v>
      </c>
      <c r="M273" s="935" t="s">
        <v>68</v>
      </c>
      <c r="N273" s="687" t="b">
        <f>AND(COUNTIF(G274:$G$277,G273))</f>
        <v>0</v>
      </c>
      <c r="O273" s="260" t="s">
        <v>912</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371</v>
      </c>
      <c r="I274" s="935" t="s">
        <v>371</v>
      </c>
      <c r="J274" s="935" t="s">
        <v>23</v>
      </c>
      <c r="K274" s="935" t="s">
        <v>1268</v>
      </c>
      <c r="L274" s="935" t="s">
        <v>232</v>
      </c>
      <c r="M274" s="935" t="s">
        <v>76</v>
      </c>
      <c r="N274" s="687" t="b">
        <f>AND(COUNTIF(G275:$G$277,G274))</f>
        <v>0</v>
      </c>
      <c r="O274" s="260" t="s">
        <v>912</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371</v>
      </c>
      <c r="J275" s="935" t="s">
        <v>8</v>
      </c>
      <c r="K275" s="935" t="s">
        <v>1268</v>
      </c>
      <c r="L275" s="935" t="s">
        <v>232</v>
      </c>
      <c r="M275" s="935" t="s">
        <v>74</v>
      </c>
      <c r="N275" s="687" t="b">
        <f>AND(COUNTIF(G276:$G$277,G275))</f>
        <v>0</v>
      </c>
      <c r="O275" s="260" t="s">
        <v>912</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912</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912</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1065</v>
      </c>
      <c r="I280" s="27" t="s">
        <v>1148</v>
      </c>
      <c r="J280" s="27"/>
      <c r="K280" s="252"/>
      <c r="L280" s="252"/>
      <c r="M280" s="252"/>
      <c r="N280" s="252"/>
      <c r="O280" s="306"/>
      <c r="P280" s="306"/>
      <c r="Q280" s="306"/>
      <c r="R280" s="306"/>
      <c r="S280" s="306"/>
      <c r="T280" s="306"/>
      <c r="U280" s="945" t="s">
        <v>1067</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826</v>
      </c>
      <c r="H282" s="76" t="s">
        <v>843</v>
      </c>
      <c r="I282" s="76" t="s">
        <v>415</v>
      </c>
      <c r="J282" s="76" t="s">
        <v>812</v>
      </c>
      <c r="K282" s="76" t="s">
        <v>813</v>
      </c>
      <c r="L282" s="76" t="s">
        <v>814</v>
      </c>
      <c r="M282" s="76" t="s">
        <v>815</v>
      </c>
      <c r="N282" s="76" t="s">
        <v>816</v>
      </c>
      <c r="O282" s="76" t="s">
        <v>817</v>
      </c>
      <c r="P282" s="76" t="s">
        <v>818</v>
      </c>
      <c r="Q282" s="76" t="s">
        <v>819</v>
      </c>
      <c r="S282" s="76" t="s">
        <v>1066</v>
      </c>
      <c r="T282" s="943" t="str">
        <f>G282</f>
        <v>season</v>
      </c>
      <c r="U282" s="687" t="s">
        <v>843</v>
      </c>
      <c r="V282" s="687" t="s">
        <v>415</v>
      </c>
      <c r="W282" s="687" t="s">
        <v>812</v>
      </c>
      <c r="X282" s="687" t="s">
        <v>813</v>
      </c>
      <c r="Y282" s="687" t="s">
        <v>814</v>
      </c>
      <c r="Z282" s="687" t="s">
        <v>815</v>
      </c>
      <c r="AA282" s="687" t="s">
        <v>816</v>
      </c>
      <c r="AB282" s="687" t="s">
        <v>817</v>
      </c>
      <c r="AC282" s="687" t="s">
        <v>818</v>
      </c>
      <c r="AD282" s="687" t="s">
        <v>819</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1101</v>
      </c>
      <c r="I336" s="1001" t="s">
        <v>415</v>
      </c>
      <c r="J336" s="1001" t="s">
        <v>812</v>
      </c>
      <c r="K336" s="1001" t="s">
        <v>813</v>
      </c>
      <c r="L336" s="1001" t="s">
        <v>814</v>
      </c>
      <c r="M336" s="1001" t="s">
        <v>815</v>
      </c>
      <c r="N336" s="1001" t="s">
        <v>816</v>
      </c>
      <c r="O336" s="1001" t="s">
        <v>817</v>
      </c>
      <c r="P336" s="1001" t="s">
        <v>818</v>
      </c>
      <c r="Q336" s="1001" t="s">
        <v>819</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1149</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826</v>
      </c>
      <c r="H339" s="687" t="s">
        <v>843</v>
      </c>
      <c r="I339" s="687" t="s">
        <v>843</v>
      </c>
      <c r="J339" s="687" t="s">
        <v>415</v>
      </c>
      <c r="K339" s="687" t="s">
        <v>415</v>
      </c>
      <c r="L339" s="687" t="s">
        <v>812</v>
      </c>
      <c r="M339" s="687" t="s">
        <v>812</v>
      </c>
      <c r="N339" s="687" t="s">
        <v>813</v>
      </c>
      <c r="O339" s="687" t="s">
        <v>813</v>
      </c>
      <c r="P339" s="687" t="s">
        <v>814</v>
      </c>
      <c r="Q339" s="687" t="s">
        <v>814</v>
      </c>
      <c r="R339" s="687" t="s">
        <v>815</v>
      </c>
      <c r="S339" s="687" t="s">
        <v>815</v>
      </c>
      <c r="T339" s="687" t="s">
        <v>816</v>
      </c>
      <c r="U339" s="687" t="s">
        <v>816</v>
      </c>
      <c r="V339" s="687" t="s">
        <v>817</v>
      </c>
      <c r="W339" s="687" t="s">
        <v>817</v>
      </c>
      <c r="X339" s="687" t="s">
        <v>818</v>
      </c>
      <c r="Y339" s="687" t="s">
        <v>818</v>
      </c>
      <c r="Z339" s="687" t="s">
        <v>819</v>
      </c>
      <c r="AA339" s="687" t="s">
        <v>819</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825</v>
      </c>
      <c r="H340" s="687" t="s">
        <v>1100</v>
      </c>
      <c r="I340" s="687" t="s">
        <v>1082</v>
      </c>
      <c r="J340" s="687" t="s">
        <v>1100</v>
      </c>
      <c r="K340" s="687" t="s">
        <v>1082</v>
      </c>
      <c r="L340" s="687" t="s">
        <v>1100</v>
      </c>
      <c r="M340" s="687" t="s">
        <v>1082</v>
      </c>
      <c r="N340" s="687" t="s">
        <v>1100</v>
      </c>
      <c r="O340" s="687" t="s">
        <v>1082</v>
      </c>
      <c r="P340" s="687" t="s">
        <v>1100</v>
      </c>
      <c r="Q340" s="687" t="s">
        <v>1082</v>
      </c>
      <c r="R340" s="687" t="s">
        <v>1100</v>
      </c>
      <c r="S340" s="687" t="s">
        <v>1082</v>
      </c>
      <c r="T340" s="687" t="s">
        <v>1100</v>
      </c>
      <c r="U340" s="687" t="s">
        <v>1082</v>
      </c>
      <c r="V340" s="687" t="s">
        <v>1100</v>
      </c>
      <c r="W340" s="687" t="s">
        <v>1082</v>
      </c>
      <c r="X340" s="687" t="s">
        <v>1100</v>
      </c>
      <c r="Y340" s="687" t="s">
        <v>1082</v>
      </c>
      <c r="Z340" s="687" t="s">
        <v>1100</v>
      </c>
      <c r="AA340" s="687" t="s">
        <v>1082</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822</v>
      </c>
      <c r="I389" s="687" t="s">
        <v>1150</v>
      </c>
      <c r="J389" s="1001" t="s">
        <v>415</v>
      </c>
      <c r="K389" s="1001" t="s">
        <v>812</v>
      </c>
      <c r="L389" s="1001" t="s">
        <v>813</v>
      </c>
      <c r="M389" s="1001" t="s">
        <v>814</v>
      </c>
      <c r="N389" s="1001" t="s">
        <v>815</v>
      </c>
      <c r="O389" s="1001" t="s">
        <v>816</v>
      </c>
      <c r="P389" s="1001" t="s">
        <v>817</v>
      </c>
      <c r="Q389" s="1001" t="s">
        <v>818</v>
      </c>
      <c r="R389" s="1001" t="s">
        <v>819</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1142</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1143</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1144</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1082</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826</v>
      </c>
      <c r="H395" s="76" t="s">
        <v>843</v>
      </c>
      <c r="I395" s="76" t="s">
        <v>843</v>
      </c>
      <c r="J395" s="76" t="s">
        <v>843</v>
      </c>
      <c r="K395" s="76" t="s">
        <v>843</v>
      </c>
      <c r="L395" s="76" t="s">
        <v>415</v>
      </c>
      <c r="M395" s="76" t="s">
        <v>415</v>
      </c>
      <c r="N395" s="76" t="s">
        <v>415</v>
      </c>
      <c r="O395" s="76" t="s">
        <v>415</v>
      </c>
      <c r="P395" s="76" t="s">
        <v>812</v>
      </c>
      <c r="Q395" s="76" t="s">
        <v>812</v>
      </c>
      <c r="R395" s="76" t="s">
        <v>812</v>
      </c>
      <c r="S395" s="76" t="s">
        <v>812</v>
      </c>
      <c r="T395" s="76" t="s">
        <v>813</v>
      </c>
      <c r="U395" s="76" t="s">
        <v>813</v>
      </c>
      <c r="V395" s="76" t="s">
        <v>813</v>
      </c>
      <c r="W395" s="76" t="s">
        <v>813</v>
      </c>
      <c r="X395" s="76" t="s">
        <v>814</v>
      </c>
      <c r="Y395" s="76" t="s">
        <v>814</v>
      </c>
      <c r="Z395" s="76" t="s">
        <v>814</v>
      </c>
      <c r="AA395" s="76" t="s">
        <v>814</v>
      </c>
      <c r="AB395" s="76" t="s">
        <v>815</v>
      </c>
      <c r="AC395" s="76" t="s">
        <v>815</v>
      </c>
      <c r="AD395" s="76" t="s">
        <v>815</v>
      </c>
      <c r="AE395" s="76" t="s">
        <v>815</v>
      </c>
      <c r="AF395" s="76" t="s">
        <v>816</v>
      </c>
      <c r="AG395" s="76" t="s">
        <v>816</v>
      </c>
      <c r="AH395" s="76" t="s">
        <v>816</v>
      </c>
      <c r="AI395" s="76" t="s">
        <v>816</v>
      </c>
      <c r="AJ395" s="76" t="s">
        <v>817</v>
      </c>
      <c r="AK395" s="76" t="s">
        <v>817</v>
      </c>
      <c r="AL395" s="76" t="s">
        <v>817</v>
      </c>
      <c r="AM395" s="76" t="s">
        <v>817</v>
      </c>
      <c r="AN395" s="76" t="s">
        <v>818</v>
      </c>
      <c r="AO395" s="76" t="s">
        <v>818</v>
      </c>
      <c r="AP395" s="76" t="s">
        <v>818</v>
      </c>
      <c r="AQ395" s="76" t="s">
        <v>818</v>
      </c>
      <c r="AR395" s="76" t="s">
        <v>819</v>
      </c>
      <c r="AS395" s="76" t="s">
        <v>819</v>
      </c>
      <c r="AT395" s="76" t="s">
        <v>819</v>
      </c>
      <c r="AU395" s="76" t="s">
        <v>819</v>
      </c>
      <c r="AV395" s="312"/>
      <c r="AW395" s="312"/>
      <c r="AX395" s="243"/>
      <c r="AY395" s="235"/>
      <c r="AZ395" s="235"/>
      <c r="BA395" s="235"/>
    </row>
    <row r="396" spans="1:53" s="76" customFormat="1" ht="15" outlineLevel="1" x14ac:dyDescent="0.25">
      <c r="A396" s="233"/>
      <c r="B396" s="234"/>
      <c r="C396" s="244"/>
      <c r="D396" s="244"/>
      <c r="E396" s="244"/>
      <c r="F396" s="252"/>
      <c r="G396" s="252" t="s">
        <v>825</v>
      </c>
      <c r="H396" s="76" t="s">
        <v>1142</v>
      </c>
      <c r="I396" s="76" t="s">
        <v>1143</v>
      </c>
      <c r="J396" s="687" t="s">
        <v>1144</v>
      </c>
      <c r="K396" s="76" t="s">
        <v>1082</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823</v>
      </c>
      <c r="I446" s="687"/>
      <c r="J446" s="1001" t="s">
        <v>415</v>
      </c>
      <c r="K446" s="1001" t="s">
        <v>812</v>
      </c>
      <c r="L446" s="1001" t="s">
        <v>813</v>
      </c>
      <c r="M446" s="1001" t="s">
        <v>814</v>
      </c>
      <c r="N446" s="1001" t="s">
        <v>815</v>
      </c>
      <c r="O446" s="1001" t="s">
        <v>816</v>
      </c>
      <c r="P446" s="1001" t="s">
        <v>817</v>
      </c>
      <c r="Q446" s="1001" t="s">
        <v>818</v>
      </c>
      <c r="R446" s="1001" t="s">
        <v>819</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1150</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826</v>
      </c>
      <c r="H449" s="76" t="s">
        <v>843</v>
      </c>
      <c r="I449" s="76" t="s">
        <v>843</v>
      </c>
      <c r="J449" s="76" t="s">
        <v>843</v>
      </c>
      <c r="K449" s="76" t="s">
        <v>843</v>
      </c>
      <c r="L449" s="76" t="s">
        <v>415</v>
      </c>
      <c r="M449" s="76" t="s">
        <v>415</v>
      </c>
      <c r="N449" s="76" t="s">
        <v>415</v>
      </c>
      <c r="O449" s="76" t="s">
        <v>415</v>
      </c>
      <c r="P449" s="76" t="s">
        <v>812</v>
      </c>
      <c r="Q449" s="76" t="s">
        <v>812</v>
      </c>
      <c r="R449" s="76" t="s">
        <v>812</v>
      </c>
      <c r="S449" s="76" t="s">
        <v>812</v>
      </c>
      <c r="T449" s="76" t="s">
        <v>813</v>
      </c>
      <c r="U449" s="76" t="s">
        <v>813</v>
      </c>
      <c r="V449" s="76" t="s">
        <v>813</v>
      </c>
      <c r="W449" s="76" t="s">
        <v>813</v>
      </c>
      <c r="X449" s="76" t="s">
        <v>814</v>
      </c>
      <c r="Y449" s="76" t="s">
        <v>814</v>
      </c>
      <c r="Z449" s="76" t="s">
        <v>814</v>
      </c>
      <c r="AA449" s="76" t="s">
        <v>814</v>
      </c>
      <c r="AB449" s="76" t="s">
        <v>815</v>
      </c>
      <c r="AC449" s="76" t="s">
        <v>815</v>
      </c>
      <c r="AD449" s="76" t="s">
        <v>815</v>
      </c>
      <c r="AE449" s="76" t="s">
        <v>815</v>
      </c>
      <c r="AF449" s="76" t="s">
        <v>816</v>
      </c>
      <c r="AG449" s="76" t="s">
        <v>816</v>
      </c>
      <c r="AH449" s="76" t="s">
        <v>816</v>
      </c>
      <c r="AI449" s="76" t="s">
        <v>816</v>
      </c>
      <c r="AJ449" s="76" t="s">
        <v>817</v>
      </c>
      <c r="AK449" s="76" t="s">
        <v>817</v>
      </c>
      <c r="AL449" s="76" t="s">
        <v>817</v>
      </c>
      <c r="AM449" s="76" t="s">
        <v>817</v>
      </c>
      <c r="AN449" s="76" t="s">
        <v>818</v>
      </c>
      <c r="AO449" s="76" t="s">
        <v>818</v>
      </c>
      <c r="AP449" s="76" t="s">
        <v>818</v>
      </c>
      <c r="AQ449" s="76" t="s">
        <v>818</v>
      </c>
      <c r="AR449" s="76" t="s">
        <v>819</v>
      </c>
      <c r="AS449" s="76" t="s">
        <v>819</v>
      </c>
      <c r="AT449" s="76" t="s">
        <v>819</v>
      </c>
      <c r="AU449" s="76" t="s">
        <v>819</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1147</v>
      </c>
      <c r="K450" s="76" t="s">
        <v>364</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824</v>
      </c>
      <c r="I500" s="687"/>
      <c r="J500" s="1001" t="s">
        <v>415</v>
      </c>
      <c r="K500" s="1001" t="s">
        <v>812</v>
      </c>
      <c r="L500" s="1001" t="s">
        <v>813</v>
      </c>
      <c r="M500" s="1001" t="s">
        <v>814</v>
      </c>
      <c r="N500" s="1001" t="s">
        <v>815</v>
      </c>
      <c r="O500" s="1001" t="s">
        <v>816</v>
      </c>
      <c r="P500" s="1001" t="s">
        <v>817</v>
      </c>
      <c r="Q500" s="1001" t="s">
        <v>818</v>
      </c>
      <c r="R500" s="1001" t="s">
        <v>819</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1150</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826</v>
      </c>
      <c r="H503" s="76" t="s">
        <v>843</v>
      </c>
      <c r="I503" s="76" t="s">
        <v>843</v>
      </c>
      <c r="J503" s="76" t="s">
        <v>843</v>
      </c>
      <c r="K503" s="76" t="s">
        <v>843</v>
      </c>
      <c r="L503" s="76" t="s">
        <v>415</v>
      </c>
      <c r="M503" s="76" t="s">
        <v>415</v>
      </c>
      <c r="N503" s="76" t="s">
        <v>415</v>
      </c>
      <c r="O503" s="76" t="s">
        <v>415</v>
      </c>
      <c r="P503" s="76" t="s">
        <v>812</v>
      </c>
      <c r="Q503" s="76" t="s">
        <v>812</v>
      </c>
      <c r="R503" s="76" t="s">
        <v>812</v>
      </c>
      <c r="S503" s="76" t="s">
        <v>812</v>
      </c>
      <c r="T503" s="76" t="s">
        <v>813</v>
      </c>
      <c r="U503" s="76" t="s">
        <v>813</v>
      </c>
      <c r="V503" s="76" t="s">
        <v>813</v>
      </c>
      <c r="W503" s="76" t="s">
        <v>813</v>
      </c>
      <c r="X503" s="76" t="s">
        <v>814</v>
      </c>
      <c r="Y503" s="76" t="s">
        <v>814</v>
      </c>
      <c r="Z503" s="76" t="s">
        <v>814</v>
      </c>
      <c r="AA503" s="76" t="s">
        <v>814</v>
      </c>
      <c r="AB503" s="76" t="s">
        <v>815</v>
      </c>
      <c r="AC503" s="76" t="s">
        <v>815</v>
      </c>
      <c r="AD503" s="76" t="s">
        <v>815</v>
      </c>
      <c r="AE503" s="76" t="s">
        <v>815</v>
      </c>
      <c r="AF503" s="76" t="s">
        <v>816</v>
      </c>
      <c r="AG503" s="76" t="s">
        <v>816</v>
      </c>
      <c r="AH503" s="76" t="s">
        <v>816</v>
      </c>
      <c r="AI503" s="76" t="s">
        <v>816</v>
      </c>
      <c r="AJ503" s="76" t="s">
        <v>817</v>
      </c>
      <c r="AK503" s="76" t="s">
        <v>817</v>
      </c>
      <c r="AL503" s="76" t="s">
        <v>817</v>
      </c>
      <c r="AM503" s="76" t="s">
        <v>817</v>
      </c>
      <c r="AN503" s="76" t="s">
        <v>818</v>
      </c>
      <c r="AO503" s="76" t="s">
        <v>818</v>
      </c>
      <c r="AP503" s="76" t="s">
        <v>818</v>
      </c>
      <c r="AQ503" s="76" t="s">
        <v>818</v>
      </c>
      <c r="AR503" s="76" t="s">
        <v>819</v>
      </c>
      <c r="AS503" s="76" t="s">
        <v>819</v>
      </c>
      <c r="AT503" s="76" t="s">
        <v>819</v>
      </c>
      <c r="AU503" s="76" t="s">
        <v>819</v>
      </c>
      <c r="AV503" s="312"/>
      <c r="AW503" s="312"/>
      <c r="AX503" s="243"/>
      <c r="AY503" s="235"/>
      <c r="AZ503" s="235"/>
      <c r="BA503" s="235"/>
    </row>
    <row r="504" spans="1:53" s="76" customFormat="1" ht="15" outlineLevel="1" x14ac:dyDescent="0.25">
      <c r="A504" s="233"/>
      <c r="B504" s="234"/>
      <c r="C504" s="244"/>
      <c r="D504" s="244"/>
      <c r="E504" s="244"/>
      <c r="F504" s="252"/>
      <c r="G504" s="252" t="s">
        <v>827</v>
      </c>
      <c r="H504" s="76" t="s">
        <v>362</v>
      </c>
      <c r="I504" s="76" t="s">
        <v>363</v>
      </c>
      <c r="J504" s="76" t="s">
        <v>1147</v>
      </c>
      <c r="K504" s="76" t="s">
        <v>364</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905</v>
      </c>
      <c r="P566" s="250" t="s">
        <v>906</v>
      </c>
      <c r="Q566" s="725" t="s">
        <v>907</v>
      </c>
      <c r="R566" s="725" t="s">
        <v>1229</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1236</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905</v>
      </c>
      <c r="O599" s="725" t="s">
        <v>906</v>
      </c>
      <c r="P599" s="725" t="s">
        <v>907</v>
      </c>
      <c r="Q599" s="725" t="s">
        <v>1229</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1146</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1147</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1145</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364</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905</v>
      </c>
      <c r="O653" s="250" t="s">
        <v>906</v>
      </c>
      <c r="P653" s="725" t="s">
        <v>907</v>
      </c>
      <c r="Q653" s="725" t="s">
        <v>1229</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905</v>
      </c>
      <c r="O678" s="250" t="s">
        <v>906</v>
      </c>
      <c r="P678" s="725" t="s">
        <v>907</v>
      </c>
      <c r="Q678" s="725" t="s">
        <v>1229</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1098</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1099</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1102</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78"/>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78"/>
      <c r="I714" s="18"/>
      <c r="J714" s="1181" t="s">
        <v>1077</v>
      </c>
      <c r="K714" s="1182"/>
      <c r="L714" s="1182"/>
      <c r="M714" s="1182"/>
      <c r="N714" s="1182"/>
      <c r="O714" s="1182"/>
      <c r="P714" s="1182"/>
      <c r="Q714" s="1182"/>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78"/>
      <c r="I715" s="18"/>
      <c r="J715" s="250" t="s">
        <v>401</v>
      </c>
      <c r="K715" s="250" t="s">
        <v>59</v>
      </c>
      <c r="L715" s="250" t="s">
        <v>60</v>
      </c>
      <c r="M715" s="250" t="s">
        <v>61</v>
      </c>
      <c r="N715" s="250" t="s">
        <v>62</v>
      </c>
      <c r="O715" s="250" t="s">
        <v>905</v>
      </c>
      <c r="P715" s="250" t="s">
        <v>906</v>
      </c>
      <c r="Q715" s="725" t="s">
        <v>907</v>
      </c>
      <c r="R715" s="725" t="s">
        <v>1229</v>
      </c>
      <c r="S715" s="725"/>
      <c r="T715" s="728" t="s">
        <v>1057</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954</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965</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905</v>
      </c>
      <c r="N20" s="26" t="s">
        <v>906</v>
      </c>
      <c r="O20" s="26" t="s">
        <v>907</v>
      </c>
      <c r="P20" s="26" t="s">
        <v>1229</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964</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1156</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969</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962</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963</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955</v>
      </c>
      <c r="H55" s="700"/>
      <c r="I55" s="700"/>
      <c r="J55" s="811"/>
      <c r="K55" s="725" t="s">
        <v>400</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843</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415</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812</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813</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814</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815</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816</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817</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818</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819</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959</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956</v>
      </c>
      <c r="H69" s="700"/>
      <c r="I69" s="700"/>
      <c r="J69" s="725" t="s">
        <v>773</v>
      </c>
      <c r="K69" s="725" t="s">
        <v>400</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958</v>
      </c>
      <c r="L70" s="725" t="s">
        <v>958</v>
      </c>
      <c r="M70" s="725" t="s">
        <v>958</v>
      </c>
      <c r="N70" s="725" t="s">
        <v>958</v>
      </c>
      <c r="O70" s="725" t="s">
        <v>958</v>
      </c>
      <c r="P70" s="725" t="s">
        <v>958</v>
      </c>
      <c r="Q70" s="725" t="s">
        <v>958</v>
      </c>
      <c r="R70" s="725" t="s">
        <v>958</v>
      </c>
      <c r="S70" s="725" t="s">
        <v>958</v>
      </c>
      <c r="T70" s="725" t="s">
        <v>958</v>
      </c>
      <c r="U70" s="725"/>
      <c r="V70" s="802"/>
      <c r="W70" s="695"/>
      <c r="X70" s="690"/>
    </row>
    <row r="71" spans="1:24" outlineLevel="1" x14ac:dyDescent="0.25">
      <c r="A71" s="689"/>
      <c r="B71" s="688"/>
      <c r="C71" s="700"/>
      <c r="D71" s="700"/>
      <c r="E71" s="700"/>
      <c r="F71" s="704"/>
      <c r="G71" s="704"/>
      <c r="H71" s="704"/>
      <c r="I71" s="687" t="s">
        <v>843</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843</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843</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843</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843</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843</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843</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843</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843</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843</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843</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843</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843</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843</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843</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843</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843</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415</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415</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415</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415</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415</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415</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415</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415</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415</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415</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415</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415</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415</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415</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415</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415</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415</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812</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812</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812</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812</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812</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812</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812</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812</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812</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812</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812</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812</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812</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812</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812</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812</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812</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813</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813</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813</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813</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813</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813</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813</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813</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813</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813</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813</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813</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813</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813</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813</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813</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813</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814</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814</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814</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814</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814</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814</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814</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814</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814</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814</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814</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814</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814</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814</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814</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814</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814</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815</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815</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815</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815</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815</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815</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815</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815</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815</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815</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815</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815</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815</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815</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815</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815</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815</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816</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816</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816</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816</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816</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816</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816</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816</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816</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816</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816</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816</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816</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816</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816</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816</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816</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817</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817</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817</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817</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817</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817</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817</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817</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817</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817</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817</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817</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817</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817</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817</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817</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817</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818</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818</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818</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818</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818</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818</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818</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818</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818</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818</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818</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818</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818</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818</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818</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818</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818</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819</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819</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819</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819</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819</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819</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819</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819</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819</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819</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819</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819</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819</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819</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819</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819</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819</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957</v>
      </c>
      <c r="H242" s="700"/>
      <c r="I242" s="700"/>
      <c r="J242" s="725"/>
      <c r="K242" s="725" t="s">
        <v>392</v>
      </c>
      <c r="L242" s="725" t="s">
        <v>393</v>
      </c>
      <c r="M242" s="725" t="s">
        <v>395</v>
      </c>
      <c r="N242" s="725" t="s">
        <v>396</v>
      </c>
      <c r="O242" s="725" t="s">
        <v>397</v>
      </c>
      <c r="P242" s="725" t="s">
        <v>399</v>
      </c>
      <c r="Q242" s="725" t="s">
        <v>908</v>
      </c>
      <c r="R242" s="725" t="s">
        <v>909</v>
      </c>
      <c r="S242" s="725" t="s">
        <v>1230</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952</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773</v>
      </c>
      <c r="K269" s="725" t="s">
        <v>400</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472</v>
      </c>
      <c r="H270" s="700"/>
      <c r="I270" s="700"/>
      <c r="J270" s="725"/>
      <c r="K270" s="725" t="s">
        <v>472</v>
      </c>
      <c r="L270" s="725" t="s">
        <v>472</v>
      </c>
      <c r="M270" s="725" t="s">
        <v>472</v>
      </c>
      <c r="N270" s="725" t="s">
        <v>472</v>
      </c>
      <c r="O270" s="725" t="s">
        <v>472</v>
      </c>
      <c r="P270" s="725" t="s">
        <v>472</v>
      </c>
      <c r="Q270" s="725" t="s">
        <v>472</v>
      </c>
      <c r="R270" s="725" t="s">
        <v>472</v>
      </c>
      <c r="S270" s="725" t="s">
        <v>472</v>
      </c>
      <c r="T270" s="725" t="s">
        <v>472</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961</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960</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966</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953</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951</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970</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400</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1167</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1168</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1169</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1170</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349</v>
      </c>
      <c r="H18" s="1089"/>
      <c r="I18" s="1089"/>
      <c r="J18" s="1095" t="s">
        <v>1171</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1172</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1173</v>
      </c>
      <c r="K32" s="1081" t="s">
        <v>1174</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1175</v>
      </c>
      <c r="H35" s="1089"/>
      <c r="I35" s="1102" t="s">
        <v>1176</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1177</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1178</v>
      </c>
      <c r="H37" s="1089"/>
      <c r="I37" s="1102" t="s">
        <v>1179</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1180</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1181</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1182</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1183</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1184</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1185</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1186</v>
      </c>
      <c r="J53" s="1122" t="s">
        <v>1187</v>
      </c>
      <c r="K53" s="1123" t="s">
        <v>1188</v>
      </c>
      <c r="L53" s="1081"/>
      <c r="M53" s="1116" t="s">
        <v>1189</v>
      </c>
      <c r="N53" s="1116"/>
      <c r="O53" s="1081"/>
      <c r="P53" s="1120" t="s">
        <v>1190</v>
      </c>
      <c r="Q53" s="1081"/>
      <c r="R53" s="1116" t="s">
        <v>1191</v>
      </c>
      <c r="S53" s="1081"/>
      <c r="T53" s="1081"/>
      <c r="U53" s="1120"/>
      <c r="V53" s="1120"/>
      <c r="W53" s="1115"/>
      <c r="X53" s="1044"/>
    </row>
    <row r="54" spans="1:24" ht="12.95" customHeight="1" x14ac:dyDescent="0.2">
      <c r="A54" s="1042"/>
      <c r="B54" s="1043"/>
      <c r="C54" s="1116"/>
      <c r="D54" s="1116"/>
      <c r="E54" s="1116"/>
      <c r="F54" s="1116"/>
      <c r="G54" s="1116"/>
      <c r="H54" s="1116"/>
      <c r="I54" s="1081" t="s">
        <v>1192</v>
      </c>
      <c r="J54" s="1081" t="s">
        <v>1193</v>
      </c>
      <c r="K54" s="1081" t="s">
        <v>1194</v>
      </c>
      <c r="L54" s="1081"/>
      <c r="M54" s="1116" t="s">
        <v>1195</v>
      </c>
      <c r="N54" s="1116" t="s">
        <v>1196</v>
      </c>
      <c r="O54" s="1081"/>
      <c r="P54" s="1120" t="s">
        <v>1197</v>
      </c>
      <c r="Q54" s="1081"/>
      <c r="R54" s="1116" t="s">
        <v>1198</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1199</v>
      </c>
      <c r="H57" s="1129" t="s">
        <v>400</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1200</v>
      </c>
      <c r="H67" s="1129" t="s">
        <v>400</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1201</v>
      </c>
      <c r="H77" s="1129" t="s">
        <v>400</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1202</v>
      </c>
      <c r="H87" s="1129" t="s">
        <v>400</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1203</v>
      </c>
      <c r="H97" s="1129" t="s">
        <v>400</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1204</v>
      </c>
      <c r="H107" s="1129" t="s">
        <v>400</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1205</v>
      </c>
      <c r="H117" s="1129" t="s">
        <v>400</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1206</v>
      </c>
      <c r="H127" s="1129" t="s">
        <v>400</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1207</v>
      </c>
      <c r="H137" s="1129" t="s">
        <v>400</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1208</v>
      </c>
      <c r="H147" s="1129" t="s">
        <v>400</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1209</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401</v>
      </c>
      <c r="J171" s="725" t="s">
        <v>59</v>
      </c>
      <c r="K171" s="725" t="s">
        <v>60</v>
      </c>
      <c r="L171" s="725" t="s">
        <v>61</v>
      </c>
      <c r="M171" s="725" t="s">
        <v>62</v>
      </c>
      <c r="N171" s="725" t="s">
        <v>905</v>
      </c>
      <c r="O171" s="725" t="s">
        <v>906</v>
      </c>
      <c r="P171" s="725" t="s">
        <v>907</v>
      </c>
      <c r="Q171" s="725" t="s">
        <v>1229</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1210</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1211</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1212</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1213</v>
      </c>
      <c r="J189" s="1081" t="s">
        <v>1214</v>
      </c>
      <c r="K189" s="1081" t="s">
        <v>1215</v>
      </c>
      <c r="L189" s="1081" t="s">
        <v>1216</v>
      </c>
      <c r="M189" s="1081" t="s">
        <v>1217</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1218</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1219</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1220</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1221</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1222</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785</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1154</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843</v>
      </c>
      <c r="G20" s="625" t="s">
        <v>784</v>
      </c>
      <c r="H20" s="625" t="s">
        <v>776</v>
      </c>
      <c r="I20" s="625" t="s">
        <v>777</v>
      </c>
      <c r="J20" s="625" t="s">
        <v>778</v>
      </c>
      <c r="K20" s="625" t="s">
        <v>779</v>
      </c>
      <c r="L20" s="625" t="s">
        <v>780</v>
      </c>
      <c r="M20" s="625" t="s">
        <v>781</v>
      </c>
      <c r="N20" s="625" t="s">
        <v>782</v>
      </c>
      <c r="O20" s="625" t="s">
        <v>783</v>
      </c>
      <c r="P20" s="632"/>
      <c r="Q20" s="632"/>
      <c r="R20" s="632"/>
      <c r="S20" s="632"/>
      <c r="T20" s="998" t="s">
        <v>101</v>
      </c>
      <c r="U20" s="998" t="s">
        <v>843</v>
      </c>
      <c r="V20" s="998" t="s">
        <v>784</v>
      </c>
      <c r="W20" s="998" t="s">
        <v>776</v>
      </c>
      <c r="X20" s="998" t="s">
        <v>777</v>
      </c>
      <c r="Y20" s="998" t="s">
        <v>778</v>
      </c>
      <c r="Z20" s="998" t="s">
        <v>779</v>
      </c>
      <c r="AA20" s="998" t="s">
        <v>780</v>
      </c>
      <c r="AB20" s="998" t="s">
        <v>781</v>
      </c>
      <c r="AC20" s="998" t="s">
        <v>782</v>
      </c>
      <c r="AD20" s="998" t="s">
        <v>783</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402</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1107</v>
      </c>
      <c r="T21" s="687" t="s">
        <v>402</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403</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403</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404</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404</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405</v>
      </c>
      <c r="F24" s="865">
        <v>43628</v>
      </c>
      <c r="G24" s="865">
        <v>43684</v>
      </c>
      <c r="H24" s="1">
        <f>G24</f>
        <v>43684</v>
      </c>
      <c r="I24" s="865">
        <v>43684</v>
      </c>
      <c r="J24" s="1">
        <f>I24</f>
        <v>43684</v>
      </c>
      <c r="K24" s="865">
        <v>43684</v>
      </c>
      <c r="L24" s="1">
        <f>K24</f>
        <v>43684</v>
      </c>
      <c r="M24" s="865">
        <v>43684</v>
      </c>
      <c r="N24" s="1">
        <f t="shared" si="0"/>
        <v>43684</v>
      </c>
      <c r="O24" s="1">
        <f t="shared" si="0"/>
        <v>43684</v>
      </c>
      <c r="T24" s="687" t="s">
        <v>405</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406</v>
      </c>
      <c r="F25" s="865">
        <v>43684</v>
      </c>
      <c r="G25" s="865">
        <v>43733</v>
      </c>
      <c r="H25" s="1">
        <f>G25</f>
        <v>43733</v>
      </c>
      <c r="I25" s="865">
        <v>43733</v>
      </c>
      <c r="J25" s="1">
        <f>I25</f>
        <v>43733</v>
      </c>
      <c r="K25" s="865">
        <v>43733</v>
      </c>
      <c r="L25" s="1">
        <f>K25</f>
        <v>43733</v>
      </c>
      <c r="M25" s="865">
        <v>43733</v>
      </c>
      <c r="N25" s="1">
        <f t="shared" si="0"/>
        <v>43733</v>
      </c>
      <c r="O25" s="1">
        <f t="shared" si="0"/>
        <v>43733</v>
      </c>
      <c r="T25" s="687" t="s">
        <v>406</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407</v>
      </c>
      <c r="F26" s="865">
        <v>43733</v>
      </c>
      <c r="G26" s="865">
        <v>43753</v>
      </c>
      <c r="H26" s="1">
        <f>G26</f>
        <v>43753</v>
      </c>
      <c r="I26" s="865">
        <v>43753</v>
      </c>
      <c r="J26" s="1">
        <f>I26</f>
        <v>43753</v>
      </c>
      <c r="K26" s="865">
        <v>43753</v>
      </c>
      <c r="L26" s="1">
        <f>K26</f>
        <v>43753</v>
      </c>
      <c r="M26" s="865">
        <v>43753</v>
      </c>
      <c r="N26" s="1">
        <f t="shared" si="0"/>
        <v>43753</v>
      </c>
      <c r="O26" s="1">
        <f t="shared" si="0"/>
        <v>43753</v>
      </c>
      <c r="P26" s="76" t="s">
        <v>1108</v>
      </c>
      <c r="T26" s="687" t="s">
        <v>407</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408</v>
      </c>
      <c r="F27" s="865">
        <v>43778</v>
      </c>
      <c r="G27" s="865">
        <v>43784</v>
      </c>
      <c r="H27" s="865">
        <v>43769</v>
      </c>
      <c r="I27" s="865">
        <v>43784</v>
      </c>
      <c r="J27" s="865">
        <v>43766</v>
      </c>
      <c r="K27" s="865">
        <v>43789</v>
      </c>
      <c r="L27" s="865">
        <v>43775</v>
      </c>
      <c r="M27" s="865">
        <v>43797</v>
      </c>
      <c r="N27" s="865">
        <v>43770</v>
      </c>
      <c r="O27" s="1">
        <f>N27</f>
        <v>43770</v>
      </c>
      <c r="P27" s="76" t="s">
        <v>1106</v>
      </c>
      <c r="T27" s="687" t="s">
        <v>408</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409</v>
      </c>
      <c r="F28" s="865">
        <v>43809</v>
      </c>
      <c r="G28" s="865">
        <v>43852</v>
      </c>
      <c r="H28" s="865">
        <v>43852</v>
      </c>
      <c r="I28" s="865">
        <v>43852</v>
      </c>
      <c r="J28" s="865">
        <v>43852</v>
      </c>
      <c r="K28" s="865">
        <v>43852</v>
      </c>
      <c r="L28" s="865">
        <v>43852</v>
      </c>
      <c r="M28" s="865">
        <v>43852</v>
      </c>
      <c r="N28" s="865">
        <v>43852</v>
      </c>
      <c r="O28" s="1">
        <f>N28</f>
        <v>43852</v>
      </c>
      <c r="T28" s="687" t="s">
        <v>409</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410</v>
      </c>
      <c r="F29" s="865">
        <v>43852</v>
      </c>
      <c r="G29" s="865">
        <v>43891</v>
      </c>
      <c r="H29" s="865">
        <v>43891</v>
      </c>
      <c r="I29" s="865">
        <v>43891</v>
      </c>
      <c r="J29" s="865">
        <v>43891</v>
      </c>
      <c r="K29" s="865">
        <v>43891</v>
      </c>
      <c r="L29" s="865">
        <v>43891</v>
      </c>
      <c r="M29" s="865">
        <v>43891</v>
      </c>
      <c r="N29" s="865">
        <v>43891</v>
      </c>
      <c r="O29" s="1">
        <f>N29</f>
        <v>43891</v>
      </c>
      <c r="T29" s="687" t="s">
        <v>410</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411</v>
      </c>
      <c r="F30" s="865">
        <v>43902</v>
      </c>
      <c r="G30" s="865">
        <v>43922</v>
      </c>
      <c r="H30" s="865">
        <v>43922</v>
      </c>
      <c r="I30" s="865">
        <v>43922</v>
      </c>
      <c r="J30" s="865">
        <v>43922</v>
      </c>
      <c r="K30" s="865">
        <v>43922</v>
      </c>
      <c r="L30" s="865">
        <v>43922</v>
      </c>
      <c r="M30" s="865">
        <v>43922</v>
      </c>
      <c r="N30" s="865">
        <v>43922</v>
      </c>
      <c r="O30" s="1">
        <f>N30</f>
        <v>43922</v>
      </c>
      <c r="T30" s="687" t="s">
        <v>411</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412</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786</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843</v>
      </c>
      <c r="H46" s="625" t="s">
        <v>784</v>
      </c>
      <c r="I46" s="625" t="s">
        <v>776</v>
      </c>
      <c r="J46" s="625" t="s">
        <v>777</v>
      </c>
      <c r="K46" s="625" t="s">
        <v>778</v>
      </c>
      <c r="L46" s="625" t="s">
        <v>779</v>
      </c>
      <c r="M46" s="625" t="s">
        <v>780</v>
      </c>
      <c r="N46" s="625" t="s">
        <v>781</v>
      </c>
      <c r="O46" s="625" t="s">
        <v>782</v>
      </c>
      <c r="P46" s="625" t="s">
        <v>783</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791</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828</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828</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1155</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1155</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1155</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788</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790</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1155</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775</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3" t="s">
        <v>788</v>
      </c>
      <c r="H95" s="1183"/>
      <c r="I95" s="1183"/>
      <c r="J95" s="1183"/>
      <c r="K95" s="1183" t="s">
        <v>789</v>
      </c>
      <c r="L95" s="1183"/>
      <c r="M95" s="1183" t="s">
        <v>790</v>
      </c>
      <c r="N95" s="1183"/>
      <c r="O95" s="1038"/>
      <c r="P95" s="620"/>
      <c r="Q95" s="620"/>
      <c r="R95" s="620"/>
      <c r="S95" s="622"/>
      <c r="T95" s="998"/>
      <c r="U95" s="700" t="s">
        <v>1154</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843</v>
      </c>
      <c r="G97" s="625" t="s">
        <v>784</v>
      </c>
      <c r="H97" s="625" t="s">
        <v>776</v>
      </c>
      <c r="I97" s="625" t="s">
        <v>777</v>
      </c>
      <c r="J97" s="625" t="s">
        <v>778</v>
      </c>
      <c r="K97" s="625" t="s">
        <v>779</v>
      </c>
      <c r="L97" s="625" t="s">
        <v>780</v>
      </c>
      <c r="M97" s="625" t="s">
        <v>781</v>
      </c>
      <c r="N97" s="625" t="s">
        <v>782</v>
      </c>
      <c r="O97" s="625" t="s">
        <v>783</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792</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806</v>
      </c>
      <c r="R98" s="217"/>
      <c r="S98" s="217"/>
      <c r="T98" s="217" t="s">
        <v>792</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793</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793</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794</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794</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795</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795</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796</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985</v>
      </c>
      <c r="R102" s="215"/>
      <c r="S102" s="841"/>
      <c r="T102" s="841" t="s">
        <v>796</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797</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984</v>
      </c>
      <c r="R103" s="215"/>
      <c r="S103" s="215"/>
      <c r="T103" s="215" t="s">
        <v>797</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798</v>
      </c>
      <c r="F104" s="626">
        <v>43678</v>
      </c>
      <c r="G104" s="626">
        <v>43678</v>
      </c>
      <c r="H104" s="626">
        <v>43678</v>
      </c>
      <c r="I104" s="626">
        <v>43678</v>
      </c>
      <c r="J104" s="626">
        <v>43678</v>
      </c>
      <c r="K104" s="626">
        <v>43678</v>
      </c>
      <c r="L104" s="626">
        <v>43678</v>
      </c>
      <c r="M104" s="626">
        <v>43678</v>
      </c>
      <c r="N104" s="626">
        <v>43678</v>
      </c>
      <c r="O104" s="626">
        <v>43678</v>
      </c>
      <c r="R104" s="215"/>
      <c r="S104" s="215"/>
      <c r="T104" s="215" t="s">
        <v>798</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799</v>
      </c>
      <c r="F105" s="626">
        <v>43709</v>
      </c>
      <c r="G105" s="626">
        <v>43709</v>
      </c>
      <c r="H105" s="626">
        <v>43709</v>
      </c>
      <c r="I105" s="626">
        <v>43709</v>
      </c>
      <c r="J105" s="626">
        <v>43678</v>
      </c>
      <c r="K105" s="626">
        <v>43678</v>
      </c>
      <c r="L105" s="626">
        <v>43678</v>
      </c>
      <c r="M105" s="626">
        <v>43709</v>
      </c>
      <c r="N105" s="626">
        <v>43709</v>
      </c>
      <c r="O105" s="626">
        <v>43709</v>
      </c>
      <c r="R105" s="215"/>
      <c r="S105" s="215"/>
      <c r="T105" s="215" t="s">
        <v>799</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800</v>
      </c>
      <c r="F106" s="847">
        <v>43753</v>
      </c>
      <c r="G106" s="847">
        <v>43753</v>
      </c>
      <c r="H106" s="847">
        <v>43753</v>
      </c>
      <c r="I106" s="847">
        <v>43753</v>
      </c>
      <c r="J106" s="847">
        <v>43753</v>
      </c>
      <c r="K106" s="847">
        <v>43753</v>
      </c>
      <c r="L106" s="847">
        <v>43753</v>
      </c>
      <c r="M106" s="847">
        <v>43753</v>
      </c>
      <c r="N106" s="847">
        <v>43753</v>
      </c>
      <c r="O106" s="847">
        <v>43753</v>
      </c>
      <c r="R106" s="215"/>
      <c r="S106" s="215"/>
      <c r="T106" s="215" t="s">
        <v>800</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801</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804</v>
      </c>
      <c r="R107" s="215"/>
      <c r="S107" s="215"/>
      <c r="T107" s="215" t="s">
        <v>801</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510</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805</v>
      </c>
      <c r="R108" s="215"/>
      <c r="S108" s="215"/>
      <c r="T108" s="215" t="s">
        <v>510</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802</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807</v>
      </c>
      <c r="R109" s="217"/>
      <c r="S109" s="217"/>
      <c r="T109" s="217" t="s">
        <v>802</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803</v>
      </c>
      <c r="F110" s="626">
        <v>43862</v>
      </c>
      <c r="G110" s="626">
        <v>43862</v>
      </c>
      <c r="H110" s="626">
        <v>43862</v>
      </c>
      <c r="I110" s="626">
        <v>43862</v>
      </c>
      <c r="J110" s="626">
        <v>43862</v>
      </c>
      <c r="K110" s="626">
        <v>43862</v>
      </c>
      <c r="L110" s="626">
        <v>43862</v>
      </c>
      <c r="M110" s="626">
        <v>43862</v>
      </c>
      <c r="N110" s="626">
        <v>43862</v>
      </c>
      <c r="O110" s="626">
        <v>43862</v>
      </c>
      <c r="R110" s="217"/>
      <c r="S110" s="217"/>
      <c r="T110" s="217" t="s">
        <v>803</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808</v>
      </c>
      <c r="F111" s="626">
        <v>43891</v>
      </c>
      <c r="G111" s="626">
        <v>43891</v>
      </c>
      <c r="H111" s="626">
        <v>43891</v>
      </c>
      <c r="I111" s="626">
        <v>43891</v>
      </c>
      <c r="J111" s="626">
        <v>43891</v>
      </c>
      <c r="K111" s="626">
        <v>43891</v>
      </c>
      <c r="L111" s="626">
        <v>43891</v>
      </c>
      <c r="M111" s="626">
        <v>43891</v>
      </c>
      <c r="N111" s="626">
        <v>43891</v>
      </c>
      <c r="O111" s="626">
        <v>43891</v>
      </c>
      <c r="R111" s="217"/>
      <c r="S111" s="217"/>
      <c r="T111" s="217" t="s">
        <v>808</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1133</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1163</v>
      </c>
      <c r="R112" s="217"/>
      <c r="S112" s="217"/>
      <c r="T112" s="217" t="s">
        <v>1133</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950</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379</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1162</v>
      </c>
      <c r="H72" s="194" t="s">
        <v>268</v>
      </c>
      <c r="I72" s="798"/>
      <c r="J72" s="725" t="s">
        <v>102</v>
      </c>
      <c r="K72" s="725" t="s">
        <v>1162</v>
      </c>
      <c r="L72" s="725" t="s">
        <v>268</v>
      </c>
      <c r="M72" s="798"/>
      <c r="N72" s="725" t="s">
        <v>102</v>
      </c>
      <c r="O72" s="725" t="s">
        <v>1162</v>
      </c>
      <c r="P72" s="725" t="s">
        <v>268</v>
      </c>
      <c r="Q72" s="798"/>
      <c r="R72" s="725" t="s">
        <v>102</v>
      </c>
      <c r="S72" s="725" t="s">
        <v>1162</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949</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3"/>
      <c r="F99" s="1184"/>
      <c r="G99" s="24" t="s">
        <v>275</v>
      </c>
      <c r="H99" s="24"/>
      <c r="I99" s="24"/>
      <c r="J99" s="726" t="s">
        <v>380</v>
      </c>
      <c r="K99" s="726"/>
      <c r="L99" s="726"/>
      <c r="M99" s="807"/>
      <c r="N99" s="726" t="s">
        <v>381</v>
      </c>
      <c r="O99" s="726"/>
      <c r="P99" s="371"/>
      <c r="Q99" s="728"/>
      <c r="R99" s="371" t="s">
        <v>382</v>
      </c>
      <c r="S99" s="183"/>
      <c r="T99" s="183"/>
      <c r="U99" s="728"/>
      <c r="V99" s="183" t="s">
        <v>383</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1162</v>
      </c>
      <c r="L100" s="24" t="s">
        <v>268</v>
      </c>
      <c r="M100" s="725"/>
      <c r="N100" s="24" t="s">
        <v>102</v>
      </c>
      <c r="O100" s="725" t="s">
        <v>1162</v>
      </c>
      <c r="P100" s="24" t="s">
        <v>268</v>
      </c>
      <c r="Q100" s="725"/>
      <c r="R100" s="24" t="s">
        <v>102</v>
      </c>
      <c r="S100" s="725" t="s">
        <v>1162</v>
      </c>
      <c r="T100" s="24" t="s">
        <v>268</v>
      </c>
      <c r="U100" s="24"/>
      <c r="V100" s="24" t="s">
        <v>102</v>
      </c>
      <c r="W100" s="725" t="s">
        <v>1162</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760</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761</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759</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I426" workbookViewId="0">
      <selection activeCell="R445" sqref="R44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1093</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850</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5" t="s">
        <v>1165</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843</v>
      </c>
      <c r="K71" s="107" t="s">
        <v>415</v>
      </c>
      <c r="L71" s="250" t="s">
        <v>812</v>
      </c>
      <c r="M71" s="250" t="s">
        <v>813</v>
      </c>
      <c r="N71" s="250" t="s">
        <v>814</v>
      </c>
      <c r="O71" s="250" t="s">
        <v>815</v>
      </c>
      <c r="P71" s="250" t="s">
        <v>816</v>
      </c>
      <c r="Q71" s="250" t="s">
        <v>817</v>
      </c>
      <c r="R71" s="250" t="s">
        <v>818</v>
      </c>
      <c r="S71" s="250" t="s">
        <v>819</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913</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842</v>
      </c>
      <c r="H77" s="118"/>
      <c r="I77" s="118"/>
      <c r="J77" s="130">
        <v>4.0000000000000001E-3</v>
      </c>
      <c r="K77" s="762" t="s">
        <v>1109</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1224</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908</v>
      </c>
      <c r="Q94" s="725" t="s">
        <v>909</v>
      </c>
      <c r="R94" s="725" t="s">
        <v>1230</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1225</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997</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998</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1000</v>
      </c>
      <c r="K113" s="131"/>
      <c r="L113" s="131"/>
      <c r="M113" s="131"/>
      <c r="N113" s="131"/>
      <c r="O113" s="131"/>
      <c r="P113" s="131"/>
      <c r="Q113" s="131"/>
      <c r="R113" s="131"/>
      <c r="S113" s="250"/>
      <c r="T113" s="131" t="s">
        <v>1234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908</v>
      </c>
      <c r="Q114" s="725" t="s">
        <v>909</v>
      </c>
      <c r="R114" s="725" t="s">
        <v>1230</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1157</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1157</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1157</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1157</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5"/>
      <c r="P177" s="161" t="s">
        <v>159</v>
      </c>
      <c r="Q177" s="725" t="s">
        <v>1160</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1264</v>
      </c>
      <c r="M180" s="163" t="s">
        <v>1266</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1265</v>
      </c>
      <c r="M181" s="163" t="s">
        <v>1266</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1267</v>
      </c>
      <c r="L182" s="163" t="s">
        <v>81</v>
      </c>
      <c r="M182" s="163" t="s">
        <v>1266</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1267</v>
      </c>
      <c r="L183" s="163" t="s">
        <v>82</v>
      </c>
      <c r="M183" s="163" t="s">
        <v>1266</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1267</v>
      </c>
      <c r="L184" s="163" t="s">
        <v>161</v>
      </c>
      <c r="M184" s="163" t="s">
        <v>1266</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1266</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1266</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1266</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1266</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1131</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773</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908</v>
      </c>
      <c r="R202" s="725" t="s">
        <v>909</v>
      </c>
      <c r="S202" s="725" t="s">
        <v>1230</v>
      </c>
      <c r="T202" s="107"/>
      <c r="U202" s="107"/>
      <c r="V202" s="107" t="s">
        <v>392</v>
      </c>
      <c r="W202" s="107" t="s">
        <v>393</v>
      </c>
      <c r="X202" s="107" t="s">
        <v>395</v>
      </c>
      <c r="Y202" s="107" t="s">
        <v>396</v>
      </c>
      <c r="Z202" s="250" t="s">
        <v>397</v>
      </c>
      <c r="AA202" s="250" t="s">
        <v>399</v>
      </c>
      <c r="AB202" s="250" t="s">
        <v>908</v>
      </c>
      <c r="AC202" s="725" t="s">
        <v>909</v>
      </c>
      <c r="AD202" s="725" t="s">
        <v>1230</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843</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819</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1131</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908</v>
      </c>
      <c r="R316" s="725" t="s">
        <v>909</v>
      </c>
      <c r="S316" s="725" t="s">
        <v>1230</v>
      </c>
      <c r="T316" s="107"/>
      <c r="U316" s="107"/>
      <c r="V316" s="107" t="s">
        <v>392</v>
      </c>
      <c r="W316" s="107" t="s">
        <v>393</v>
      </c>
      <c r="X316" s="107" t="s">
        <v>395</v>
      </c>
      <c r="Y316" s="107" t="s">
        <v>396</v>
      </c>
      <c r="Z316" s="107" t="s">
        <v>397</v>
      </c>
      <c r="AA316" s="250" t="s">
        <v>399</v>
      </c>
      <c r="AB316" s="250" t="s">
        <v>908</v>
      </c>
      <c r="AC316" s="725" t="s">
        <v>909</v>
      </c>
      <c r="AD316" s="725" t="s">
        <v>1230</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843</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817</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818</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819</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855</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1247</v>
      </c>
      <c r="K460" s="807"/>
      <c r="L460" s="131"/>
      <c r="M460" s="726"/>
      <c r="N460" s="726"/>
      <c r="O460" s="807"/>
      <c r="P460" s="726"/>
      <c r="Q460" s="726"/>
      <c r="R460" s="726"/>
      <c r="S460" s="726"/>
      <c r="T460" s="106"/>
      <c r="U460" s="320" t="s">
        <v>829</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852</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914</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851</v>
      </c>
      <c r="K486" s="92"/>
      <c r="L486" s="106"/>
      <c r="M486" s="106"/>
      <c r="N486" s="106"/>
      <c r="O486" s="740"/>
      <c r="P486" s="740"/>
      <c r="Q486" s="1041"/>
      <c r="R486" s="740"/>
      <c r="S486" s="652"/>
      <c r="T486" s="107" t="s">
        <v>196</v>
      </c>
      <c r="U486" s="106"/>
      <c r="V486" s="106" t="s">
        <v>854</v>
      </c>
      <c r="W486" s="106"/>
      <c r="X486" s="107" t="s">
        <v>197</v>
      </c>
      <c r="Y486" s="107"/>
      <c r="Z486" s="783"/>
      <c r="AA486" s="747"/>
      <c r="AB486" s="747"/>
      <c r="AC486" s="789" t="s">
        <v>832</v>
      </c>
      <c r="AD486" s="789" t="s">
        <v>915</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832</v>
      </c>
      <c r="I487" s="790" t="s">
        <v>165</v>
      </c>
      <c r="J487" s="790" t="s">
        <v>401</v>
      </c>
      <c r="K487" s="790" t="s">
        <v>59</v>
      </c>
      <c r="L487" s="790" t="s">
        <v>60</v>
      </c>
      <c r="M487" s="790" t="s">
        <v>61</v>
      </c>
      <c r="N487" s="790" t="s">
        <v>62</v>
      </c>
      <c r="O487" s="790" t="s">
        <v>905</v>
      </c>
      <c r="P487" s="790" t="s">
        <v>906</v>
      </c>
      <c r="Q487" s="790" t="s">
        <v>907</v>
      </c>
      <c r="R487" s="790" t="s">
        <v>1229</v>
      </c>
      <c r="S487" s="789"/>
      <c r="T487" s="789" t="s">
        <v>198</v>
      </c>
      <c r="U487" s="789"/>
      <c r="V487" s="789" t="s">
        <v>853</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843</v>
      </c>
      <c r="I488" s="135" t="s">
        <v>402</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415</v>
      </c>
      <c r="I498" s="135" t="s">
        <v>402</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406</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407</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812</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406</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407</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813</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406</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407</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814</v>
      </c>
      <c r="I528" s="135" t="s">
        <v>402</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815</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816</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403</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406</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407</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817</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406</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407</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818</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819</v>
      </c>
      <c r="I578" s="135" t="s">
        <v>402</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403</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404</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405</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406</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407</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408</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409</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410</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411</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1110</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88" t="s">
        <v>1113</v>
      </c>
      <c r="H595" s="1188"/>
      <c r="I595" s="1188"/>
      <c r="J595" s="1188"/>
      <c r="K595" s="1188"/>
      <c r="L595" s="1188"/>
      <c r="M595" s="1188"/>
      <c r="N595" s="1188"/>
      <c r="O595" s="1188"/>
      <c r="P595" s="1188"/>
      <c r="Q595" s="1188"/>
      <c r="R595" s="1188"/>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477</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1111</v>
      </c>
      <c r="J604" s="979"/>
      <c r="K604" s="979"/>
      <c r="L604" s="979" t="s">
        <v>1132</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1112</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859</v>
      </c>
      <c r="O618" s="187"/>
      <c r="P618" s="676" t="s">
        <v>856</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858</v>
      </c>
      <c r="O619" s="244"/>
      <c r="P619" s="676" t="s">
        <v>857</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830</v>
      </c>
      <c r="O620" s="250"/>
      <c r="P620" s="250" t="s">
        <v>831</v>
      </c>
      <c r="Q620" s="652"/>
      <c r="R620" s="107"/>
      <c r="S620" s="131" t="s">
        <v>203</v>
      </c>
      <c r="T620" s="131"/>
      <c r="U620" s="250"/>
      <c r="V620" s="193" t="s">
        <v>197</v>
      </c>
      <c r="W620" s="664"/>
      <c r="X620" s="664"/>
      <c r="Y620" s="664"/>
      <c r="Z620" s="664"/>
      <c r="AA620" s="747"/>
      <c r="AB620" s="747"/>
      <c r="AC620" s="766" t="s">
        <v>914</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826</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832</v>
      </c>
      <c r="AD621" s="761" t="s">
        <v>915</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843</v>
      </c>
      <c r="I624" s="133" t="s">
        <v>402</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5">
        <f t="shared" si="99"/>
        <v>0.68</v>
      </c>
      <c r="T635" s="765">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5">
        <f t="shared" si="99"/>
        <v>0.68</v>
      </c>
      <c r="T636" s="765">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5">
        <f t="shared" si="99"/>
        <v>0.70000000000000007</v>
      </c>
      <c r="T637" s="765">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5">
        <f t="shared" si="99"/>
        <v>0.73</v>
      </c>
      <c r="T638" s="765">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5">
        <f t="shared" si="99"/>
        <v>0.73</v>
      </c>
      <c r="T639" s="765">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5">
        <f t="shared" si="99"/>
        <v>0.55999999999999994</v>
      </c>
      <c r="T640" s="765">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5">
        <f t="shared" si="99"/>
        <v>0.54999999999999993</v>
      </c>
      <c r="T641" s="765">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5">
        <f t="shared" si="99"/>
        <v>0.53</v>
      </c>
      <c r="T642" s="765">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5">
        <f t="shared" si="99"/>
        <v>0.5</v>
      </c>
      <c r="T643" s="765">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812</v>
      </c>
      <c r="I644" s="133" t="s">
        <v>402</v>
      </c>
      <c r="J644" s="154">
        <f>J634</f>
        <v>0.5</v>
      </c>
      <c r="K644" s="154">
        <f t="shared" ref="K644:L644" si="115">K634</f>
        <v>5.5E-2</v>
      </c>
      <c r="L644" s="129">
        <f t="shared" si="115"/>
        <v>850</v>
      </c>
      <c r="M644" s="111"/>
      <c r="N644" s="379">
        <f t="shared" si="97"/>
        <v>0.52749999999999997</v>
      </c>
      <c r="P644" s="379">
        <f t="shared" si="98"/>
        <v>0.47249999999999998</v>
      </c>
      <c r="S644" s="765">
        <f t="shared" si="99"/>
        <v>0.68</v>
      </c>
      <c r="T644" s="765">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5">
        <f t="shared" si="99"/>
        <v>0.68</v>
      </c>
      <c r="T645" s="765">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5">
        <f t="shared" si="99"/>
        <v>0.68</v>
      </c>
      <c r="T646" s="765">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5">
        <f t="shared" si="99"/>
        <v>0.70000000000000007</v>
      </c>
      <c r="T647" s="765">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5">
        <f t="shared" si="99"/>
        <v>0.74</v>
      </c>
      <c r="T648" s="765">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5">
        <f t="shared" si="99"/>
        <v>0.74</v>
      </c>
      <c r="T649" s="765">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5">
        <f t="shared" si="99"/>
        <v>0.55999999999999994</v>
      </c>
      <c r="T650" s="765">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5">
        <f t="shared" si="99"/>
        <v>0.54999999999999993</v>
      </c>
      <c r="T651" s="765">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5">
        <f t="shared" si="99"/>
        <v>0.53</v>
      </c>
      <c r="T652" s="765">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5">
        <f t="shared" si="99"/>
        <v>0.5</v>
      </c>
      <c r="T653" s="765">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813</v>
      </c>
      <c r="I654" s="133" t="s">
        <v>402</v>
      </c>
      <c r="J654" s="154">
        <f>J644</f>
        <v>0.5</v>
      </c>
      <c r="K654" s="154">
        <f t="shared" ref="K654:L654" si="126">K644</f>
        <v>5.5E-2</v>
      </c>
      <c r="L654" s="129">
        <f t="shared" si="126"/>
        <v>850</v>
      </c>
      <c r="M654" s="111"/>
      <c r="N654" s="379">
        <f t="shared" si="97"/>
        <v>0.52749999999999997</v>
      </c>
      <c r="P654" s="379">
        <f t="shared" si="98"/>
        <v>0.47249999999999998</v>
      </c>
      <c r="S654" s="765">
        <f t="shared" si="99"/>
        <v>0.68</v>
      </c>
      <c r="T654" s="765">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5">
        <f t="shared" si="99"/>
        <v>0.68</v>
      </c>
      <c r="T655" s="765">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5">
        <f t="shared" ref="S656:S687" si="131">MAX($J520:$R520)+$T520</f>
        <v>0.68</v>
      </c>
      <c r="T656" s="765">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5">
        <f t="shared" si="131"/>
        <v>0.70000000000000007</v>
      </c>
      <c r="T657" s="765">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5">
        <f t="shared" si="131"/>
        <v>0.72</v>
      </c>
      <c r="T658" s="765">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5">
        <f t="shared" si="131"/>
        <v>0.72</v>
      </c>
      <c r="T659" s="765">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5">
        <f t="shared" si="131"/>
        <v>0.55999999999999994</v>
      </c>
      <c r="T660" s="765">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5">
        <f t="shared" si="131"/>
        <v>0.54999999999999993</v>
      </c>
      <c r="T661" s="765">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5">
        <f t="shared" si="131"/>
        <v>0.53</v>
      </c>
      <c r="T662" s="765">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5">
        <f t="shared" si="131"/>
        <v>0.5</v>
      </c>
      <c r="T663" s="765">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814</v>
      </c>
      <c r="I664" s="133" t="s">
        <v>402</v>
      </c>
      <c r="J664" s="154">
        <f>J654</f>
        <v>0.5</v>
      </c>
      <c r="K664" s="154">
        <f t="shared" ref="K664:L664" si="141">K654</f>
        <v>5.5E-2</v>
      </c>
      <c r="L664" s="129">
        <f t="shared" si="141"/>
        <v>850</v>
      </c>
      <c r="M664" s="111"/>
      <c r="N664" s="379">
        <f t="shared" si="129"/>
        <v>0.52749999999999997</v>
      </c>
      <c r="P664" s="379">
        <f t="shared" si="130"/>
        <v>0.47249999999999998</v>
      </c>
      <c r="S664" s="765">
        <f t="shared" si="131"/>
        <v>0.68</v>
      </c>
      <c r="T664" s="765">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5">
        <f t="shared" si="131"/>
        <v>0.68</v>
      </c>
      <c r="T665" s="765">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5">
        <f t="shared" si="131"/>
        <v>0.68</v>
      </c>
      <c r="T666" s="765">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5">
        <f t="shared" si="131"/>
        <v>0.70000000000000007</v>
      </c>
      <c r="T667" s="765">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5">
        <f t="shared" si="131"/>
        <v>0.73</v>
      </c>
      <c r="T668" s="765">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5">
        <f t="shared" si="131"/>
        <v>0.73</v>
      </c>
      <c r="T669" s="765">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5">
        <f t="shared" si="131"/>
        <v>0.55999999999999994</v>
      </c>
      <c r="T670" s="765">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5">
        <f t="shared" si="131"/>
        <v>0.54999999999999993</v>
      </c>
      <c r="T671" s="765">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5">
        <f t="shared" si="131"/>
        <v>0.53</v>
      </c>
      <c r="T672" s="765">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5">
        <f t="shared" si="131"/>
        <v>0.5</v>
      </c>
      <c r="T673" s="765">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815</v>
      </c>
      <c r="I674" s="133" t="s">
        <v>402</v>
      </c>
      <c r="J674" s="154">
        <v>0.50337809367006381</v>
      </c>
      <c r="K674" s="154">
        <v>5.5E-2</v>
      </c>
      <c r="L674" s="129">
        <v>850</v>
      </c>
      <c r="M674" s="111"/>
      <c r="N674" s="379">
        <f t="shared" si="129"/>
        <v>0.53087809367006378</v>
      </c>
      <c r="P674" s="379">
        <f t="shared" si="130"/>
        <v>0.47587809367006378</v>
      </c>
      <c r="S674" s="765">
        <f t="shared" si="131"/>
        <v>0.5</v>
      </c>
      <c r="T674" s="765">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5">
        <f t="shared" si="131"/>
        <v>0.68</v>
      </c>
      <c r="T675" s="765">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5">
        <f t="shared" si="131"/>
        <v>0.68</v>
      </c>
      <c r="T676" s="765">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5">
        <f t="shared" si="131"/>
        <v>0.70000000000000007</v>
      </c>
      <c r="T677" s="765">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5">
        <f t="shared" si="131"/>
        <v>0.73</v>
      </c>
      <c r="T678" s="765">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5">
        <f t="shared" si="131"/>
        <v>0.73</v>
      </c>
      <c r="T679" s="765">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5">
        <f t="shared" si="131"/>
        <v>0.55999999999999994</v>
      </c>
      <c r="T680" s="765">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5">
        <f t="shared" si="131"/>
        <v>0.54999999999999993</v>
      </c>
      <c r="T681" s="765">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5">
        <f t="shared" si="131"/>
        <v>0.53</v>
      </c>
      <c r="T682" s="765">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5">
        <f t="shared" si="131"/>
        <v>0.5</v>
      </c>
      <c r="T683" s="765">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816</v>
      </c>
      <c r="I684" s="133" t="s">
        <v>402</v>
      </c>
      <c r="J684" s="154">
        <v>0.50337809367006381</v>
      </c>
      <c r="K684" s="154">
        <v>5.5E-2</v>
      </c>
      <c r="L684" s="129">
        <v>850</v>
      </c>
      <c r="M684" s="111"/>
      <c r="N684" s="379">
        <f t="shared" si="129"/>
        <v>0.53087809367006378</v>
      </c>
      <c r="P684" s="379">
        <f t="shared" si="130"/>
        <v>0.47587809367006378</v>
      </c>
      <c r="S684" s="765">
        <f t="shared" si="131"/>
        <v>0.5</v>
      </c>
      <c r="T684" s="765">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5">
        <f t="shared" si="131"/>
        <v>0.68</v>
      </c>
      <c r="T685" s="765">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5">
        <f t="shared" si="131"/>
        <v>0.68</v>
      </c>
      <c r="T686" s="765">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5">
        <f t="shared" si="131"/>
        <v>0.70000000000000007</v>
      </c>
      <c r="T687" s="765">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5">
        <f t="shared" ref="S688:S719" si="168">MAX($J552:$R552)+$T552</f>
        <v>0.73</v>
      </c>
      <c r="T688" s="765">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5">
        <f t="shared" si="168"/>
        <v>0.73</v>
      </c>
      <c r="T689" s="765">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5">
        <f t="shared" si="168"/>
        <v>0.55999999999999994</v>
      </c>
      <c r="T690" s="765">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5">
        <f t="shared" si="168"/>
        <v>0.54999999999999993</v>
      </c>
      <c r="T691" s="765">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5">
        <f t="shared" si="168"/>
        <v>0.53</v>
      </c>
      <c r="T692" s="765">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5">
        <f t="shared" si="168"/>
        <v>0.5</v>
      </c>
      <c r="T693" s="765">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817</v>
      </c>
      <c r="I694" s="133" t="s">
        <v>402</v>
      </c>
      <c r="J694" s="154">
        <v>0.50337809367006381</v>
      </c>
      <c r="K694" s="154">
        <v>5.5E-2</v>
      </c>
      <c r="L694" s="129">
        <v>850</v>
      </c>
      <c r="M694" s="111"/>
      <c r="N694" s="379">
        <f t="shared" si="166"/>
        <v>0.53087809367006378</v>
      </c>
      <c r="P694" s="379">
        <f t="shared" si="167"/>
        <v>0.47587809367006378</v>
      </c>
      <c r="S694" s="765">
        <f t="shared" si="168"/>
        <v>0.5</v>
      </c>
      <c r="T694" s="765">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5">
        <f t="shared" si="168"/>
        <v>0.5</v>
      </c>
      <c r="T695" s="765">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5">
        <f t="shared" si="168"/>
        <v>0.68</v>
      </c>
      <c r="T696" s="765">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5">
        <f t="shared" si="168"/>
        <v>0.70000000000000007</v>
      </c>
      <c r="T697" s="765">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5">
        <f t="shared" si="168"/>
        <v>0.74</v>
      </c>
      <c r="T698" s="765">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5">
        <f t="shared" si="168"/>
        <v>0.74</v>
      </c>
      <c r="T699" s="765">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5">
        <f t="shared" si="168"/>
        <v>0.55999999999999994</v>
      </c>
      <c r="T700" s="765">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5">
        <f t="shared" si="168"/>
        <v>0.54999999999999993</v>
      </c>
      <c r="T701" s="765">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5">
        <f t="shared" si="168"/>
        <v>0.53</v>
      </c>
      <c r="T702" s="765">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5">
        <f t="shared" si="168"/>
        <v>0.5</v>
      </c>
      <c r="T703" s="765">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818</v>
      </c>
      <c r="I704" s="133" t="s">
        <v>402</v>
      </c>
      <c r="J704" s="154">
        <v>0.50337809367006381</v>
      </c>
      <c r="K704" s="154">
        <v>5.5E-2</v>
      </c>
      <c r="L704" s="129">
        <v>850</v>
      </c>
      <c r="M704" s="111"/>
      <c r="N704" s="379">
        <f t="shared" si="166"/>
        <v>0.53087809367006378</v>
      </c>
      <c r="P704" s="379">
        <f t="shared" si="167"/>
        <v>0.47587809367006378</v>
      </c>
      <c r="S704" s="765">
        <f t="shared" si="168"/>
        <v>0.5</v>
      </c>
      <c r="T704" s="765">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5">
        <f t="shared" si="168"/>
        <v>0.5</v>
      </c>
      <c r="T705" s="765">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5">
        <f t="shared" si="168"/>
        <v>0.68</v>
      </c>
      <c r="T706" s="765">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5">
        <f t="shared" si="168"/>
        <v>0.70000000000000007</v>
      </c>
      <c r="T707" s="765">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5">
        <f t="shared" si="168"/>
        <v>0.75</v>
      </c>
      <c r="T708" s="765">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5">
        <f t="shared" si="168"/>
        <v>0.75</v>
      </c>
      <c r="T709" s="765">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5">
        <f t="shared" si="168"/>
        <v>0.55999999999999994</v>
      </c>
      <c r="T710" s="765">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5">
        <f t="shared" si="168"/>
        <v>0.54999999999999993</v>
      </c>
      <c r="T711" s="765">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5">
        <f t="shared" si="168"/>
        <v>0.53</v>
      </c>
      <c r="T712" s="765">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5">
        <f t="shared" si="168"/>
        <v>0.5</v>
      </c>
      <c r="T713" s="765">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819</v>
      </c>
      <c r="I714" s="133" t="s">
        <v>402</v>
      </c>
      <c r="J714" s="154">
        <v>0.50337809367006381</v>
      </c>
      <c r="K714" s="154">
        <v>5.5E-2</v>
      </c>
      <c r="L714" s="129">
        <v>850</v>
      </c>
      <c r="M714" s="112"/>
      <c r="N714" s="379">
        <f t="shared" si="166"/>
        <v>0.53087809367006378</v>
      </c>
      <c r="P714" s="379">
        <f t="shared" si="167"/>
        <v>0.47587809367006378</v>
      </c>
      <c r="S714" s="765">
        <f t="shared" si="168"/>
        <v>0.5</v>
      </c>
      <c r="T714" s="765">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5">
        <f t="shared" si="168"/>
        <v>0.5</v>
      </c>
      <c r="T715" s="765">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5">
        <f t="shared" si="168"/>
        <v>0.68</v>
      </c>
      <c r="T716" s="765">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5">
        <f t="shared" si="168"/>
        <v>0.70000000000000007</v>
      </c>
      <c r="T717" s="765">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5">
        <f t="shared" si="168"/>
        <v>0.75</v>
      </c>
      <c r="T718" s="765">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5">
        <f t="shared" si="168"/>
        <v>0.75</v>
      </c>
      <c r="T719" s="765">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5">
        <f t="shared" ref="S720:S723" si="202">MAX($J584:$R584)+$T584</f>
        <v>0.55999999999999994</v>
      </c>
      <c r="T720" s="765">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5">
        <f t="shared" si="202"/>
        <v>0.54999999999999993</v>
      </c>
      <c r="T721" s="765">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5">
        <f t="shared" si="202"/>
        <v>0.53</v>
      </c>
      <c r="T722" s="765">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5">
        <f t="shared" si="202"/>
        <v>0.5</v>
      </c>
      <c r="T723" s="765">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1"/>
      <c r="M739" s="1182"/>
      <c r="N739" s="1182"/>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905</v>
      </c>
      <c r="S743" s="135" t="s">
        <v>906</v>
      </c>
      <c r="T743" s="135" t="s">
        <v>907</v>
      </c>
      <c r="U743" s="135" t="s">
        <v>1229</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843</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812</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813</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814</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815</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816</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817</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818</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819</v>
      </c>
      <c r="L834" s="133" t="s">
        <v>400</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20">J$141</f>
        <v>typ</v>
      </c>
      <c r="J860" s="725" t="str">
        <f t="shared" si="220"/>
        <v>z0</v>
      </c>
      <c r="K860" s="725" t="str">
        <f t="shared" si="220"/>
        <v>z1</v>
      </c>
      <c r="L860" s="725" t="str">
        <f t="shared" si="220"/>
        <v>z2</v>
      </c>
      <c r="M860" s="725" t="str">
        <f t="shared" si="220"/>
        <v>z3</v>
      </c>
      <c r="N860" s="725" t="str">
        <f t="shared" si="220"/>
        <v>z4</v>
      </c>
      <c r="O860" s="725" t="str">
        <f t="shared" si="220"/>
        <v>z5</v>
      </c>
      <c r="P860" s="725" t="str">
        <f t="shared" si="220"/>
        <v>z6</v>
      </c>
      <c r="Q860" s="725" t="str">
        <f t="shared" si="220"/>
        <v>z7</v>
      </c>
      <c r="R860" s="725" t="str">
        <f t="shared" si="220"/>
        <v>z8</v>
      </c>
      <c r="S860" s="973"/>
      <c r="T860" s="725" t="str">
        <f>J$141</f>
        <v>typ</v>
      </c>
      <c r="U860" s="725" t="str">
        <f t="shared" ref="U860:AC860" si="221">K$141</f>
        <v>z0</v>
      </c>
      <c r="V860" s="725" t="str">
        <f t="shared" si="221"/>
        <v>z1</v>
      </c>
      <c r="W860" s="725" t="str">
        <f t="shared" si="221"/>
        <v>z2</v>
      </c>
      <c r="X860" s="725" t="str">
        <f t="shared" si="221"/>
        <v>z3</v>
      </c>
      <c r="Y860" s="725" t="str">
        <f t="shared" si="221"/>
        <v>z4</v>
      </c>
      <c r="Z860" s="725" t="str">
        <f t="shared" si="221"/>
        <v>z5</v>
      </c>
      <c r="AA860" s="725" t="str">
        <f t="shared" si="221"/>
        <v>z6</v>
      </c>
      <c r="AB860" s="725" t="str">
        <f t="shared" si="221"/>
        <v>z7</v>
      </c>
      <c r="AC860" s="725"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919</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905</v>
      </c>
      <c r="Q888" s="250" t="s">
        <v>906</v>
      </c>
      <c r="R888" s="725" t="s">
        <v>907</v>
      </c>
      <c r="S888" s="725" t="s">
        <v>1229</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843</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812</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814</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819</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766</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770</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967</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768</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767</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937</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390</v>
      </c>
      <c r="O1005" s="610" t="s">
        <v>389</v>
      </c>
      <c r="P1005" s="610" t="s">
        <v>201</v>
      </c>
      <c r="Q1005" s="107" t="s">
        <v>765</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402</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403</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404</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405</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406</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407</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408</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409</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410</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411</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938</v>
      </c>
      <c r="H1017" s="111"/>
      <c r="I1017" s="111"/>
      <c r="J1017" s="111"/>
      <c r="K1017" s="111"/>
      <c r="L1017" s="616">
        <v>6.5</v>
      </c>
      <c r="M1017" s="111" t="s">
        <v>771</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1093</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1248</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5" t="s">
        <v>1165</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843</v>
      </c>
      <c r="K71" s="725" t="s">
        <v>415</v>
      </c>
      <c r="L71" s="725" t="s">
        <v>812</v>
      </c>
      <c r="M71" s="725" t="s">
        <v>813</v>
      </c>
      <c r="N71" s="725" t="s">
        <v>814</v>
      </c>
      <c r="O71" s="725" t="s">
        <v>815</v>
      </c>
      <c r="P71" s="725" t="s">
        <v>816</v>
      </c>
      <c r="Q71" s="725" t="s">
        <v>817</v>
      </c>
      <c r="R71" s="725" t="s">
        <v>818</v>
      </c>
      <c r="S71" s="725" t="s">
        <v>819</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913</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842</v>
      </c>
      <c r="H77" s="118"/>
      <c r="I77" s="118"/>
      <c r="J77" s="130">
        <v>4.0000000000000001E-3</v>
      </c>
      <c r="K77" s="762" t="s">
        <v>1109</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1224</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908</v>
      </c>
      <c r="Q94" s="725" t="s">
        <v>909</v>
      </c>
      <c r="R94" s="725" t="s">
        <v>1230</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1225</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997</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998</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394</v>
      </c>
      <c r="J113" s="726" t="s">
        <v>1000</v>
      </c>
      <c r="K113" s="726"/>
      <c r="L113" s="726"/>
      <c r="M113" s="726"/>
      <c r="N113" s="726"/>
      <c r="O113" s="726"/>
      <c r="P113" s="726"/>
      <c r="Q113" s="726"/>
      <c r="R113" s="726"/>
      <c r="S113" s="725"/>
      <c r="T113" s="726" t="s">
        <v>1234</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477</v>
      </c>
      <c r="I114" s="725" t="s">
        <v>38</v>
      </c>
      <c r="J114" s="725" t="s">
        <v>392</v>
      </c>
      <c r="K114" s="725" t="s">
        <v>393</v>
      </c>
      <c r="L114" s="725" t="s">
        <v>395</v>
      </c>
      <c r="M114" s="725" t="s">
        <v>396</v>
      </c>
      <c r="N114" s="725" t="s">
        <v>397</v>
      </c>
      <c r="O114" s="725" t="s">
        <v>399</v>
      </c>
      <c r="P114" s="725" t="s">
        <v>908</v>
      </c>
      <c r="Q114" s="725" t="s">
        <v>909</v>
      </c>
      <c r="R114" s="725" t="s">
        <v>1230</v>
      </c>
      <c r="S114" s="725"/>
      <c r="T114" s="725" t="s">
        <v>400</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1157</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1157</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1157</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1157</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341</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340</v>
      </c>
      <c r="N177" s="161" t="s">
        <v>159</v>
      </c>
      <c r="O177" s="725"/>
      <c r="P177" s="161" t="s">
        <v>159</v>
      </c>
      <c r="Q177" s="725" t="s">
        <v>1160</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1227</v>
      </c>
      <c r="I178" s="163" t="s">
        <v>1227</v>
      </c>
      <c r="J178" s="163" t="s">
        <v>1227</v>
      </c>
      <c r="K178" s="163" t="s">
        <v>1227</v>
      </c>
      <c r="L178" s="163" t="s">
        <v>1227</v>
      </c>
      <c r="M178" s="163" t="s">
        <v>1171</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1131</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477</v>
      </c>
      <c r="J191" s="725" t="s">
        <v>773</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398</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392</v>
      </c>
      <c r="L192" s="725" t="s">
        <v>393</v>
      </c>
      <c r="M192" s="725" t="s">
        <v>395</v>
      </c>
      <c r="N192" s="725" t="s">
        <v>396</v>
      </c>
      <c r="O192" s="725" t="s">
        <v>397</v>
      </c>
      <c r="P192" s="725" t="s">
        <v>399</v>
      </c>
      <c r="Q192" s="725" t="s">
        <v>908</v>
      </c>
      <c r="R192" s="725" t="s">
        <v>909</v>
      </c>
      <c r="S192" s="725" t="s">
        <v>1230</v>
      </c>
      <c r="T192" s="725"/>
      <c r="U192" s="725"/>
      <c r="V192" s="725" t="s">
        <v>392</v>
      </c>
      <c r="W192" s="725" t="s">
        <v>393</v>
      </c>
      <c r="X192" s="725" t="s">
        <v>395</v>
      </c>
      <c r="Y192" s="725" t="s">
        <v>396</v>
      </c>
      <c r="Z192" s="725" t="s">
        <v>397</v>
      </c>
      <c r="AA192" s="725" t="s">
        <v>399</v>
      </c>
      <c r="AB192" s="725" t="s">
        <v>908</v>
      </c>
      <c r="AC192" s="725" t="s">
        <v>909</v>
      </c>
      <c r="AD192" s="725" t="s">
        <v>1230</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843</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812</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813</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814</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815</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816</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817</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818</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819</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1131</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477</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398</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392</v>
      </c>
      <c r="L306" s="725" t="s">
        <v>393</v>
      </c>
      <c r="M306" s="725" t="s">
        <v>395</v>
      </c>
      <c r="N306" s="725" t="s">
        <v>396</v>
      </c>
      <c r="O306" s="725" t="s">
        <v>397</v>
      </c>
      <c r="P306" s="725" t="s">
        <v>399</v>
      </c>
      <c r="Q306" s="725" t="s">
        <v>908</v>
      </c>
      <c r="R306" s="725" t="s">
        <v>909</v>
      </c>
      <c r="S306" s="725" t="s">
        <v>1230</v>
      </c>
      <c r="T306" s="725"/>
      <c r="U306" s="725"/>
      <c r="V306" s="725" t="s">
        <v>392</v>
      </c>
      <c r="W306" s="725" t="s">
        <v>393</v>
      </c>
      <c r="X306" s="725" t="s">
        <v>395</v>
      </c>
      <c r="Y306" s="725" t="s">
        <v>396</v>
      </c>
      <c r="Z306" s="725" t="s">
        <v>397</v>
      </c>
      <c r="AA306" s="725" t="s">
        <v>399</v>
      </c>
      <c r="AB306" s="725" t="s">
        <v>908</v>
      </c>
      <c r="AC306" s="725" t="s">
        <v>909</v>
      </c>
      <c r="AD306" s="725" t="s">
        <v>1230</v>
      </c>
      <c r="AE306" s="725" t="s">
        <v>397</v>
      </c>
      <c r="AF306" s="725" t="s">
        <v>397</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843</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812</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813</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814</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815</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816</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817</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818</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819</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855</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1247</v>
      </c>
      <c r="K450" s="807"/>
      <c r="L450" s="726"/>
      <c r="M450" s="726"/>
      <c r="N450" s="726"/>
      <c r="O450" s="807"/>
      <c r="P450" s="726"/>
      <c r="Q450" s="726"/>
      <c r="R450" s="726"/>
      <c r="S450" s="726"/>
      <c r="T450" s="1168"/>
      <c r="U450" s="728" t="s">
        <v>829</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852</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914</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851</v>
      </c>
      <c r="K476" s="700"/>
      <c r="L476" s="1168"/>
      <c r="M476" s="1168"/>
      <c r="N476" s="1168"/>
      <c r="O476" s="1168"/>
      <c r="P476" s="1168"/>
      <c r="Q476" s="1168"/>
      <c r="R476" s="1168"/>
      <c r="S476" s="1168"/>
      <c r="T476" s="725" t="s">
        <v>196</v>
      </c>
      <c r="U476" s="1168"/>
      <c r="V476" s="1168" t="s">
        <v>854</v>
      </c>
      <c r="W476" s="1168"/>
      <c r="X476" s="725" t="s">
        <v>197</v>
      </c>
      <c r="Y476" s="725"/>
      <c r="Z476" s="1167"/>
      <c r="AA476" s="1167"/>
      <c r="AB476" s="1167"/>
      <c r="AC476" s="789" t="s">
        <v>832</v>
      </c>
      <c r="AD476" s="789" t="s">
        <v>915</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832</v>
      </c>
      <c r="I477" s="790" t="s">
        <v>165</v>
      </c>
      <c r="J477" s="790" t="s">
        <v>401</v>
      </c>
      <c r="K477" s="790" t="s">
        <v>59</v>
      </c>
      <c r="L477" s="790" t="s">
        <v>60</v>
      </c>
      <c r="M477" s="790" t="s">
        <v>61</v>
      </c>
      <c r="N477" s="790" t="s">
        <v>62</v>
      </c>
      <c r="O477" s="790" t="s">
        <v>905</v>
      </c>
      <c r="P477" s="790" t="s">
        <v>906</v>
      </c>
      <c r="Q477" s="790" t="s">
        <v>907</v>
      </c>
      <c r="R477" s="790" t="s">
        <v>1229</v>
      </c>
      <c r="S477" s="789"/>
      <c r="T477" s="789" t="s">
        <v>198</v>
      </c>
      <c r="U477" s="789"/>
      <c r="V477" s="789" t="s">
        <v>853</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843</v>
      </c>
      <c r="I478" s="135" t="s">
        <v>402</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403</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404</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405</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406</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407</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408</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409</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410</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411</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415</v>
      </c>
      <c r="I488" s="135" t="s">
        <v>402</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405</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406</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408</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409</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410</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411</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812</v>
      </c>
      <c r="I498" s="135" t="s">
        <v>402</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406</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407</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813</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406</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407</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814</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406</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407</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815</v>
      </c>
      <c r="I528" s="135" t="s">
        <v>402</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816</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817</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403</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406</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407</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818</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406</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407</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819</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1110</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88" t="s">
        <v>1113</v>
      </c>
      <c r="H585" s="1188"/>
      <c r="I585" s="1188"/>
      <c r="J585" s="1188"/>
      <c r="K585" s="1188"/>
      <c r="L585" s="1188"/>
      <c r="M585" s="1188"/>
      <c r="N585" s="1188"/>
      <c r="O585" s="1188"/>
      <c r="P585" s="1188"/>
      <c r="Q585" s="1188"/>
      <c r="R585" s="1188"/>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477</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1111</v>
      </c>
      <c r="J594" s="979"/>
      <c r="K594" s="979"/>
      <c r="L594" s="979" t="s">
        <v>1132</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1112</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859</v>
      </c>
      <c r="O608" s="187"/>
      <c r="P608" s="1166" t="s">
        <v>856</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858</v>
      </c>
      <c r="O609" s="700"/>
      <c r="P609" s="1166" t="s">
        <v>857</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830</v>
      </c>
      <c r="O610" s="725"/>
      <c r="P610" s="725" t="s">
        <v>831</v>
      </c>
      <c r="Q610" s="1168"/>
      <c r="R610" s="725"/>
      <c r="S610" s="726" t="s">
        <v>203</v>
      </c>
      <c r="T610" s="726"/>
      <c r="U610" s="725"/>
      <c r="V610" s="1167" t="s">
        <v>197</v>
      </c>
      <c r="W610" s="1167"/>
      <c r="X610" s="1167"/>
      <c r="Y610" s="1167"/>
      <c r="Z610" s="1167"/>
      <c r="AA610" s="1167"/>
      <c r="AB610" s="1167"/>
      <c r="AC610" s="766" t="s">
        <v>914</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826</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832</v>
      </c>
      <c r="AD611" s="1167" t="s">
        <v>915</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843</v>
      </c>
      <c r="I614" s="133" t="s">
        <v>402</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403</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404</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405</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406</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407</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408</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409</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410</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411</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5">
        <f t="shared" si="59"/>
        <v>0.68</v>
      </c>
      <c r="T625" s="765">
        <f t="shared" si="60"/>
        <v>0.68</v>
      </c>
      <c r="AC625" s="112">
        <f t="shared" ref="AC625:AC688" si="65">AC615+1</f>
        <v>1</v>
      </c>
      <c r="AD625" s="112">
        <f t="shared" ref="AD625:AD688" si="66">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5">
        <f t="shared" si="59"/>
        <v>0.68</v>
      </c>
      <c r="T626" s="765">
        <f t="shared" si="60"/>
        <v>0.68</v>
      </c>
      <c r="AC626" s="112">
        <f t="shared" si="65"/>
        <v>1</v>
      </c>
      <c r="AD626" s="112">
        <f t="shared" si="66"/>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5">
        <f t="shared" si="59"/>
        <v>0.70000000000000007</v>
      </c>
      <c r="T627" s="765">
        <f t="shared" si="60"/>
        <v>0.68</v>
      </c>
      <c r="AC627" s="112">
        <f t="shared" si="65"/>
        <v>1</v>
      </c>
      <c r="AD627" s="112">
        <f t="shared" si="66"/>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5">
        <f t="shared" si="59"/>
        <v>0.73</v>
      </c>
      <c r="T628" s="765">
        <f t="shared" si="60"/>
        <v>0.64999999999999991</v>
      </c>
      <c r="AC628" s="112">
        <f t="shared" si="65"/>
        <v>1</v>
      </c>
      <c r="AD628" s="112">
        <f t="shared" si="66"/>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5">
        <f t="shared" si="59"/>
        <v>0.73</v>
      </c>
      <c r="T629" s="765">
        <f t="shared" si="60"/>
        <v>0.54999999999999993</v>
      </c>
      <c r="AC629" s="112">
        <f t="shared" si="65"/>
        <v>1</v>
      </c>
      <c r="AD629" s="112">
        <f t="shared" si="66"/>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5">
        <f t="shared" si="59"/>
        <v>0.55999999999999994</v>
      </c>
      <c r="T630" s="765">
        <f t="shared" si="60"/>
        <v>0.40999999999999992</v>
      </c>
      <c r="AC630" s="112">
        <f t="shared" si="65"/>
        <v>1</v>
      </c>
      <c r="AD630" s="112">
        <f t="shared" si="66"/>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5">
        <f t="shared" si="59"/>
        <v>0.54999999999999993</v>
      </c>
      <c r="T631" s="765">
        <f t="shared" si="60"/>
        <v>0.54999999999999993</v>
      </c>
      <c r="AC631" s="112">
        <f t="shared" si="65"/>
        <v>1</v>
      </c>
      <c r="AD631" s="112">
        <f t="shared" si="66"/>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5">
        <f t="shared" si="59"/>
        <v>0.53</v>
      </c>
      <c r="T632" s="765">
        <f t="shared" si="60"/>
        <v>0.53</v>
      </c>
      <c r="AC632" s="112">
        <f t="shared" si="65"/>
        <v>1</v>
      </c>
      <c r="AD632" s="112">
        <f t="shared" si="66"/>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5">
        <f t="shared" si="59"/>
        <v>0.5</v>
      </c>
      <c r="T633" s="765">
        <f t="shared" si="60"/>
        <v>0.5</v>
      </c>
      <c r="AC633" s="112">
        <f t="shared" si="65"/>
        <v>1</v>
      </c>
      <c r="AD633" s="112">
        <f t="shared" si="66"/>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hidden="1" customHeight="1" outlineLevel="2" x14ac:dyDescent="0.25">
      <c r="A634" s="136"/>
      <c r="B634" s="126"/>
      <c r="C634" s="108"/>
      <c r="D634" s="108"/>
      <c r="E634" s="108"/>
      <c r="F634" s="110"/>
      <c r="H634" s="138" t="s">
        <v>812</v>
      </c>
      <c r="I634" s="133" t="s">
        <v>402</v>
      </c>
      <c r="J634" s="154">
        <f>J624</f>
        <v>0.5</v>
      </c>
      <c r="K634" s="154">
        <f t="shared" si="69"/>
        <v>5.5E-2</v>
      </c>
      <c r="L634" s="129">
        <f t="shared" si="69"/>
        <v>850</v>
      </c>
      <c r="M634" s="111"/>
      <c r="N634" s="379">
        <f t="shared" si="57"/>
        <v>0.52749999999999997</v>
      </c>
      <c r="P634" s="379">
        <f t="shared" si="58"/>
        <v>0.47249999999999998</v>
      </c>
      <c r="S634" s="765">
        <f t="shared" si="59"/>
        <v>0.68</v>
      </c>
      <c r="T634" s="765">
        <f t="shared" si="60"/>
        <v>0.68</v>
      </c>
      <c r="AC634" s="112">
        <f t="shared" si="65"/>
        <v>2</v>
      </c>
      <c r="AD634" s="112">
        <f t="shared" si="66"/>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5">
        <f t="shared" si="59"/>
        <v>0.68</v>
      </c>
      <c r="T635" s="765">
        <f t="shared" si="60"/>
        <v>0.68</v>
      </c>
      <c r="AC635" s="112">
        <f t="shared" si="65"/>
        <v>2</v>
      </c>
      <c r="AD635" s="112">
        <f t="shared" si="66"/>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5">
        <f t="shared" si="59"/>
        <v>0.68</v>
      </c>
      <c r="T636" s="765">
        <f t="shared" si="60"/>
        <v>0.68</v>
      </c>
      <c r="AC636" s="112">
        <f t="shared" si="65"/>
        <v>2</v>
      </c>
      <c r="AD636" s="112">
        <f t="shared" si="66"/>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5">
        <f t="shared" si="59"/>
        <v>0.70000000000000007</v>
      </c>
      <c r="T637" s="765">
        <f t="shared" si="60"/>
        <v>0.68</v>
      </c>
      <c r="AC637" s="112">
        <f t="shared" si="65"/>
        <v>2</v>
      </c>
      <c r="AD637" s="112">
        <f t="shared" si="66"/>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5">
        <f t="shared" si="59"/>
        <v>0.74</v>
      </c>
      <c r="T638" s="765">
        <f t="shared" si="60"/>
        <v>0.65999999999999992</v>
      </c>
      <c r="AC638" s="112">
        <f t="shared" si="65"/>
        <v>2</v>
      </c>
      <c r="AD638" s="112">
        <f t="shared" si="66"/>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5">
        <f t="shared" si="59"/>
        <v>0.74</v>
      </c>
      <c r="T639" s="765">
        <f t="shared" si="60"/>
        <v>0.55999999999999994</v>
      </c>
      <c r="AC639" s="112">
        <f t="shared" si="65"/>
        <v>2</v>
      </c>
      <c r="AD639" s="112">
        <f t="shared" si="66"/>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5">
        <f t="shared" si="59"/>
        <v>0.55999999999999994</v>
      </c>
      <c r="T640" s="765">
        <f t="shared" si="60"/>
        <v>0.40999999999999992</v>
      </c>
      <c r="AC640" s="112">
        <f t="shared" si="65"/>
        <v>2</v>
      </c>
      <c r="AD640" s="112">
        <f t="shared" si="66"/>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5">
        <f t="shared" si="59"/>
        <v>0.54999999999999993</v>
      </c>
      <c r="T641" s="765">
        <f t="shared" si="60"/>
        <v>0.54999999999999993</v>
      </c>
      <c r="AC641" s="112">
        <f t="shared" si="65"/>
        <v>2</v>
      </c>
      <c r="AD641" s="112">
        <f t="shared" si="66"/>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5">
        <f t="shared" si="59"/>
        <v>0.53</v>
      </c>
      <c r="T642" s="765">
        <f t="shared" si="60"/>
        <v>0.53</v>
      </c>
      <c r="AC642" s="112">
        <f t="shared" si="65"/>
        <v>2</v>
      </c>
      <c r="AD642" s="112">
        <f t="shared" si="66"/>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5">
        <f t="shared" si="59"/>
        <v>0.5</v>
      </c>
      <c r="T643" s="765">
        <f t="shared" si="60"/>
        <v>0.5</v>
      </c>
      <c r="AC643" s="112">
        <f t="shared" si="65"/>
        <v>2</v>
      </c>
      <c r="AD643" s="112">
        <f t="shared" si="66"/>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hidden="1" customHeight="1" outlineLevel="2" x14ac:dyDescent="0.25">
      <c r="A644" s="136"/>
      <c r="B644" s="126"/>
      <c r="C644" s="108"/>
      <c r="D644" s="108"/>
      <c r="E644" s="108"/>
      <c r="F644" s="110"/>
      <c r="H644" s="138" t="s">
        <v>813</v>
      </c>
      <c r="I644" s="133" t="s">
        <v>402</v>
      </c>
      <c r="J644" s="154">
        <f>J634</f>
        <v>0.5</v>
      </c>
      <c r="K644" s="154">
        <f t="shared" si="73"/>
        <v>5.5E-2</v>
      </c>
      <c r="L644" s="129">
        <f t="shared" si="73"/>
        <v>850</v>
      </c>
      <c r="M644" s="111"/>
      <c r="N644" s="379">
        <f t="shared" si="57"/>
        <v>0.52749999999999997</v>
      </c>
      <c r="P644" s="379">
        <f t="shared" si="58"/>
        <v>0.47249999999999998</v>
      </c>
      <c r="S644" s="765">
        <f t="shared" si="59"/>
        <v>0.68</v>
      </c>
      <c r="T644" s="765">
        <f t="shared" si="60"/>
        <v>0.68</v>
      </c>
      <c r="AC644" s="112">
        <f t="shared" si="65"/>
        <v>3</v>
      </c>
      <c r="AD644" s="112">
        <f t="shared" si="66"/>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5">
        <f t="shared" si="59"/>
        <v>0.68</v>
      </c>
      <c r="T645" s="765">
        <f t="shared" si="60"/>
        <v>0.68</v>
      </c>
      <c r="AC645" s="112">
        <f t="shared" si="65"/>
        <v>3</v>
      </c>
      <c r="AD645" s="112">
        <f t="shared" si="66"/>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5">
        <f t="shared" si="59"/>
        <v>0.68</v>
      </c>
      <c r="T646" s="765">
        <f t="shared" ref="T646:T677" si="75">MIN($J510:$R510)+$T510-INDEX(DigSpread,$AD646+1,1)</f>
        <v>0.68</v>
      </c>
      <c r="AC646" s="112">
        <f t="shared" si="65"/>
        <v>3</v>
      </c>
      <c r="AD646" s="112">
        <f t="shared" si="66"/>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5">
        <f t="shared" si="59"/>
        <v>0.70000000000000007</v>
      </c>
      <c r="T647" s="765">
        <f t="shared" si="75"/>
        <v>0.68</v>
      </c>
      <c r="AC647" s="112">
        <f t="shared" si="65"/>
        <v>3</v>
      </c>
      <c r="AD647" s="112">
        <f t="shared" si="66"/>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5">
        <f t="shared" si="59"/>
        <v>0.72</v>
      </c>
      <c r="T648" s="765">
        <f t="shared" si="75"/>
        <v>0.6399999999999999</v>
      </c>
      <c r="AC648" s="112">
        <f t="shared" si="65"/>
        <v>3</v>
      </c>
      <c r="AD648" s="112">
        <f t="shared" si="66"/>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5">
        <f t="shared" si="59"/>
        <v>0.72</v>
      </c>
      <c r="T649" s="765">
        <f t="shared" si="75"/>
        <v>0.53999999999999992</v>
      </c>
      <c r="AC649" s="112">
        <f t="shared" si="65"/>
        <v>3</v>
      </c>
      <c r="AD649" s="112">
        <f t="shared" si="66"/>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5">
        <f t="shared" si="59"/>
        <v>0.55999999999999994</v>
      </c>
      <c r="T650" s="765">
        <f t="shared" si="75"/>
        <v>0.40999999999999992</v>
      </c>
      <c r="AC650" s="112">
        <f t="shared" si="65"/>
        <v>3</v>
      </c>
      <c r="AD650" s="112">
        <f t="shared" si="66"/>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5">
        <f t="shared" si="59"/>
        <v>0.54999999999999993</v>
      </c>
      <c r="T651" s="765">
        <f t="shared" si="75"/>
        <v>0.54999999999999993</v>
      </c>
      <c r="AC651" s="112">
        <f t="shared" si="65"/>
        <v>3</v>
      </c>
      <c r="AD651" s="112">
        <f t="shared" si="66"/>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5">
        <f t="shared" si="59"/>
        <v>0.53</v>
      </c>
      <c r="T652" s="765">
        <f t="shared" si="75"/>
        <v>0.53</v>
      </c>
      <c r="AC652" s="112">
        <f t="shared" si="65"/>
        <v>3</v>
      </c>
      <c r="AD652" s="112">
        <f t="shared" si="66"/>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5">
        <f t="shared" si="59"/>
        <v>0.5</v>
      </c>
      <c r="T653" s="765">
        <f t="shared" si="75"/>
        <v>0.5</v>
      </c>
      <c r="AC653" s="112">
        <f t="shared" si="65"/>
        <v>3</v>
      </c>
      <c r="AD653" s="112">
        <f t="shared" si="66"/>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hidden="1" customHeight="1" outlineLevel="2" x14ac:dyDescent="0.25">
      <c r="A654" s="136"/>
      <c r="B654" s="126"/>
      <c r="C654" s="108"/>
      <c r="D654" s="108"/>
      <c r="E654" s="108"/>
      <c r="F654" s="110"/>
      <c r="H654" s="138" t="s">
        <v>814</v>
      </c>
      <c r="I654" s="133" t="s">
        <v>402</v>
      </c>
      <c r="J654" s="154">
        <f>J644</f>
        <v>0.5</v>
      </c>
      <c r="K654" s="154">
        <f t="shared" si="78"/>
        <v>5.5E-2</v>
      </c>
      <c r="L654" s="129">
        <f t="shared" si="78"/>
        <v>850</v>
      </c>
      <c r="M654" s="111"/>
      <c r="N654" s="379">
        <f t="shared" si="57"/>
        <v>0.52749999999999997</v>
      </c>
      <c r="P654" s="379">
        <f t="shared" si="58"/>
        <v>0.47249999999999998</v>
      </c>
      <c r="S654" s="765">
        <f t="shared" si="59"/>
        <v>0.68</v>
      </c>
      <c r="T654" s="765">
        <f t="shared" si="75"/>
        <v>0.68</v>
      </c>
      <c r="AC654" s="112">
        <f t="shared" si="65"/>
        <v>4</v>
      </c>
      <c r="AD654" s="112">
        <f t="shared" si="66"/>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5">
        <f t="shared" si="59"/>
        <v>0.68</v>
      </c>
      <c r="T655" s="765">
        <f t="shared" si="75"/>
        <v>0.68</v>
      </c>
      <c r="AC655" s="112">
        <f t="shared" si="65"/>
        <v>4</v>
      </c>
      <c r="AD655" s="112">
        <f t="shared" si="66"/>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5">
        <f t="shared" si="59"/>
        <v>0.68</v>
      </c>
      <c r="T656" s="765">
        <f t="shared" si="75"/>
        <v>0.68</v>
      </c>
      <c r="AC656" s="112">
        <f t="shared" si="65"/>
        <v>4</v>
      </c>
      <c r="AD656" s="112">
        <f t="shared" si="66"/>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5">
        <f t="shared" si="59"/>
        <v>0.70000000000000007</v>
      </c>
      <c r="T657" s="765">
        <f t="shared" si="75"/>
        <v>0.68</v>
      </c>
      <c r="AC657" s="112">
        <f t="shared" si="65"/>
        <v>4</v>
      </c>
      <c r="AD657" s="112">
        <f t="shared" si="66"/>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5">
        <f t="shared" si="59"/>
        <v>0.73</v>
      </c>
      <c r="T658" s="765">
        <f t="shared" si="75"/>
        <v>0.64999999999999991</v>
      </c>
      <c r="AC658" s="112">
        <f t="shared" si="65"/>
        <v>4</v>
      </c>
      <c r="AD658" s="112">
        <f t="shared" si="66"/>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5">
        <f t="shared" si="59"/>
        <v>0.73</v>
      </c>
      <c r="T659" s="765">
        <f t="shared" si="75"/>
        <v>0.54999999999999993</v>
      </c>
      <c r="AC659" s="112">
        <f t="shared" si="65"/>
        <v>4</v>
      </c>
      <c r="AD659" s="112">
        <f t="shared" si="66"/>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5">
        <f t="shared" si="59"/>
        <v>0.55999999999999994</v>
      </c>
      <c r="T660" s="765">
        <f t="shared" si="75"/>
        <v>0.40999999999999992</v>
      </c>
      <c r="AC660" s="112">
        <f t="shared" si="65"/>
        <v>4</v>
      </c>
      <c r="AD660" s="112">
        <f t="shared" si="66"/>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5">
        <f t="shared" si="59"/>
        <v>0.54999999999999993</v>
      </c>
      <c r="T661" s="765">
        <f t="shared" si="75"/>
        <v>0.54999999999999993</v>
      </c>
      <c r="AC661" s="112">
        <f t="shared" si="65"/>
        <v>4</v>
      </c>
      <c r="AD661" s="112">
        <f t="shared" si="66"/>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5">
        <f t="shared" si="59"/>
        <v>0.53</v>
      </c>
      <c r="T662" s="765">
        <f t="shared" si="75"/>
        <v>0.53</v>
      </c>
      <c r="AC662" s="112">
        <f t="shared" si="65"/>
        <v>4</v>
      </c>
      <c r="AD662" s="112">
        <f t="shared" si="66"/>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5">
        <f t="shared" si="59"/>
        <v>0.5</v>
      </c>
      <c r="T663" s="765">
        <f t="shared" si="75"/>
        <v>0.5</v>
      </c>
      <c r="AC663" s="112">
        <f t="shared" si="65"/>
        <v>4</v>
      </c>
      <c r="AD663" s="112">
        <f t="shared" si="66"/>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hidden="1" customHeight="1" outlineLevel="2" x14ac:dyDescent="0.25">
      <c r="A664" s="136"/>
      <c r="B664" s="126"/>
      <c r="C664" s="108"/>
      <c r="D664" s="108"/>
      <c r="E664" s="108"/>
      <c r="F664" s="110"/>
      <c r="H664" s="138" t="s">
        <v>815</v>
      </c>
      <c r="I664" s="133" t="s">
        <v>402</v>
      </c>
      <c r="J664" s="154">
        <v>0.50337809367006381</v>
      </c>
      <c r="K664" s="154">
        <v>5.5E-2</v>
      </c>
      <c r="L664" s="129">
        <v>850</v>
      </c>
      <c r="M664" s="111"/>
      <c r="N664" s="379">
        <f t="shared" si="57"/>
        <v>0.53087809367006378</v>
      </c>
      <c r="P664" s="379">
        <f t="shared" si="58"/>
        <v>0.47587809367006378</v>
      </c>
      <c r="S664" s="765">
        <f t="shared" si="59"/>
        <v>0.5</v>
      </c>
      <c r="T664" s="765">
        <f t="shared" si="75"/>
        <v>0.5</v>
      </c>
      <c r="AC664" s="112">
        <f t="shared" si="65"/>
        <v>5</v>
      </c>
      <c r="AD664" s="112">
        <f t="shared" si="66"/>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5">
        <f t="shared" si="59"/>
        <v>0.68</v>
      </c>
      <c r="T665" s="765">
        <f t="shared" si="75"/>
        <v>0.68</v>
      </c>
      <c r="AC665" s="112">
        <f t="shared" si="65"/>
        <v>5</v>
      </c>
      <c r="AD665" s="112">
        <f t="shared" si="66"/>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5">
        <f t="shared" si="59"/>
        <v>0.68</v>
      </c>
      <c r="T666" s="765">
        <f t="shared" si="75"/>
        <v>0.68</v>
      </c>
      <c r="AC666" s="112">
        <f t="shared" si="65"/>
        <v>5</v>
      </c>
      <c r="AD666" s="112">
        <f t="shared" si="66"/>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5">
        <f t="shared" si="59"/>
        <v>0.70000000000000007</v>
      </c>
      <c r="T667" s="765">
        <f t="shared" si="75"/>
        <v>0.68</v>
      </c>
      <c r="AC667" s="112">
        <f t="shared" si="65"/>
        <v>5</v>
      </c>
      <c r="AD667" s="112">
        <f t="shared" si="66"/>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5">
        <f t="shared" si="59"/>
        <v>0.73</v>
      </c>
      <c r="T668" s="765">
        <f t="shared" si="75"/>
        <v>0.64999999999999991</v>
      </c>
      <c r="AC668" s="112">
        <f t="shared" si="65"/>
        <v>5</v>
      </c>
      <c r="AD668" s="112">
        <f t="shared" si="66"/>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5">
        <f t="shared" si="59"/>
        <v>0.73</v>
      </c>
      <c r="T669" s="765">
        <f t="shared" si="75"/>
        <v>0.54999999999999993</v>
      </c>
      <c r="AC669" s="112">
        <f t="shared" si="65"/>
        <v>5</v>
      </c>
      <c r="AD669" s="112">
        <f t="shared" si="66"/>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5">
        <f t="shared" si="59"/>
        <v>0.55999999999999994</v>
      </c>
      <c r="T670" s="765">
        <f t="shared" si="75"/>
        <v>0.40999999999999992</v>
      </c>
      <c r="AC670" s="112">
        <f t="shared" si="65"/>
        <v>5</v>
      </c>
      <c r="AD670" s="112">
        <f t="shared" si="66"/>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5">
        <f t="shared" si="59"/>
        <v>0.54999999999999993</v>
      </c>
      <c r="T671" s="765">
        <f t="shared" si="75"/>
        <v>0.54999999999999993</v>
      </c>
      <c r="AC671" s="112">
        <f t="shared" si="65"/>
        <v>5</v>
      </c>
      <c r="AD671" s="112">
        <f t="shared" si="66"/>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5">
        <f t="shared" si="59"/>
        <v>0.53</v>
      </c>
      <c r="T672" s="765">
        <f t="shared" si="75"/>
        <v>0.53</v>
      </c>
      <c r="AC672" s="112">
        <f t="shared" si="65"/>
        <v>5</v>
      </c>
      <c r="AD672" s="112">
        <f t="shared" si="66"/>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5">
        <f t="shared" si="59"/>
        <v>0.5</v>
      </c>
      <c r="T673" s="765">
        <f t="shared" si="75"/>
        <v>0.5</v>
      </c>
      <c r="AC673" s="112">
        <f t="shared" si="65"/>
        <v>5</v>
      </c>
      <c r="AD673" s="112">
        <f t="shared" si="66"/>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hidden="1" customHeight="1" outlineLevel="2" x14ac:dyDescent="0.25">
      <c r="A674" s="136"/>
      <c r="B674" s="126"/>
      <c r="C674" s="108"/>
      <c r="D674" s="108"/>
      <c r="E674" s="108"/>
      <c r="F674" s="110"/>
      <c r="H674" s="138" t="s">
        <v>816</v>
      </c>
      <c r="I674" s="133" t="s">
        <v>402</v>
      </c>
      <c r="J674" s="154">
        <v>0.50337809367006381</v>
      </c>
      <c r="K674" s="154">
        <v>5.5E-2</v>
      </c>
      <c r="L674" s="129">
        <v>850</v>
      </c>
      <c r="M674" s="111"/>
      <c r="N674" s="379">
        <f t="shared" si="57"/>
        <v>0.53087809367006378</v>
      </c>
      <c r="P674" s="379">
        <f t="shared" si="58"/>
        <v>0.47587809367006378</v>
      </c>
      <c r="S674" s="765">
        <f t="shared" si="59"/>
        <v>0.5</v>
      </c>
      <c r="T674" s="765">
        <f t="shared" si="75"/>
        <v>0.5</v>
      </c>
      <c r="AC674" s="112">
        <f t="shared" si="65"/>
        <v>6</v>
      </c>
      <c r="AD674" s="112">
        <f t="shared" si="66"/>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5">
        <f t="shared" si="59"/>
        <v>0.68</v>
      </c>
      <c r="T675" s="765">
        <f t="shared" si="75"/>
        <v>0.68</v>
      </c>
      <c r="AC675" s="112">
        <f t="shared" si="65"/>
        <v>6</v>
      </c>
      <c r="AD675" s="112">
        <f t="shared" si="66"/>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5">
        <f t="shared" si="59"/>
        <v>0.68</v>
      </c>
      <c r="T676" s="765">
        <f t="shared" si="75"/>
        <v>0.68</v>
      </c>
      <c r="AC676" s="112">
        <f t="shared" si="65"/>
        <v>6</v>
      </c>
      <c r="AD676" s="112">
        <f t="shared" si="66"/>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5">
        <f t="shared" si="59"/>
        <v>0.70000000000000007</v>
      </c>
      <c r="T677" s="765">
        <f t="shared" si="75"/>
        <v>0.68</v>
      </c>
      <c r="AC677" s="112">
        <f t="shared" si="65"/>
        <v>6</v>
      </c>
      <c r="AD677" s="112">
        <f t="shared" si="66"/>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5">
        <f t="shared" ref="S678:S713" si="90">MAX($J542:$R542)+$T542</f>
        <v>0.73</v>
      </c>
      <c r="T678" s="765">
        <f t="shared" ref="T678:T709" si="91">MIN($J542:$R542)+$T542-INDEX(DigSpread,$AD678+1,1)</f>
        <v>0.64999999999999991</v>
      </c>
      <c r="AC678" s="112">
        <f t="shared" si="65"/>
        <v>6</v>
      </c>
      <c r="AD678" s="112">
        <f t="shared" si="66"/>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5">
        <f t="shared" si="90"/>
        <v>0.73</v>
      </c>
      <c r="T679" s="765">
        <f t="shared" si="91"/>
        <v>0.54999999999999993</v>
      </c>
      <c r="AC679" s="112">
        <f t="shared" si="65"/>
        <v>6</v>
      </c>
      <c r="AD679" s="112">
        <f t="shared" si="66"/>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5">
        <f t="shared" si="90"/>
        <v>0.55999999999999994</v>
      </c>
      <c r="T680" s="765">
        <f t="shared" si="91"/>
        <v>0.40999999999999992</v>
      </c>
      <c r="AC680" s="112">
        <f t="shared" si="65"/>
        <v>6</v>
      </c>
      <c r="AD680" s="112">
        <f t="shared" si="66"/>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5">
        <f t="shared" si="90"/>
        <v>0.54999999999999993</v>
      </c>
      <c r="T681" s="765">
        <f t="shared" si="91"/>
        <v>0.54999999999999993</v>
      </c>
      <c r="AC681" s="112">
        <f t="shared" si="65"/>
        <v>6</v>
      </c>
      <c r="AD681" s="112">
        <f t="shared" si="66"/>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5">
        <f t="shared" si="90"/>
        <v>0.53</v>
      </c>
      <c r="T682" s="765">
        <f t="shared" si="91"/>
        <v>0.53</v>
      </c>
      <c r="AC682" s="112">
        <f t="shared" si="65"/>
        <v>6</v>
      </c>
      <c r="AD682" s="112">
        <f t="shared" si="66"/>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5">
        <f t="shared" si="90"/>
        <v>0.5</v>
      </c>
      <c r="T683" s="765">
        <f t="shared" si="91"/>
        <v>0.5</v>
      </c>
      <c r="AC683" s="112">
        <f t="shared" si="65"/>
        <v>6</v>
      </c>
      <c r="AD683" s="112">
        <f t="shared" si="66"/>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hidden="1" customHeight="1" outlineLevel="2" x14ac:dyDescent="0.25">
      <c r="A684" s="136"/>
      <c r="B684" s="126"/>
      <c r="C684" s="108"/>
      <c r="D684" s="108"/>
      <c r="E684" s="108"/>
      <c r="F684" s="110"/>
      <c r="H684" s="138" t="s">
        <v>817</v>
      </c>
      <c r="I684" s="133" t="s">
        <v>402</v>
      </c>
      <c r="J684" s="154">
        <v>0.50337809367006381</v>
      </c>
      <c r="K684" s="154">
        <v>5.5E-2</v>
      </c>
      <c r="L684" s="129">
        <v>850</v>
      </c>
      <c r="M684" s="111"/>
      <c r="N684" s="379">
        <f t="shared" si="88"/>
        <v>0.53087809367006378</v>
      </c>
      <c r="P684" s="379">
        <f t="shared" si="89"/>
        <v>0.47587809367006378</v>
      </c>
      <c r="S684" s="765">
        <f t="shared" si="90"/>
        <v>0.5</v>
      </c>
      <c r="T684" s="765">
        <f t="shared" si="91"/>
        <v>0.5</v>
      </c>
      <c r="AC684" s="112">
        <f t="shared" si="65"/>
        <v>7</v>
      </c>
      <c r="AD684" s="112">
        <f t="shared" si="66"/>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5">
        <f t="shared" si="90"/>
        <v>0.5</v>
      </c>
      <c r="T685" s="765">
        <f t="shared" si="91"/>
        <v>0.5</v>
      </c>
      <c r="AC685" s="112">
        <f t="shared" si="65"/>
        <v>7</v>
      </c>
      <c r="AD685" s="112">
        <f t="shared" si="66"/>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5">
        <f t="shared" si="90"/>
        <v>0.68</v>
      </c>
      <c r="T686" s="765">
        <f t="shared" si="91"/>
        <v>0.68</v>
      </c>
      <c r="AC686" s="112">
        <f t="shared" si="65"/>
        <v>7</v>
      </c>
      <c r="AD686" s="112">
        <f t="shared" si="66"/>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5">
        <f t="shared" si="90"/>
        <v>0.70000000000000007</v>
      </c>
      <c r="T687" s="765">
        <f t="shared" si="91"/>
        <v>0.68</v>
      </c>
      <c r="AC687" s="112">
        <f t="shared" si="65"/>
        <v>7</v>
      </c>
      <c r="AD687" s="112">
        <f t="shared" si="66"/>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5">
        <f t="shared" si="90"/>
        <v>0.74</v>
      </c>
      <c r="T688" s="765">
        <f t="shared" si="91"/>
        <v>0.65999999999999992</v>
      </c>
      <c r="AC688" s="112">
        <f t="shared" si="65"/>
        <v>7</v>
      </c>
      <c r="AD688" s="112">
        <f t="shared" si="66"/>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5">
        <f t="shared" si="90"/>
        <v>0.74</v>
      </c>
      <c r="T689" s="765">
        <f t="shared" si="91"/>
        <v>0.55999999999999994</v>
      </c>
      <c r="AC689" s="112">
        <f t="shared" ref="AC689:AC713" si="97">AC679+1</f>
        <v>7</v>
      </c>
      <c r="AD689" s="112">
        <f t="shared" ref="AD689:AD713" si="98">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5">
        <f t="shared" si="90"/>
        <v>0.55999999999999994</v>
      </c>
      <c r="T690" s="765">
        <f t="shared" si="91"/>
        <v>0.40999999999999992</v>
      </c>
      <c r="AC690" s="112">
        <f t="shared" si="97"/>
        <v>7</v>
      </c>
      <c r="AD690" s="112">
        <f t="shared" si="98"/>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5">
        <f t="shared" si="90"/>
        <v>0.54999999999999993</v>
      </c>
      <c r="T691" s="765">
        <f t="shared" si="91"/>
        <v>0.54999999999999993</v>
      </c>
      <c r="AC691" s="112">
        <f t="shared" si="97"/>
        <v>7</v>
      </c>
      <c r="AD691" s="112">
        <f t="shared" si="98"/>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5">
        <f t="shared" si="90"/>
        <v>0.53</v>
      </c>
      <c r="T692" s="765">
        <f t="shared" si="91"/>
        <v>0.53</v>
      </c>
      <c r="AC692" s="112">
        <f t="shared" si="97"/>
        <v>7</v>
      </c>
      <c r="AD692" s="112">
        <f t="shared" si="98"/>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5">
        <f t="shared" si="90"/>
        <v>0.5</v>
      </c>
      <c r="T693" s="765">
        <f t="shared" si="91"/>
        <v>0.5</v>
      </c>
      <c r="AC693" s="112">
        <f t="shared" si="97"/>
        <v>7</v>
      </c>
      <c r="AD693" s="112">
        <f t="shared" si="98"/>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hidden="1" customHeight="1" outlineLevel="2" x14ac:dyDescent="0.25">
      <c r="A694" s="136"/>
      <c r="B694" s="126"/>
      <c r="C694" s="108"/>
      <c r="D694" s="108"/>
      <c r="E694" s="108"/>
      <c r="F694" s="110"/>
      <c r="H694" s="138" t="s">
        <v>818</v>
      </c>
      <c r="I694" s="133" t="s">
        <v>402</v>
      </c>
      <c r="J694" s="154">
        <v>0.50337809367006381</v>
      </c>
      <c r="K694" s="154">
        <v>5.5E-2</v>
      </c>
      <c r="L694" s="129">
        <v>850</v>
      </c>
      <c r="M694" s="111"/>
      <c r="N694" s="379">
        <f t="shared" si="88"/>
        <v>0.53087809367006378</v>
      </c>
      <c r="P694" s="379">
        <f t="shared" si="89"/>
        <v>0.47587809367006378</v>
      </c>
      <c r="S694" s="765">
        <f t="shared" si="90"/>
        <v>0.5</v>
      </c>
      <c r="T694" s="765">
        <f t="shared" si="91"/>
        <v>0.5</v>
      </c>
      <c r="AC694" s="112">
        <f t="shared" si="97"/>
        <v>8</v>
      </c>
      <c r="AD694" s="112">
        <f t="shared" si="98"/>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5">
        <f t="shared" si="90"/>
        <v>0.5</v>
      </c>
      <c r="T695" s="765">
        <f t="shared" si="91"/>
        <v>0.5</v>
      </c>
      <c r="AC695" s="112">
        <f t="shared" si="97"/>
        <v>8</v>
      </c>
      <c r="AD695" s="112">
        <f t="shared" si="98"/>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5">
        <f t="shared" si="90"/>
        <v>0.68</v>
      </c>
      <c r="T696" s="765">
        <f t="shared" si="91"/>
        <v>0.68</v>
      </c>
      <c r="AC696" s="112">
        <f t="shared" si="97"/>
        <v>8</v>
      </c>
      <c r="AD696" s="112">
        <f t="shared" si="98"/>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5">
        <f t="shared" si="90"/>
        <v>0.70000000000000007</v>
      </c>
      <c r="T697" s="765">
        <f t="shared" si="91"/>
        <v>0.68</v>
      </c>
      <c r="AC697" s="112">
        <f t="shared" si="97"/>
        <v>8</v>
      </c>
      <c r="AD697" s="112">
        <f t="shared" si="98"/>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5">
        <f t="shared" si="90"/>
        <v>0.75</v>
      </c>
      <c r="T698" s="765">
        <f t="shared" si="91"/>
        <v>0.66999999999999993</v>
      </c>
      <c r="AC698" s="112">
        <f t="shared" si="97"/>
        <v>8</v>
      </c>
      <c r="AD698" s="112">
        <f t="shared" si="98"/>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5">
        <f t="shared" si="90"/>
        <v>0.75</v>
      </c>
      <c r="T699" s="765">
        <f t="shared" si="91"/>
        <v>0.56999999999999995</v>
      </c>
      <c r="AC699" s="112">
        <f t="shared" si="97"/>
        <v>8</v>
      </c>
      <c r="AD699" s="112">
        <f t="shared" si="98"/>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5">
        <f t="shared" si="90"/>
        <v>0.55999999999999994</v>
      </c>
      <c r="T700" s="765">
        <f t="shared" si="91"/>
        <v>0.40999999999999992</v>
      </c>
      <c r="AC700" s="112">
        <f t="shared" si="97"/>
        <v>8</v>
      </c>
      <c r="AD700" s="112">
        <f t="shared" si="98"/>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5">
        <f t="shared" si="90"/>
        <v>0.54999999999999993</v>
      </c>
      <c r="T701" s="765">
        <f t="shared" si="91"/>
        <v>0.54999999999999993</v>
      </c>
      <c r="AC701" s="112">
        <f t="shared" si="97"/>
        <v>8</v>
      </c>
      <c r="AD701" s="112">
        <f t="shared" si="98"/>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5">
        <f t="shared" si="90"/>
        <v>0.53</v>
      </c>
      <c r="T702" s="765">
        <f t="shared" si="91"/>
        <v>0.53</v>
      </c>
      <c r="AC702" s="112">
        <f t="shared" si="97"/>
        <v>8</v>
      </c>
      <c r="AD702" s="112">
        <f t="shared" si="98"/>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5">
        <f t="shared" si="90"/>
        <v>0.5</v>
      </c>
      <c r="T703" s="765">
        <f t="shared" si="91"/>
        <v>0.5</v>
      </c>
      <c r="AC703" s="112">
        <f t="shared" si="97"/>
        <v>8</v>
      </c>
      <c r="AD703" s="112">
        <f t="shared" si="98"/>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hidden="1" customHeight="1" outlineLevel="2" x14ac:dyDescent="0.25">
      <c r="A704" s="136"/>
      <c r="B704" s="126"/>
      <c r="C704" s="108"/>
      <c r="D704" s="108"/>
      <c r="E704" s="108"/>
      <c r="F704" s="110"/>
      <c r="H704" s="138" t="s">
        <v>819</v>
      </c>
      <c r="I704" s="133" t="s">
        <v>402</v>
      </c>
      <c r="J704" s="154">
        <v>0.50337809367006381</v>
      </c>
      <c r="K704" s="154">
        <v>5.5E-2</v>
      </c>
      <c r="L704" s="129">
        <v>850</v>
      </c>
      <c r="M704" s="112"/>
      <c r="N704" s="379">
        <f t="shared" si="88"/>
        <v>0.53087809367006378</v>
      </c>
      <c r="P704" s="379">
        <f t="shared" si="89"/>
        <v>0.47587809367006378</v>
      </c>
      <c r="S704" s="765">
        <f t="shared" si="90"/>
        <v>0.5</v>
      </c>
      <c r="T704" s="765">
        <f t="shared" si="91"/>
        <v>0.5</v>
      </c>
      <c r="AC704" s="112">
        <f t="shared" si="97"/>
        <v>9</v>
      </c>
      <c r="AD704" s="112">
        <f t="shared" si="98"/>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5">
        <f t="shared" si="90"/>
        <v>0.5</v>
      </c>
      <c r="T705" s="765">
        <f t="shared" si="91"/>
        <v>0.5</v>
      </c>
      <c r="AC705" s="112">
        <f t="shared" si="97"/>
        <v>9</v>
      </c>
      <c r="AD705" s="112">
        <f t="shared" si="98"/>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5">
        <f t="shared" si="90"/>
        <v>0.68</v>
      </c>
      <c r="T706" s="765">
        <f t="shared" si="91"/>
        <v>0.68</v>
      </c>
      <c r="AC706" s="112">
        <f t="shared" si="97"/>
        <v>9</v>
      </c>
      <c r="AD706" s="112">
        <f t="shared" si="98"/>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5">
        <f t="shared" si="90"/>
        <v>0.70000000000000007</v>
      </c>
      <c r="T707" s="765">
        <f t="shared" si="91"/>
        <v>0.68</v>
      </c>
      <c r="AC707" s="112">
        <f t="shared" si="97"/>
        <v>9</v>
      </c>
      <c r="AD707" s="112">
        <f t="shared" si="98"/>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5">
        <f t="shared" si="90"/>
        <v>0.75</v>
      </c>
      <c r="T708" s="765">
        <f t="shared" si="91"/>
        <v>0.66999999999999993</v>
      </c>
      <c r="AC708" s="112">
        <f t="shared" si="97"/>
        <v>9</v>
      </c>
      <c r="AD708" s="112">
        <f t="shared" si="98"/>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5">
        <f t="shared" si="90"/>
        <v>0.75</v>
      </c>
      <c r="T709" s="765">
        <f t="shared" si="91"/>
        <v>0.56999999999999995</v>
      </c>
      <c r="AC709" s="112">
        <f t="shared" si="97"/>
        <v>9</v>
      </c>
      <c r="AD709" s="112">
        <f t="shared" si="98"/>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5">
        <f t="shared" si="90"/>
        <v>0.55999999999999994</v>
      </c>
      <c r="T710" s="765">
        <f t="shared" ref="T710:T713" si="108">MIN($J574:$R574)+$T574-INDEX(DigSpread,$AD710+1,1)</f>
        <v>0.40999999999999992</v>
      </c>
      <c r="AC710" s="112">
        <f t="shared" si="97"/>
        <v>9</v>
      </c>
      <c r="AD710" s="112">
        <f t="shared" si="98"/>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5">
        <f t="shared" si="90"/>
        <v>0.54999999999999993</v>
      </c>
      <c r="T711" s="765">
        <f t="shared" si="108"/>
        <v>0.54999999999999993</v>
      </c>
      <c r="AC711" s="112">
        <f t="shared" si="97"/>
        <v>9</v>
      </c>
      <c r="AD711" s="112">
        <f t="shared" si="98"/>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5">
        <f t="shared" si="90"/>
        <v>0.53</v>
      </c>
      <c r="T712" s="765">
        <f t="shared" si="108"/>
        <v>0.53</v>
      </c>
      <c r="AC712" s="112">
        <f t="shared" si="97"/>
        <v>9</v>
      </c>
      <c r="AD712" s="112">
        <f t="shared" si="98"/>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5">
        <f t="shared" si="90"/>
        <v>0.5</v>
      </c>
      <c r="T713" s="765">
        <f t="shared" si="108"/>
        <v>0.5</v>
      </c>
      <c r="AC713" s="112">
        <f t="shared" si="97"/>
        <v>9</v>
      </c>
      <c r="AD713" s="112">
        <f t="shared" si="98"/>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1"/>
      <c r="M729" s="1182"/>
      <c r="N729" s="1182"/>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388</v>
      </c>
      <c r="M733" s="135" t="s">
        <v>401</v>
      </c>
      <c r="N733" s="135" t="s">
        <v>59</v>
      </c>
      <c r="O733" s="135" t="s">
        <v>60</v>
      </c>
      <c r="P733" s="135" t="s">
        <v>61</v>
      </c>
      <c r="Q733" s="135" t="s">
        <v>62</v>
      </c>
      <c r="R733" s="135" t="s">
        <v>905</v>
      </c>
      <c r="S733" s="135" t="s">
        <v>906</v>
      </c>
      <c r="T733" s="135" t="s">
        <v>907</v>
      </c>
      <c r="U733" s="135" t="s">
        <v>1229</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843</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812</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813</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814</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815</v>
      </c>
      <c r="L784" s="133" t="s">
        <v>400</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816</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817</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818</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819</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8"/>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919</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401</v>
      </c>
      <c r="L878" s="725" t="s">
        <v>59</v>
      </c>
      <c r="M878" s="725" t="s">
        <v>60</v>
      </c>
      <c r="N878" s="725" t="s">
        <v>61</v>
      </c>
      <c r="O878" s="725" t="s">
        <v>62</v>
      </c>
      <c r="P878" s="725" t="s">
        <v>905</v>
      </c>
      <c r="Q878" s="725" t="s">
        <v>906</v>
      </c>
      <c r="R878" s="725" t="s">
        <v>907</v>
      </c>
      <c r="S878" s="725" t="s">
        <v>1229</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843</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812</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813</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814</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815</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816</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817</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818</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819</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770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967</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768</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767</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937</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376</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390</v>
      </c>
      <c r="O995" s="610" t="s">
        <v>389</v>
      </c>
      <c r="P995" s="610" t="s">
        <v>201</v>
      </c>
      <c r="Q995" s="725" t="s">
        <v>765</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402</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403</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404</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405</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406</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407</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408</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409</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410</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411</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938</v>
      </c>
      <c r="H1007" s="111"/>
      <c r="I1007" s="111"/>
      <c r="J1007" s="111"/>
      <c r="K1007" s="111"/>
      <c r="L1007" s="616">
        <v>6.5</v>
      </c>
      <c r="M1007" s="111" t="s">
        <v>771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F188" workbookViewId="0">
      <selection activeCell="J191" sqref="J19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0.140625" style="687" bestFit="1" customWidth="1"/>
    <col min="41" max="41" width="10" style="687" bestFit="1" customWidth="1"/>
    <col min="42" max="42" width="9.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6"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1">
        <v>44810.351747569403</v>
      </c>
      <c r="J11" s="1195" t="s">
        <v>1263</v>
      </c>
      <c r="K11" s="1196"/>
      <c r="L11" s="1196"/>
      <c r="M11" s="1196"/>
      <c r="N11" s="1196"/>
      <c r="O11" s="1196"/>
      <c r="P11" s="1196"/>
      <c r="Q11" s="1196"/>
      <c r="R11" s="1196"/>
      <c r="S11" s="1196"/>
      <c r="T11" s="1196"/>
      <c r="U11" s="1196"/>
      <c r="V11" s="1196"/>
      <c r="W11" s="1196"/>
      <c r="X11" s="1197"/>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x14ac:dyDescent="0.25">
      <c r="A12" s="382"/>
      <c r="B12" s="391"/>
      <c r="C12" s="384">
        <f>INT($C$6)+1.045</f>
        <v>2.0449999999999999</v>
      </c>
      <c r="D12" s="408"/>
      <c r="E12" s="465"/>
      <c r="F12" s="465"/>
      <c r="G12" s="408"/>
      <c r="H12" s="413" t="s">
        <v>432</v>
      </c>
      <c r="I12" s="509">
        <v>44762.739291898099</v>
      </c>
      <c r="J12" s="1198" t="s">
        <v>1237</v>
      </c>
      <c r="K12" s="1198"/>
      <c r="L12" s="1198"/>
      <c r="M12" s="1198"/>
      <c r="N12" s="1198"/>
      <c r="O12" s="1198"/>
      <c r="P12" s="1198"/>
      <c r="Q12" s="1198"/>
      <c r="R12" s="1198"/>
      <c r="S12" s="1198"/>
      <c r="T12" s="1198"/>
      <c r="U12" s="1198"/>
      <c r="V12" s="1198"/>
      <c r="W12" s="1198"/>
      <c r="X12" s="1198"/>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917</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989</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1231</v>
      </c>
      <c r="I51" s="1158" t="s">
        <v>1232</v>
      </c>
      <c r="J51" s="451">
        <v>50</v>
      </c>
      <c r="K51" s="413"/>
      <c r="L51" s="413" t="s">
        <v>1233</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3" t="s">
        <v>473</v>
      </c>
      <c r="V59" s="397" t="s">
        <v>993</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994</v>
      </c>
      <c r="W60" s="441"/>
      <c r="X60" s="441" t="s">
        <v>484</v>
      </c>
      <c r="Y60" s="780" t="s">
        <v>463</v>
      </c>
      <c r="Z60" s="780"/>
      <c r="AA60" s="780"/>
      <c r="AB60" s="780" t="s">
        <v>464</v>
      </c>
      <c r="AC60" s="780"/>
      <c r="AD60" s="780"/>
      <c r="AE60" s="780" t="s">
        <v>466</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764</v>
      </c>
      <c r="Y62" s="413"/>
      <c r="Z62" s="413"/>
      <c r="AA62" s="413"/>
      <c r="AB62" s="413"/>
      <c r="AC62" s="413"/>
      <c r="AD62" s="413"/>
      <c r="AE62" s="413"/>
      <c r="AF62" s="413"/>
      <c r="AG62" s="413"/>
      <c r="AH62" s="413" t="s">
        <v>1139</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763</v>
      </c>
      <c r="Z63" s="435"/>
      <c r="AA63" s="435"/>
      <c r="AB63" s="435"/>
      <c r="AC63" s="435"/>
      <c r="AD63" s="605"/>
      <c r="AE63" s="500"/>
      <c r="AF63" s="413"/>
      <c r="AG63" s="413"/>
      <c r="AH63" s="429"/>
      <c r="AI63" s="435" t="s">
        <v>1259</v>
      </c>
      <c r="AJ63" s="435"/>
      <c r="AK63" s="429"/>
      <c r="AL63" s="429"/>
      <c r="AM63" s="429"/>
      <c r="AN63" s="435" t="s">
        <v>1261</v>
      </c>
      <c r="AO63" s="435"/>
      <c r="AP63" s="435"/>
      <c r="AQ63" s="408"/>
      <c r="AR63" s="394"/>
      <c r="AS63" s="382"/>
      <c r="AT63" s="382"/>
      <c r="AU63" s="382"/>
    </row>
    <row r="64" spans="1:47" ht="45" customHeight="1" outlineLevel="2" x14ac:dyDescent="0.25">
      <c r="A64" s="382"/>
      <c r="B64" s="391"/>
      <c r="C64" s="384">
        <f>INT($C$29)+2</f>
        <v>3</v>
      </c>
      <c r="D64" s="408"/>
      <c r="E64" s="1172" t="s">
        <v>1258</v>
      </c>
      <c r="F64" s="1172" t="s">
        <v>1251</v>
      </c>
      <c r="G64" s="408"/>
      <c r="H64" s="413"/>
      <c r="I64" s="429" t="s">
        <v>477</v>
      </c>
      <c r="J64" s="429" t="s">
        <v>165</v>
      </c>
      <c r="K64" s="429" t="s">
        <v>164</v>
      </c>
      <c r="L64" s="429" t="s">
        <v>470</v>
      </c>
      <c r="M64" s="413"/>
      <c r="N64" s="675" t="s">
        <v>847</v>
      </c>
      <c r="O64" s="963" t="s">
        <v>846</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1262</v>
      </c>
      <c r="AI64" s="429" t="s">
        <v>1254</v>
      </c>
      <c r="AJ64" s="429" t="s">
        <v>1253</v>
      </c>
      <c r="AK64" s="675" t="s">
        <v>1249</v>
      </c>
      <c r="AL64" s="675" t="s">
        <v>1260</v>
      </c>
      <c r="AM64" s="675" t="s">
        <v>1250</v>
      </c>
      <c r="AN64" s="675" t="s">
        <v>1255</v>
      </c>
      <c r="AO64" s="675" t="s">
        <v>1256</v>
      </c>
      <c r="AP64" s="675" t="s">
        <v>1257</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843</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outlineLevel="2" x14ac:dyDescent="0.25">
      <c r="A66" s="382"/>
      <c r="B66" s="391"/>
      <c r="C66" s="384">
        <f t="shared" ref="C66:C74" si="4">INT($C$29)+2</f>
        <v>3</v>
      </c>
      <c r="D66" s="408"/>
      <c r="E66" s="465">
        <v>-1</v>
      </c>
      <c r="F66" s="1173">
        <f t="shared" ref="F66:F129" si="5">$K66+364*($K66&lt;$AN66)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outlineLevel="2" x14ac:dyDescent="0.25">
      <c r="A67" s="382"/>
      <c r="B67" s="391"/>
      <c r="C67" s="384">
        <f t="shared" si="4"/>
        <v>3</v>
      </c>
      <c r="D67" s="408"/>
      <c r="E67" s="465">
        <v>-1</v>
      </c>
      <c r="F67" s="1173">
        <f t="shared" si="5"/>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outlineLevel="2" x14ac:dyDescent="0.25">
      <c r="A68" s="382"/>
      <c r="B68" s="391"/>
      <c r="C68" s="384">
        <f t="shared" si="4"/>
        <v>3</v>
      </c>
      <c r="D68" s="408"/>
      <c r="E68" s="465">
        <v>-1</v>
      </c>
      <c r="F68" s="1173">
        <f t="shared" si="5"/>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outlineLevel="2" x14ac:dyDescent="0.25">
      <c r="A69" s="382"/>
      <c r="B69" s="391"/>
      <c r="C69" s="384">
        <f t="shared" si="4"/>
        <v>3</v>
      </c>
      <c r="D69" s="408"/>
      <c r="E69" s="465">
        <v>-1</v>
      </c>
      <c r="F69" s="1173">
        <f t="shared" si="5"/>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outlineLevel="2" x14ac:dyDescent="0.25">
      <c r="A70" s="382"/>
      <c r="B70" s="391"/>
      <c r="C70" s="384">
        <f t="shared" si="4"/>
        <v>3</v>
      </c>
      <c r="D70" s="408"/>
      <c r="E70" s="465">
        <v>-1</v>
      </c>
      <c r="F70" s="1173">
        <f t="shared" si="5"/>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outlineLevel="2" x14ac:dyDescent="0.25">
      <c r="A71" s="382"/>
      <c r="B71" s="391"/>
      <c r="C71" s="384">
        <f t="shared" si="4"/>
        <v>3</v>
      </c>
      <c r="D71" s="408"/>
      <c r="E71" s="465">
        <v>-1</v>
      </c>
      <c r="F71" s="1173">
        <f t="shared" si="5"/>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outlineLevel="2" x14ac:dyDescent="0.25">
      <c r="A72" s="382"/>
      <c r="B72" s="391"/>
      <c r="C72" s="384">
        <f t="shared" si="4"/>
        <v>3</v>
      </c>
      <c r="D72" s="408"/>
      <c r="E72" s="465">
        <v>-1</v>
      </c>
      <c r="F72" s="1173">
        <f t="shared" si="5"/>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outlineLevel="2" x14ac:dyDescent="0.25">
      <c r="A73" s="382"/>
      <c r="B73" s="391"/>
      <c r="C73" s="384">
        <f t="shared" si="4"/>
        <v>3</v>
      </c>
      <c r="D73" s="408"/>
      <c r="E73" s="465">
        <v>-1</v>
      </c>
      <c r="F73" s="1173">
        <f t="shared" si="5"/>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outlineLevel="2" x14ac:dyDescent="0.25">
      <c r="A74" s="382"/>
      <c r="B74" s="391"/>
      <c r="C74" s="384">
        <f t="shared" si="4"/>
        <v>3</v>
      </c>
      <c r="D74" s="408"/>
      <c r="E74" s="465">
        <v>-1</v>
      </c>
      <c r="F74" s="1173">
        <f t="shared" si="5"/>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outlineLevel="2" x14ac:dyDescent="0.25">
      <c r="A75" s="382"/>
      <c r="B75" s="391"/>
      <c r="C75" s="384">
        <f t="shared" ref="C75" si="9">INT($C$29)+2</f>
        <v>3</v>
      </c>
      <c r="D75" s="408"/>
      <c r="E75" s="465">
        <v>0</v>
      </c>
      <c r="F75" s="1173">
        <f t="shared" si="5"/>
        <v>43572</v>
      </c>
      <c r="G75" s="408"/>
      <c r="H75" s="429"/>
      <c r="I75" s="659" t="s">
        <v>784</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outlineLevel="3" collapsed="1" x14ac:dyDescent="0.25">
      <c r="A76" s="382"/>
      <c r="B76" s="391"/>
      <c r="C76" s="384">
        <f t="shared" ref="C76:C129" si="11">INT($C$29)+3</f>
        <v>4</v>
      </c>
      <c r="D76" s="408"/>
      <c r="E76" s="465">
        <v>0</v>
      </c>
      <c r="F76" s="1173">
        <f t="shared" si="5"/>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outlineLevel="3" x14ac:dyDescent="0.25">
      <c r="A77" s="382"/>
      <c r="B77" s="391"/>
      <c r="C77" s="384">
        <f t="shared" si="11"/>
        <v>4</v>
      </c>
      <c r="D77" s="408"/>
      <c r="E77" s="465">
        <v>0</v>
      </c>
      <c r="F77" s="1173">
        <f t="shared" si="5"/>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outlineLevel="3" x14ac:dyDescent="0.25">
      <c r="A78" s="382"/>
      <c r="B78" s="391"/>
      <c r="C78" s="384">
        <f t="shared" si="11"/>
        <v>4</v>
      </c>
      <c r="D78" s="408"/>
      <c r="E78" s="465">
        <v>0</v>
      </c>
      <c r="F78" s="1173">
        <f t="shared" si="5"/>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outlineLevel="3" x14ac:dyDescent="0.25">
      <c r="A79" s="382"/>
      <c r="B79" s="391"/>
      <c r="C79" s="384">
        <f t="shared" si="11"/>
        <v>4</v>
      </c>
      <c r="D79" s="408"/>
      <c r="E79" s="465">
        <v>0</v>
      </c>
      <c r="F79" s="1173">
        <f t="shared" si="5"/>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outlineLevel="3" x14ac:dyDescent="0.25">
      <c r="A80" s="382"/>
      <c r="B80" s="391"/>
      <c r="C80" s="384">
        <f t="shared" si="11"/>
        <v>4</v>
      </c>
      <c r="D80" s="408"/>
      <c r="E80" s="465">
        <v>0</v>
      </c>
      <c r="F80" s="1173">
        <f t="shared" si="5"/>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outlineLevel="3" x14ac:dyDescent="0.25">
      <c r="A81" s="382"/>
      <c r="B81" s="391"/>
      <c r="C81" s="384">
        <f t="shared" si="11"/>
        <v>4</v>
      </c>
      <c r="D81" s="408"/>
      <c r="E81" s="465">
        <v>0</v>
      </c>
      <c r="F81" s="1173">
        <f t="shared" si="5"/>
        <v>43784</v>
      </c>
      <c r="G81" s="408"/>
      <c r="H81" s="429"/>
      <c r="I81" s="429"/>
      <c r="J81" s="429">
        <v>6</v>
      </c>
      <c r="K81" s="618">
        <f>Periods!G27</f>
        <v>43784</v>
      </c>
      <c r="L81" s="619">
        <f t="shared" ca="1" si="1"/>
        <v>68</v>
      </c>
      <c r="M81" s="445"/>
      <c r="N81" s="987"/>
      <c r="O81" s="989" cm="1">
        <f t="array" aca="1" ref="O81" ca="1">INDEX(O$65:O$74,$AI81,1)*(1-$AH81)+INDEX(O$65:O$74,$AJ81,1)*($AH81)</f>
        <v>500</v>
      </c>
      <c r="P81" s="989" cm="1">
        <f t="array" aca="1" ref="P81" ca="1">INDEX(P$65:P$74,$AI81,1)*(1-$AH81)+INDEX(P$65:P$74,$AJ81,1)*($AH81)</f>
        <v>2800</v>
      </c>
      <c r="Q81" s="990" cm="1">
        <f t="array" aca="1" ref="Q81" ca="1">INDEX(Q$65:Q$74,$AI81,1)*(1-$AH81)+INDEX(Q$65:Q$74,$AJ81,1)*($AH81)</f>
        <v>0.55000000000000004</v>
      </c>
      <c r="R81" s="990" cm="1">
        <f t="array" aca="1" ref="R81" ca="1">INDEX(R$65:R$74,$AI81,1)*(1-$AH81)+INDEX(R$65:R$74,$AJ81,1)*($AH81)</f>
        <v>0.67749999999999999</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0.75</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outlineLevel="3" x14ac:dyDescent="0.25">
      <c r="A82" s="382"/>
      <c r="B82" s="391"/>
      <c r="C82" s="384">
        <f t="shared" si="11"/>
        <v>4</v>
      </c>
      <c r="D82" s="408"/>
      <c r="E82" s="465">
        <v>0</v>
      </c>
      <c r="F82" s="1173">
        <f t="shared" si="5"/>
        <v>43852</v>
      </c>
      <c r="G82" s="408"/>
      <c r="H82" s="429"/>
      <c r="I82" s="429"/>
      <c r="J82" s="429">
        <v>7</v>
      </c>
      <c r="K82" s="618">
        <f>Periods!G28</f>
        <v>43852</v>
      </c>
      <c r="L82" s="619">
        <f t="shared" ca="1" si="1"/>
        <v>39</v>
      </c>
      <c r="M82" s="445"/>
      <c r="N82" s="413"/>
      <c r="O82" s="989" cm="1">
        <f t="array" aca="1" ref="O82" ca="1">INDEX(O$65:O$74,$AI82,1)*(1-$AH82)+INDEX(O$65:O$74,$AJ82,1)*($AH82)</f>
        <v>370.93023255813949</v>
      </c>
      <c r="P82" s="989" cm="1">
        <f t="array" aca="1" ref="P82" ca="1">INDEX(P$65:P$74,$AI82,1)*(1-$AH82)+INDEX(P$65:P$74,$AJ82,1)*($AH82)</f>
        <v>1586.0465116279072</v>
      </c>
      <c r="Q82" s="990" cm="1">
        <f t="array" aca="1" ref="Q82" ca="1">INDEX(Q$65:Q$74,$AI82,1)*(1-$AH82)+INDEX(Q$65:Q$74,$AJ82,1)*($AH82)</f>
        <v>0.50279069767441864</v>
      </c>
      <c r="R82" s="990" cm="1">
        <f t="array" aca="1" ref="R82" ca="1">INDEX(R$65:R$74,$AI82,1)*(1-$AH82)+INDEX(R$65:R$74,$AJ82,1)*($AH82)</f>
        <v>0.59947674418604646</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0.33976744186046515</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365.11627906976747</v>
      </c>
      <c r="AC82" s="1164" cm="1">
        <f t="array" aca="1" ref="AC82" ca="1">INDEX(AC$65:AC$74,$AI82,1)*(1-$AH82)+INDEX(AC$65:AC$74,$AJ82,1)*($AH82)</f>
        <v>365.11627906976747</v>
      </c>
      <c r="AD82" s="1164" cm="1">
        <f t="array" aca="1" ref="AD82" ca="1">INDEX(AD$65:AD$74,$AI82,1)*(1-$AH82)+INDEX(AD$65:AD$74,$AJ82,1)*($AH82)</f>
        <v>365.11627906976747</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outlineLevel="3" x14ac:dyDescent="0.25">
      <c r="A83" s="382"/>
      <c r="B83" s="391"/>
      <c r="C83" s="384">
        <f t="shared" si="11"/>
        <v>4</v>
      </c>
      <c r="D83" s="408"/>
      <c r="E83" s="465">
        <v>0</v>
      </c>
      <c r="F83" s="1173">
        <f t="shared" si="5"/>
        <v>43891</v>
      </c>
      <c r="G83" s="408"/>
      <c r="H83" s="429"/>
      <c r="I83" s="429"/>
      <c r="J83" s="429">
        <v>8</v>
      </c>
      <c r="K83" s="618">
        <f>Periods!G29</f>
        <v>43891</v>
      </c>
      <c r="L83" s="619">
        <f t="shared" ca="1" si="1"/>
        <v>31</v>
      </c>
      <c r="M83" s="445"/>
      <c r="N83" s="413"/>
      <c r="O83" s="989" cm="1">
        <f t="array" aca="1" ref="O83" ca="1">INDEX(O$65:O$74,$AI83,1)*(1-$AH83)+INDEX(O$65:O$74,$AJ83,1)*($AH83)</f>
        <v>251</v>
      </c>
      <c r="P83" s="989" cm="1">
        <f t="array" aca="1" ref="P83" ca="1">INDEX(P$65:P$74,$AI83,1)*(1-$AH83)+INDEX(P$65:P$74,$AJ83,1)*($AH83)</f>
        <v>955</v>
      </c>
      <c r="Q83" s="990" cm="1">
        <f t="array" aca="1" ref="Q83" ca="1">INDEX(Q$65:Q$74,$AI83,1)*(1-$AH83)+INDEX(Q$65:Q$74,$AJ83,1)*($AH83)</f>
        <v>0.48845</v>
      </c>
      <c r="R83" s="990" cm="1">
        <f t="array" aca="1" ref="R83" ca="1">INDEX(R$65:R$74,$AI83,1)*(1-$AH83)+INDEX(R$65:R$74,$AJ83,1)*($AH83)</f>
        <v>0.56940000000000002</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3.3000000000000002E-2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outlineLevel="3" x14ac:dyDescent="0.25">
      <c r="A84" s="382"/>
      <c r="B84" s="391"/>
      <c r="C84" s="384">
        <f t="shared" si="11"/>
        <v>4</v>
      </c>
      <c r="D84" s="408"/>
      <c r="E84" s="465">
        <v>0</v>
      </c>
      <c r="F84" s="1173">
        <f t="shared" si="5"/>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595.20000000000005</v>
      </c>
      <c r="Q84" s="991" cm="1">
        <f t="array" aca="1" ref="Q84" ca="1">INDEX(Q$65:Q$74,$AI84,1)*(1-$AH84)+INDEX(Q$65:Q$74,$AJ84,1)*($AH84)</f>
        <v>0.47749999999999998</v>
      </c>
      <c r="R84" s="991" cm="1">
        <f t="array" aca="1" ref="R84" ca="1">INDEX(R$65:R$74,$AI84,1)*(1-$AH84)+INDEX(R$65:R$74,$AJ84,1)*($AH84)</f>
        <v>0.54649999999999999</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0.09</v>
      </c>
      <c r="W84" s="482"/>
      <c r="X84" s="992" cm="1">
        <f t="array" aca="1" ref="X84" ca="1">INDEX(X$65:X$74,$AI84,1)*(1-$AH84)+INDEX(X$65:X$74,$AJ84,1)*($AH84)</f>
        <v>0.59800000000000009</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5"/>
        <v>43572</v>
      </c>
      <c r="G85" s="408"/>
      <c r="H85" s="429"/>
      <c r="I85" s="659" t="s">
        <v>776</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outlineLevel="3" collapsed="1" x14ac:dyDescent="0.25">
      <c r="A86" s="382"/>
      <c r="B86" s="391"/>
      <c r="C86" s="384">
        <f t="shared" si="11"/>
        <v>4</v>
      </c>
      <c r="D86" s="408"/>
      <c r="E86" s="465">
        <v>1</v>
      </c>
      <c r="F86" s="1173">
        <f t="shared" si="5"/>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outlineLevel="3" x14ac:dyDescent="0.25">
      <c r="A87" s="382"/>
      <c r="B87" s="391"/>
      <c r="C87" s="384">
        <f t="shared" si="11"/>
        <v>4</v>
      </c>
      <c r="D87" s="408"/>
      <c r="E87" s="465">
        <v>1</v>
      </c>
      <c r="F87" s="1173">
        <f t="shared" si="5"/>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outlineLevel="3" x14ac:dyDescent="0.25">
      <c r="A88" s="382"/>
      <c r="B88" s="391"/>
      <c r="C88" s="384">
        <f t="shared" si="11"/>
        <v>4</v>
      </c>
      <c r="D88" s="408"/>
      <c r="E88" s="465">
        <v>1</v>
      </c>
      <c r="F88" s="1173">
        <f t="shared" si="5"/>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outlineLevel="3" x14ac:dyDescent="0.25">
      <c r="A89" s="382"/>
      <c r="B89" s="391"/>
      <c r="C89" s="384">
        <f t="shared" si="11"/>
        <v>4</v>
      </c>
      <c r="D89" s="408"/>
      <c r="E89" s="465">
        <v>1</v>
      </c>
      <c r="F89" s="1173">
        <f t="shared" si="5"/>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outlineLevel="3" x14ac:dyDescent="0.25">
      <c r="A90" s="382"/>
      <c r="B90" s="391"/>
      <c r="C90" s="384">
        <f t="shared" si="11"/>
        <v>4</v>
      </c>
      <c r="D90" s="408"/>
      <c r="E90" s="465">
        <v>1</v>
      </c>
      <c r="F90" s="1173">
        <f t="shared" si="5"/>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outlineLevel="3" x14ac:dyDescent="0.25">
      <c r="A91" s="382"/>
      <c r="B91" s="391"/>
      <c r="C91" s="384">
        <f t="shared" si="11"/>
        <v>4</v>
      </c>
      <c r="D91" s="408"/>
      <c r="E91" s="465">
        <v>1</v>
      </c>
      <c r="F91" s="1173">
        <f t="shared" si="5"/>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outlineLevel="3" x14ac:dyDescent="0.25">
      <c r="A92" s="382"/>
      <c r="B92" s="391"/>
      <c r="C92" s="384">
        <f t="shared" si="11"/>
        <v>4</v>
      </c>
      <c r="D92" s="408"/>
      <c r="E92" s="465">
        <v>1</v>
      </c>
      <c r="F92" s="1173">
        <f t="shared" si="5"/>
        <v>43852</v>
      </c>
      <c r="G92" s="408"/>
      <c r="H92" s="429"/>
      <c r="I92" s="429"/>
      <c r="J92" s="429">
        <v>7</v>
      </c>
      <c r="K92" s="618">
        <f>Periods!H28</f>
        <v>43852</v>
      </c>
      <c r="L92" s="619">
        <f t="shared" ca="1" si="1"/>
        <v>39</v>
      </c>
      <c r="M92" s="445"/>
      <c r="N92" s="413"/>
      <c r="O92" s="989" cm="1">
        <f t="array" aca="1" ref="O92" ca="1">INDEX(O$65:O$74,$AI92,1)*(1-$AH92)+INDEX(O$65:O$74,$AJ92,1)*($AH92)</f>
        <v>323</v>
      </c>
      <c r="P92" s="989" cm="1">
        <f t="array" aca="1" ref="P92" ca="1">INDEX(P$65:P$74,$AI92,1)*(1-$AH92)+INDEX(P$65:P$74,$AJ92,1)*($AH92)</f>
        <v>1315</v>
      </c>
      <c r="Q92" s="990" cm="1">
        <f t="array" aca="1" ref="Q92" ca="1">INDEX(Q$65:Q$74,$AI92,1)*(1-$AH92)+INDEX(Q$65:Q$74,$AJ92,1)*($AH92)</f>
        <v>0.49685000000000001</v>
      </c>
      <c r="R92" s="990" cm="1">
        <f t="array" aca="1" ref="R92" ca="1">INDEX(R$65:R$74,$AI92,1)*(1-$AH92)+INDEX(R$65:R$74,$AJ92,1)*($AH92)</f>
        <v>0.58620000000000005</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8.9999999999999993E-3</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outlineLevel="3" x14ac:dyDescent="0.25">
      <c r="A93" s="382"/>
      <c r="B93" s="391"/>
      <c r="C93" s="384">
        <f t="shared" si="11"/>
        <v>4</v>
      </c>
      <c r="D93" s="408"/>
      <c r="E93" s="465">
        <v>1</v>
      </c>
      <c r="F93" s="1173">
        <f t="shared" si="5"/>
        <v>43891</v>
      </c>
      <c r="G93" s="408"/>
      <c r="H93" s="429"/>
      <c r="I93" s="429"/>
      <c r="J93" s="429">
        <v>8</v>
      </c>
      <c r="K93" s="618">
        <f>Periods!H29</f>
        <v>43891</v>
      </c>
      <c r="L93" s="619">
        <f t="shared" ca="1" si="1"/>
        <v>31</v>
      </c>
      <c r="M93" s="445"/>
      <c r="N93" s="413"/>
      <c r="O93" s="989" cm="1">
        <f t="array" aca="1" ref="O93" ca="1">INDEX(O$65:O$74,$AI93,1)*(1-$AH93)+INDEX(O$65:O$74,$AJ93,1)*($AH93)</f>
        <v>206</v>
      </c>
      <c r="P93" s="989" cm="1">
        <f t="array" aca="1" ref="P93" ca="1">INDEX(P$65:P$74,$AI93,1)*(1-$AH93)+INDEX(P$65:P$74,$AJ93,1)*($AH93)</f>
        <v>730</v>
      </c>
      <c r="Q93" s="990" cm="1">
        <f t="array" aca="1" ref="Q93" ca="1">INDEX(Q$65:Q$74,$AI93,1)*(1-$AH93)+INDEX(Q$65:Q$74,$AJ93,1)*($AH93)</f>
        <v>0.48319999999999996</v>
      </c>
      <c r="R93" s="990" cm="1">
        <f t="array" aca="1" ref="R93" ca="1">INDEX(R$65:R$74,$AI93,1)*(1-$AH93)+INDEX(R$65:R$74,$AJ93,1)*($AH93)</f>
        <v>0.55890000000000006</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4.8000000000000001E-2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outlineLevel="3" x14ac:dyDescent="0.25">
      <c r="A94" s="382"/>
      <c r="B94" s="391"/>
      <c r="C94" s="384">
        <f t="shared" si="11"/>
        <v>4</v>
      </c>
      <c r="D94" s="408"/>
      <c r="E94" s="465">
        <v>1</v>
      </c>
      <c r="F94" s="1173">
        <f t="shared" si="5"/>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482.91428571428565</v>
      </c>
      <c r="Q94" s="991" cm="1">
        <f t="array" aca="1" ref="Q94" ca="1">INDEX(Q$65:Q$74,$AI94,1)*(1-$AH94)+INDEX(Q$65:Q$74,$AJ94,1)*($AH94)</f>
        <v>0.47214285714285714</v>
      </c>
      <c r="R94" s="991" cm="1">
        <f t="array" aca="1" ref="R94" ca="1">INDEX(R$65:R$74,$AI94,1)*(1-$AH94)+INDEX(R$65:R$74,$AJ94,1)*($AH94)</f>
        <v>0.5347142857142857</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0.13285714285714287</v>
      </c>
      <c r="W94" s="482"/>
      <c r="X94" s="992" cm="1">
        <f t="array" aca="1" ref="X94" ca="1">INDEX(X$65:X$74,$AI94,1)*(1-$AH94)+INDEX(X$65:X$74,$AJ94,1)*($AH94)</f>
        <v>0.88514285714285723</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5"/>
        <v>43572</v>
      </c>
      <c r="G95" s="408"/>
      <c r="H95" s="429"/>
      <c r="I95" s="659" t="s">
        <v>777</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outlineLevel="3" collapsed="1" x14ac:dyDescent="0.25">
      <c r="A96" s="382"/>
      <c r="B96" s="391"/>
      <c r="C96" s="384">
        <f t="shared" si="11"/>
        <v>4</v>
      </c>
      <c r="D96" s="408"/>
      <c r="E96" s="465">
        <v>2</v>
      </c>
      <c r="F96" s="1173">
        <f t="shared" si="5"/>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outlineLevel="3" x14ac:dyDescent="0.25">
      <c r="A97" s="382"/>
      <c r="B97" s="391"/>
      <c r="C97" s="384">
        <f t="shared" si="11"/>
        <v>4</v>
      </c>
      <c r="D97" s="408"/>
      <c r="E97" s="465">
        <v>2</v>
      </c>
      <c r="F97" s="1173">
        <f t="shared" si="5"/>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outlineLevel="3" x14ac:dyDescent="0.25">
      <c r="A98" s="382"/>
      <c r="B98" s="391"/>
      <c r="C98" s="384">
        <f t="shared" si="11"/>
        <v>4</v>
      </c>
      <c r="D98" s="408"/>
      <c r="E98" s="465">
        <v>2</v>
      </c>
      <c r="F98" s="1173">
        <f t="shared" si="5"/>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outlineLevel="3" x14ac:dyDescent="0.25">
      <c r="A99" s="382"/>
      <c r="B99" s="391"/>
      <c r="C99" s="384">
        <f t="shared" si="11"/>
        <v>4</v>
      </c>
      <c r="D99" s="408"/>
      <c r="E99" s="465">
        <v>2</v>
      </c>
      <c r="F99" s="1173">
        <f t="shared" si="5"/>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outlineLevel="3" x14ac:dyDescent="0.25">
      <c r="A100" s="382"/>
      <c r="B100" s="391"/>
      <c r="C100" s="384">
        <f t="shared" si="11"/>
        <v>4</v>
      </c>
      <c r="D100" s="408"/>
      <c r="E100" s="465">
        <v>2</v>
      </c>
      <c r="F100" s="1173">
        <f t="shared" si="5"/>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outlineLevel="3" x14ac:dyDescent="0.25">
      <c r="A101" s="382"/>
      <c r="B101" s="391"/>
      <c r="C101" s="384">
        <f t="shared" si="11"/>
        <v>4</v>
      </c>
      <c r="D101" s="408"/>
      <c r="E101" s="465">
        <v>2</v>
      </c>
      <c r="F101" s="1173">
        <f t="shared" si="5"/>
        <v>43784</v>
      </c>
      <c r="G101" s="408"/>
      <c r="H101" s="429"/>
      <c r="I101" s="429"/>
      <c r="J101" s="429">
        <v>6</v>
      </c>
      <c r="K101" s="618">
        <f>Periods!I27</f>
        <v>43784</v>
      </c>
      <c r="L101" s="619">
        <f t="shared" ca="1" si="18"/>
        <v>68</v>
      </c>
      <c r="M101" s="445"/>
      <c r="N101" s="413"/>
      <c r="O101" s="989" cm="1">
        <f t="array" aca="1" ref="O101" ca="1">INDEX(O$65:O$74,$AI101,1)*(1-$AH101)+INDEX(O$65:O$74,$AJ101,1)*($AH101)</f>
        <v>500</v>
      </c>
      <c r="P101" s="989" cm="1">
        <f t="array" aca="1" ref="P101" ca="1">INDEX(P$65:P$74,$AI101,1)*(1-$AH101)+INDEX(P$65:P$74,$AJ101,1)*($AH101)</f>
        <v>2800</v>
      </c>
      <c r="Q101" s="990" cm="1">
        <f t="array" aca="1" ref="Q101" ca="1">INDEX(Q$65:Q$74,$AI101,1)*(1-$AH101)+INDEX(Q$65:Q$74,$AJ101,1)*($AH101)</f>
        <v>0.55000000000000004</v>
      </c>
      <c r="R101" s="990" cm="1">
        <f t="array" aca="1" ref="R101" ca="1">INDEX(R$65:R$74,$AI101,1)*(1-$AH101)+INDEX(R$65:R$74,$AJ101,1)*($AH101)</f>
        <v>0.67749999999999999</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0.75</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outlineLevel="3" x14ac:dyDescent="0.25">
      <c r="A102" s="382"/>
      <c r="B102" s="391"/>
      <c r="C102" s="384">
        <f t="shared" si="11"/>
        <v>4</v>
      </c>
      <c r="D102" s="408"/>
      <c r="E102" s="465">
        <v>2</v>
      </c>
      <c r="F102" s="1173">
        <f t="shared" si="5"/>
        <v>43852</v>
      </c>
      <c r="G102" s="408"/>
      <c r="H102" s="429"/>
      <c r="I102" s="429"/>
      <c r="J102" s="429">
        <v>7</v>
      </c>
      <c r="K102" s="618">
        <f>Periods!I28</f>
        <v>43852</v>
      </c>
      <c r="L102" s="619">
        <f t="shared" ca="1" si="18"/>
        <v>39</v>
      </c>
      <c r="M102" s="445"/>
      <c r="N102" s="413"/>
      <c r="O102" s="989" cm="1">
        <f t="array" aca="1" ref="O102" ca="1">INDEX(O$65:O$74,$AI102,1)*(1-$AH102)+INDEX(O$65:O$74,$AJ102,1)*($AH102)</f>
        <v>370.93023255813949</v>
      </c>
      <c r="P102" s="989" cm="1">
        <f t="array" aca="1" ref="P102" ca="1">INDEX(P$65:P$74,$AI102,1)*(1-$AH102)+INDEX(P$65:P$74,$AJ102,1)*($AH102)</f>
        <v>1586.0465116279072</v>
      </c>
      <c r="Q102" s="990" cm="1">
        <f t="array" aca="1" ref="Q102" ca="1">INDEX(Q$65:Q$74,$AI102,1)*(1-$AH102)+INDEX(Q$65:Q$74,$AJ102,1)*($AH102)</f>
        <v>0.50279069767441864</v>
      </c>
      <c r="R102" s="990" cm="1">
        <f t="array" aca="1" ref="R102" ca="1">INDEX(R$65:R$74,$AI102,1)*(1-$AH102)+INDEX(R$65:R$74,$AJ102,1)*($AH102)</f>
        <v>0.59947674418604646</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0.33976744186046515</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365.11627906976747</v>
      </c>
      <c r="AC102" s="1164" cm="1">
        <f t="array" aca="1" ref="AC102" ca="1">INDEX(AC$65:AC$74,$AI102,1)*(1-$AH102)+INDEX(AC$65:AC$74,$AJ102,1)*($AH102)</f>
        <v>365.11627906976747</v>
      </c>
      <c r="AD102" s="1164" cm="1">
        <f t="array" aca="1" ref="AD102" ca="1">INDEX(AD$65:AD$74,$AI102,1)*(1-$AH102)+INDEX(AD$65:AD$74,$AJ102,1)*($AH102)</f>
        <v>365.11627906976747</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outlineLevel="3" x14ac:dyDescent="0.25">
      <c r="A103" s="382"/>
      <c r="B103" s="391"/>
      <c r="C103" s="384">
        <f t="shared" si="11"/>
        <v>4</v>
      </c>
      <c r="D103" s="408"/>
      <c r="E103" s="465">
        <v>2</v>
      </c>
      <c r="F103" s="1173">
        <f t="shared" si="5"/>
        <v>43891</v>
      </c>
      <c r="G103" s="408"/>
      <c r="H103" s="429"/>
      <c r="I103" s="429"/>
      <c r="J103" s="429">
        <v>8</v>
      </c>
      <c r="K103" s="618">
        <f>Periods!I29</f>
        <v>43891</v>
      </c>
      <c r="L103" s="619">
        <f t="shared" ca="1" si="18"/>
        <v>31</v>
      </c>
      <c r="M103" s="445"/>
      <c r="N103" s="413"/>
      <c r="O103" s="989" cm="1">
        <f t="array" aca="1" ref="O103" ca="1">INDEX(O$65:O$74,$AI103,1)*(1-$AH103)+INDEX(O$65:O$74,$AJ103,1)*($AH103)</f>
        <v>251</v>
      </c>
      <c r="P103" s="989" cm="1">
        <f t="array" aca="1" ref="P103" ca="1">INDEX(P$65:P$74,$AI103,1)*(1-$AH103)+INDEX(P$65:P$74,$AJ103,1)*($AH103)</f>
        <v>955</v>
      </c>
      <c r="Q103" s="990" cm="1">
        <f t="array" aca="1" ref="Q103" ca="1">INDEX(Q$65:Q$74,$AI103,1)*(1-$AH103)+INDEX(Q$65:Q$74,$AJ103,1)*($AH103)</f>
        <v>0.48845</v>
      </c>
      <c r="R103" s="990" cm="1">
        <f t="array" aca="1" ref="R103" ca="1">INDEX(R$65:R$74,$AI103,1)*(1-$AH103)+INDEX(R$65:R$74,$AJ103,1)*($AH103)</f>
        <v>0.56940000000000002</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3.3000000000000002E-2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outlineLevel="3" x14ac:dyDescent="0.25">
      <c r="A104" s="382"/>
      <c r="B104" s="391"/>
      <c r="C104" s="384">
        <f t="shared" si="11"/>
        <v>4</v>
      </c>
      <c r="D104" s="408"/>
      <c r="E104" s="465">
        <v>2</v>
      </c>
      <c r="F104" s="1173">
        <f t="shared" si="5"/>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595.20000000000005</v>
      </c>
      <c r="Q104" s="991" cm="1">
        <f t="array" aca="1" ref="Q104" ca="1">INDEX(Q$65:Q$74,$AI104,1)*(1-$AH104)+INDEX(Q$65:Q$74,$AJ104,1)*($AH104)</f>
        <v>0.47749999999999998</v>
      </c>
      <c r="R104" s="991" cm="1">
        <f t="array" aca="1" ref="R104" ca="1">INDEX(R$65:R$74,$AI104,1)*(1-$AH104)+INDEX(R$65:R$74,$AJ104,1)*($AH104)</f>
        <v>0.54649999999999999</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0.09</v>
      </c>
      <c r="W104" s="482"/>
      <c r="X104" s="992" cm="1">
        <f t="array" aca="1" ref="X104" ca="1">INDEX(X$65:X$74,$AI104,1)*(1-$AH104)+INDEX(X$65:X$74,$AJ104,1)*($AH104)</f>
        <v>0.59800000000000009</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5"/>
        <v>43572</v>
      </c>
      <c r="G105" s="408"/>
      <c r="H105" s="429"/>
      <c r="I105" s="659" t="s">
        <v>778</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outlineLevel="3" collapsed="1" x14ac:dyDescent="0.25">
      <c r="A106" s="382"/>
      <c r="B106" s="391"/>
      <c r="C106" s="384">
        <f t="shared" si="11"/>
        <v>4</v>
      </c>
      <c r="D106" s="408"/>
      <c r="E106" s="465">
        <v>3</v>
      </c>
      <c r="F106" s="1173">
        <f t="shared" si="5"/>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outlineLevel="3" x14ac:dyDescent="0.25">
      <c r="A107" s="382"/>
      <c r="B107" s="391"/>
      <c r="C107" s="384">
        <f t="shared" si="11"/>
        <v>4</v>
      </c>
      <c r="D107" s="408"/>
      <c r="E107" s="465">
        <v>3</v>
      </c>
      <c r="F107" s="1173">
        <f t="shared" si="5"/>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outlineLevel="3" x14ac:dyDescent="0.25">
      <c r="A108" s="382"/>
      <c r="B108" s="391"/>
      <c r="C108" s="384">
        <f t="shared" si="11"/>
        <v>4</v>
      </c>
      <c r="D108" s="408"/>
      <c r="E108" s="465">
        <v>3</v>
      </c>
      <c r="F108" s="1173">
        <f t="shared" si="5"/>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outlineLevel="3" x14ac:dyDescent="0.25">
      <c r="A109" s="382"/>
      <c r="B109" s="391"/>
      <c r="C109" s="384">
        <f t="shared" si="11"/>
        <v>4</v>
      </c>
      <c r="D109" s="408"/>
      <c r="E109" s="465">
        <v>3</v>
      </c>
      <c r="F109" s="1173">
        <f t="shared" si="5"/>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outlineLevel="3" x14ac:dyDescent="0.25">
      <c r="A110" s="382"/>
      <c r="B110" s="391"/>
      <c r="C110" s="384">
        <f t="shared" si="11"/>
        <v>4</v>
      </c>
      <c r="D110" s="408"/>
      <c r="E110" s="465">
        <v>3</v>
      </c>
      <c r="F110" s="1173">
        <f t="shared" si="5"/>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outlineLevel="3" x14ac:dyDescent="0.25">
      <c r="A111" s="382"/>
      <c r="B111" s="391"/>
      <c r="C111" s="384">
        <f t="shared" si="11"/>
        <v>4</v>
      </c>
      <c r="D111" s="408"/>
      <c r="E111" s="465">
        <v>3</v>
      </c>
      <c r="F111" s="1173">
        <f t="shared" si="5"/>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outlineLevel="3" x14ac:dyDescent="0.25">
      <c r="A112" s="382"/>
      <c r="B112" s="391"/>
      <c r="C112" s="384">
        <f t="shared" si="11"/>
        <v>4</v>
      </c>
      <c r="D112" s="408"/>
      <c r="E112" s="465">
        <v>3</v>
      </c>
      <c r="F112" s="1173">
        <f t="shared" si="5"/>
        <v>43852</v>
      </c>
      <c r="G112" s="408"/>
      <c r="H112" s="429"/>
      <c r="I112" s="429"/>
      <c r="J112" s="429">
        <v>7</v>
      </c>
      <c r="K112" s="618">
        <f>Periods!J28</f>
        <v>43852</v>
      </c>
      <c r="L112" s="619">
        <f t="shared" ca="1" si="18"/>
        <v>39</v>
      </c>
      <c r="M112" s="445"/>
      <c r="N112" s="413"/>
      <c r="O112" s="989" cm="1">
        <f t="array" aca="1" ref="O112" ca="1">INDEX(O$65:O$74,$AI112,1)*(1-$AH112)+INDEX(O$65:O$74,$AJ112,1)*($AH112)</f>
        <v>314</v>
      </c>
      <c r="P112" s="989" cm="1">
        <f t="array" aca="1" ref="P112" ca="1">INDEX(P$65:P$74,$AI112,1)*(1-$AH112)+INDEX(P$65:P$74,$AJ112,1)*($AH112)</f>
        <v>1270</v>
      </c>
      <c r="Q112" s="990" cm="1">
        <f t="array" aca="1" ref="Q112" ca="1">INDEX(Q$65:Q$74,$AI112,1)*(1-$AH112)+INDEX(Q$65:Q$74,$AJ112,1)*($AH112)</f>
        <v>0.49580000000000002</v>
      </c>
      <c r="R112" s="990" cm="1">
        <f t="array" aca="1" ref="R112" ca="1">INDEX(R$65:R$74,$AI112,1)*(1-$AH112)+INDEX(R$65:R$74,$AJ112,1)*($AH112)</f>
        <v>0.58410000000000006</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1.2E-2</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outlineLevel="3" x14ac:dyDescent="0.25">
      <c r="A113" s="382"/>
      <c r="B113" s="391"/>
      <c r="C113" s="384">
        <f t="shared" si="11"/>
        <v>4</v>
      </c>
      <c r="D113" s="408"/>
      <c r="E113" s="465">
        <v>3</v>
      </c>
      <c r="F113" s="1173">
        <f t="shared" si="5"/>
        <v>43891</v>
      </c>
      <c r="G113" s="408"/>
      <c r="H113" s="429"/>
      <c r="I113" s="429"/>
      <c r="J113" s="429">
        <v>8</v>
      </c>
      <c r="K113" s="618">
        <f>Periods!J29</f>
        <v>43891</v>
      </c>
      <c r="L113" s="619">
        <f t="shared" ca="1" si="18"/>
        <v>31</v>
      </c>
      <c r="M113" s="445"/>
      <c r="N113" s="413"/>
      <c r="O113" s="989" cm="1">
        <f t="array" aca="1" ref="O113" ca="1">INDEX(O$65:O$74,$AI113,1)*(1-$AH113)+INDEX(O$65:O$74,$AJ113,1)*($AH113)</f>
        <v>200</v>
      </c>
      <c r="P113" s="989" cm="1">
        <f t="array" aca="1" ref="P113" ca="1">INDEX(P$65:P$74,$AI113,1)*(1-$AH113)+INDEX(P$65:P$74,$AJ113,1)*($AH113)</f>
        <v>692.51428571428573</v>
      </c>
      <c r="Q113" s="990" cm="1">
        <f t="array" aca="1" ref="Q113" ca="1">INDEX(Q$65:Q$74,$AI113,1)*(1-$AH113)+INDEX(Q$65:Q$74,$AJ113,1)*($AH113)</f>
        <v>0.4821428571428571</v>
      </c>
      <c r="R113" s="990" cm="1">
        <f t="array" aca="1" ref="R113" ca="1">INDEX(R$65:R$74,$AI113,1)*(1-$AH113)+INDEX(R$65:R$74,$AJ113,1)*($AH113)</f>
        <v>0.55671428571428572</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5.2857142857142853E-2</v>
      </c>
      <c r="W113" s="413"/>
      <c r="X113" s="989" cm="1">
        <f t="array" aca="1" ref="X113" ca="1">INDEX(X$65:X$74,$AI113,1)*(1-$AH113)+INDEX(X$65:X$74,$AJ113,1)*($AH113)</f>
        <v>0.34914285714285714</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outlineLevel="3" x14ac:dyDescent="0.25">
      <c r="A114" s="382"/>
      <c r="B114" s="391"/>
      <c r="C114" s="384">
        <f t="shared" si="11"/>
        <v>4</v>
      </c>
      <c r="D114" s="408"/>
      <c r="E114" s="465">
        <v>3</v>
      </c>
      <c r="F114" s="1173">
        <f t="shared" si="5"/>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460.45714285714286</v>
      </c>
      <c r="Q114" s="991" cm="1">
        <f t="array" aca="1" ref="Q114" ca="1">INDEX(Q$65:Q$74,$AI114,1)*(1-$AH114)+INDEX(Q$65:Q$74,$AJ114,1)*($AH114)</f>
        <v>0.47107142857142853</v>
      </c>
      <c r="R114" s="991" cm="1">
        <f t="array" aca="1" ref="R114" ca="1">INDEX(R$65:R$74,$AI114,1)*(1-$AH114)+INDEX(R$65:R$74,$AJ114,1)*($AH114)</f>
        <v>0.53235714285714286</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0.1414285714285714</v>
      </c>
      <c r="W114" s="482"/>
      <c r="X114" s="992" cm="1">
        <f t="array" aca="1" ref="X114" ca="1">INDEX(X$65:X$74,$AI114,1)*(1-$AH114)+INDEX(X$65:X$74,$AJ114,1)*($AH114)</f>
        <v>0.9425714285714285</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5"/>
        <v>43936</v>
      </c>
      <c r="G115" s="408"/>
      <c r="H115" s="429"/>
      <c r="I115" s="659" t="s">
        <v>779</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527.82857142857142</v>
      </c>
      <c r="Q115" s="990" cm="1">
        <f t="array" aca="1" ref="Q115" ca="1">INDEX(Q$65:Q$74,$AI115,1)*(1-$AH115)+INDEX(Q$65:Q$74,$AJ115,1)*($AH115)</f>
        <v>0.47428571428571425</v>
      </c>
      <c r="R115" s="990" cm="1">
        <f t="array" aca="1" ref="R115" ca="1">INDEX(R$65:R$74,$AI115,1)*(1-$AH115)+INDEX(R$65:R$74,$AJ115,1)*($AH115)</f>
        <v>0.53942857142857148</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0.11571428571428571</v>
      </c>
      <c r="W115" s="662"/>
      <c r="X115" s="988" cm="1">
        <f t="array" aca="1" ref="X115" ca="1">INDEX(X$65:X$74,$AI115,1)*(1-$AH115)+INDEX(X$65:X$74,$AJ115,1)*($AH115)</f>
        <v>0.77028571428571424</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outlineLevel="3" collapsed="1" x14ac:dyDescent="0.25">
      <c r="A116" s="382"/>
      <c r="B116" s="391"/>
      <c r="C116" s="384">
        <f t="shared" si="11"/>
        <v>4</v>
      </c>
      <c r="D116" s="408"/>
      <c r="E116" s="465">
        <v>4</v>
      </c>
      <c r="F116" s="1173">
        <f t="shared" si="5"/>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outlineLevel="3" x14ac:dyDescent="0.25">
      <c r="A117" s="382"/>
      <c r="B117" s="391"/>
      <c r="C117" s="384">
        <f t="shared" si="11"/>
        <v>4</v>
      </c>
      <c r="D117" s="408"/>
      <c r="E117" s="465">
        <v>4</v>
      </c>
      <c r="F117" s="1173">
        <f t="shared" si="5"/>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outlineLevel="3" x14ac:dyDescent="0.25">
      <c r="A118" s="382"/>
      <c r="B118" s="391"/>
      <c r="C118" s="384">
        <f t="shared" si="11"/>
        <v>4</v>
      </c>
      <c r="D118" s="408"/>
      <c r="E118" s="465">
        <v>4</v>
      </c>
      <c r="F118" s="1173">
        <f t="shared" si="5"/>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outlineLevel="3" x14ac:dyDescent="0.25">
      <c r="A119" s="382"/>
      <c r="B119" s="391"/>
      <c r="C119" s="384">
        <f t="shared" si="11"/>
        <v>4</v>
      </c>
      <c r="D119" s="408"/>
      <c r="E119" s="465">
        <v>4</v>
      </c>
      <c r="F119" s="1173">
        <f t="shared" si="5"/>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outlineLevel="3" x14ac:dyDescent="0.25">
      <c r="A120" s="382"/>
      <c r="B120" s="391"/>
      <c r="C120" s="384">
        <f t="shared" si="11"/>
        <v>4</v>
      </c>
      <c r="D120" s="408"/>
      <c r="E120" s="465">
        <v>4</v>
      </c>
      <c r="F120" s="1173">
        <f t="shared" si="5"/>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outlineLevel="3" x14ac:dyDescent="0.25">
      <c r="A121" s="382"/>
      <c r="B121" s="391"/>
      <c r="C121" s="384">
        <f t="shared" si="11"/>
        <v>4</v>
      </c>
      <c r="D121" s="408"/>
      <c r="E121" s="465">
        <v>4</v>
      </c>
      <c r="F121" s="1173">
        <f t="shared" si="5"/>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2800</v>
      </c>
      <c r="Q121" s="990" cm="1">
        <f t="array" aca="1" ref="Q121" ca="1">INDEX(Q$65:Q$74,$AI121,1)*(1-$AH121)+INDEX(Q$65:Q$74,$AJ121,1)*($AH121)</f>
        <v>0.55000000000000004</v>
      </c>
      <c r="R121" s="990" cm="1">
        <f t="array" aca="1" ref="R121" ca="1">INDEX(R$65:R$74,$AI121,1)*(1-$AH121)+INDEX(R$65:R$74,$AJ121,1)*($AH121)</f>
        <v>0.67749999999999999</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0.75</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outlineLevel="3" x14ac:dyDescent="0.25">
      <c r="A122" s="382"/>
      <c r="B122" s="391"/>
      <c r="C122" s="384">
        <f t="shared" si="11"/>
        <v>4</v>
      </c>
      <c r="D122" s="408"/>
      <c r="E122" s="465">
        <v>4</v>
      </c>
      <c r="F122" s="1173">
        <f t="shared" si="5"/>
        <v>43852</v>
      </c>
      <c r="G122" s="408"/>
      <c r="H122" s="429"/>
      <c r="I122" s="429"/>
      <c r="J122" s="429">
        <v>7</v>
      </c>
      <c r="K122" s="618">
        <f>Periods!K28</f>
        <v>43852</v>
      </c>
      <c r="L122" s="619">
        <f t="shared" ca="1" si="18"/>
        <v>39</v>
      </c>
      <c r="M122" s="445"/>
      <c r="N122" s="413"/>
      <c r="O122" s="989" cm="1">
        <f t="array" aca="1" ref="O122" ca="1">INDEX(O$65:O$74,$AI122,1)*(1-$AH122)+INDEX(O$65:O$74,$AJ122,1)*($AH122)</f>
        <v>388.37209302325584</v>
      </c>
      <c r="P122" s="989" cm="1">
        <f t="array" aca="1" ref="P122" ca="1">INDEX(P$65:P$74,$AI122,1)*(1-$AH122)+INDEX(P$65:P$74,$AJ122,1)*($AH122)</f>
        <v>1699.4186046511627</v>
      </c>
      <c r="Q122" s="990" cm="1">
        <f t="array" aca="1" ref="Q122" ca="1">INDEX(Q$65:Q$74,$AI122,1)*(1-$AH122)+INDEX(Q$65:Q$74,$AJ122,1)*($AH122)</f>
        <v>0.50511627906976742</v>
      </c>
      <c r="R122" s="990" cm="1">
        <f t="array" aca="1" ref="R122" ca="1">INDEX(R$65:R$74,$AI122,1)*(1-$AH122)+INDEX(R$65:R$74,$AJ122,1)*($AH122)</f>
        <v>0.60529069767441857</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0.34790697674418608</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336.04651162790697</v>
      </c>
      <c r="AC122" s="1164" cm="1">
        <f t="array" aca="1" ref="AC122" ca="1">INDEX(AC$65:AC$74,$AI122,1)*(1-$AH122)+INDEX(AC$65:AC$74,$AJ122,1)*($AH122)</f>
        <v>336.04651162790697</v>
      </c>
      <c r="AD122" s="1164" cm="1">
        <f t="array" aca="1" ref="AD122" ca="1">INDEX(AD$65:AD$74,$AI122,1)*(1-$AH122)+INDEX(AD$65:AD$74,$AJ122,1)*($AH122)</f>
        <v>336.04651162790697</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outlineLevel="3" x14ac:dyDescent="0.25">
      <c r="A123" s="382"/>
      <c r="B123" s="391"/>
      <c r="C123" s="384">
        <f t="shared" si="11"/>
        <v>4</v>
      </c>
      <c r="D123" s="408"/>
      <c r="E123" s="465">
        <v>4</v>
      </c>
      <c r="F123" s="1173">
        <f t="shared" si="5"/>
        <v>43891</v>
      </c>
      <c r="G123" s="408"/>
      <c r="H123" s="429"/>
      <c r="I123" s="429"/>
      <c r="J123" s="429">
        <v>8</v>
      </c>
      <c r="K123" s="618">
        <f>Periods!K29</f>
        <v>43891</v>
      </c>
      <c r="L123" s="619">
        <f t="shared" ca="1" si="18"/>
        <v>31</v>
      </c>
      <c r="M123" s="445"/>
      <c r="N123" s="413"/>
      <c r="O123" s="989" cm="1">
        <f t="array" aca="1" ref="O123" ca="1">INDEX(O$65:O$74,$AI123,1)*(1-$AH123)+INDEX(O$65:O$74,$AJ123,1)*($AH123)</f>
        <v>266</v>
      </c>
      <c r="P123" s="989" cm="1">
        <f t="array" aca="1" ref="P123" ca="1">INDEX(P$65:P$74,$AI123,1)*(1-$AH123)+INDEX(P$65:P$74,$AJ123,1)*($AH123)</f>
        <v>1030</v>
      </c>
      <c r="Q123" s="990" cm="1">
        <f t="array" aca="1" ref="Q123" ca="1">INDEX(Q$65:Q$74,$AI123,1)*(1-$AH123)+INDEX(Q$65:Q$74,$AJ123,1)*($AH123)</f>
        <v>0.49019999999999997</v>
      </c>
      <c r="R123" s="990" cm="1">
        <f t="array" aca="1" ref="R123" ca="1">INDEX(R$65:R$74,$AI123,1)*(1-$AH123)+INDEX(R$65:R$74,$AJ123,1)*($AH123)</f>
        <v>0.57289999999999996</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2.8000000000000004E-2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outlineLevel="3" x14ac:dyDescent="0.25">
      <c r="A124" s="382"/>
      <c r="B124" s="391"/>
      <c r="C124" s="384">
        <f t="shared" si="11"/>
        <v>4</v>
      </c>
      <c r="D124" s="408"/>
      <c r="E124" s="465">
        <v>4</v>
      </c>
      <c r="F124" s="1173">
        <f t="shared" si="5"/>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632.62857142857138</v>
      </c>
      <c r="Q124" s="991" cm="1">
        <f t="array" aca="1" ref="Q124" ca="1">INDEX(Q$65:Q$74,$AI124,1)*(1-$AH124)+INDEX(Q$65:Q$74,$AJ124,1)*($AH124)</f>
        <v>0.47928571428571426</v>
      </c>
      <c r="R124" s="991" cm="1">
        <f t="array" aca="1" ref="R124" ca="1">INDEX(R$65:R$74,$AI124,1)*(1-$AH124)+INDEX(R$65:R$74,$AJ124,1)*($AH124)</f>
        <v>0.55042857142857149</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7.5714285714285706E-2</v>
      </c>
      <c r="W124" s="482"/>
      <c r="X124" s="992" cm="1">
        <f t="array" aca="1" ref="X124" ca="1">INDEX(X$65:X$74,$AI124,1)*(1-$AH124)+INDEX(X$65:X$74,$AJ124,1)*($AH124)</f>
        <v>0.50228571428571422</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5"/>
        <v>43936</v>
      </c>
      <c r="G125" s="408"/>
      <c r="H125" s="429"/>
      <c r="I125" s="659" t="s">
        <v>780</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0.46999999999999992</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0.29999999999999993</v>
      </c>
      <c r="U125" s="986" cm="1">
        <f t="array" aca="1" ref="U125" ca="1">INDEX(U$65:U$74,$AI125,1)*(1-$AH125)+INDEX(U$65:U$74,$AJ125,1)*($AH125)</f>
        <v>10</v>
      </c>
      <c r="V125" s="993" cm="1">
        <f t="array" aca="1" ref="V125" ca="1">INDEX(V$65:V$74,$AI125,1)*(1-$AH125)+INDEX(V$65:V$74,$AJ125,1)*($AH125)</f>
        <v>0.14999999999999997</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outlineLevel="3" collapsed="1" x14ac:dyDescent="0.25">
      <c r="A126" s="382"/>
      <c r="B126" s="391"/>
      <c r="C126" s="384">
        <f t="shared" si="11"/>
        <v>4</v>
      </c>
      <c r="D126" s="408"/>
      <c r="E126" s="465">
        <v>5</v>
      </c>
      <c r="F126" s="1173">
        <f t="shared" si="5"/>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outlineLevel="3" x14ac:dyDescent="0.25">
      <c r="A127" s="382"/>
      <c r="B127" s="391"/>
      <c r="C127" s="384">
        <f t="shared" si="11"/>
        <v>4</v>
      </c>
      <c r="D127" s="408"/>
      <c r="E127" s="465">
        <v>5</v>
      </c>
      <c r="F127" s="1173">
        <f t="shared" si="5"/>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outlineLevel="3" x14ac:dyDescent="0.25">
      <c r="A128" s="382"/>
      <c r="B128" s="391"/>
      <c r="C128" s="384">
        <f t="shared" si="11"/>
        <v>4</v>
      </c>
      <c r="D128" s="408"/>
      <c r="E128" s="465">
        <v>5</v>
      </c>
      <c r="F128" s="1173">
        <f t="shared" si="5"/>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outlineLevel="3" x14ac:dyDescent="0.25">
      <c r="A129" s="382"/>
      <c r="B129" s="391"/>
      <c r="C129" s="384">
        <f t="shared" si="11"/>
        <v>4</v>
      </c>
      <c r="D129" s="408"/>
      <c r="E129" s="465">
        <v>5</v>
      </c>
      <c r="F129" s="1173">
        <f t="shared" si="5"/>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341</v>
      </c>
      <c r="P132" s="989" cm="1">
        <f t="array" aca="1" ref="P132" ca="1">INDEX(P$65:P$74,$AI132,1)*(1-$AH132)+INDEX(P$65:P$74,$AJ132,1)*($AH132)</f>
        <v>1405</v>
      </c>
      <c r="Q132" s="990" cm="1">
        <f t="array" aca="1" ref="Q132" ca="1">INDEX(Q$65:Q$74,$AI132,1)*(1-$AH132)+INDEX(Q$65:Q$74,$AJ132,1)*($AH132)</f>
        <v>0.49894999999999995</v>
      </c>
      <c r="R132" s="990" cm="1">
        <f t="array" aca="1" ref="R132" ca="1">INDEX(R$65:R$74,$AI132,1)*(1-$AH132)+INDEX(R$65:R$74,$AJ132,1)*($AH132)</f>
        <v>0.59039999999999992</v>
      </c>
      <c r="S132" s="985">
        <f>INDEX(Annual!i_pasture_stage_p6z,$J132+1,ROUNDDOWN((ROW($J132)-ROW($J$65))/i_p6_len,0)+1)</f>
        <v>1</v>
      </c>
      <c r="T132" s="990" cm="1">
        <f t="array" aca="1" ref="T132" ca="1">INDEX(T$65:T$74,$AI132,1)*(1-$AH132)+INDEX(T$65:T$74,$AJ132,1)*($AH132)</f>
        <v>0.3</v>
      </c>
      <c r="U132" s="984" cm="1">
        <f t="array" aca="1" ref="U132" ca="1">INDEX(U$65:U$74,$AI132,1)*(1-$AH132)+INDEX(U$65:U$74,$AJ132,1)*($AH132)</f>
        <v>9.9999999999999982</v>
      </c>
      <c r="V132" s="990" cm="1">
        <f t="array" aca="1" ref="V132" ca="1">INDEX(V$65:V$74,$AI132,1)*(1-$AH132)+INDEX(V$65:V$74,$AJ132,1)*($AH132)</f>
        <v>3.0000000000000001E-3</v>
      </c>
      <c r="W132" s="413"/>
      <c r="X132" s="989" cm="1">
        <f t="array" aca="1" ref="X132" ca="1">INDEX(X$65:X$74,$AI132,1)*(1-$AH132)+INDEX(X$65:X$74,$AJ132,1)*($AH132)</f>
        <v>0.32999999999999996</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224</v>
      </c>
      <c r="P133" s="989" cm="1">
        <f t="array" aca="1" ref="P133" ca="1">INDEX(P$65:P$74,$AI133,1)*(1-$AH133)+INDEX(P$65:P$74,$AJ133,1)*($AH133)</f>
        <v>820</v>
      </c>
      <c r="Q133" s="990" cm="1">
        <f t="array" aca="1" ref="Q133" ca="1">INDEX(Q$65:Q$74,$AI133,1)*(1-$AH133)+INDEX(Q$65:Q$74,$AJ133,1)*($AH133)</f>
        <v>0.48530000000000001</v>
      </c>
      <c r="R133" s="990" cm="1">
        <f t="array" aca="1" ref="R133" ca="1">INDEX(R$65:R$74,$AI133,1)*(1-$AH133)+INDEX(R$65:R$74,$AJ133,1)*($AH133)</f>
        <v>0.56310000000000004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4.2000000000000003E-2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527.82857142857142</v>
      </c>
      <c r="Q134" s="991" cm="1">
        <f t="array" aca="1" ref="Q134" ca="1">INDEX(Q$65:Q$74,$AI134,1)*(1-$AH134)+INDEX(Q$65:Q$74,$AJ134,1)*($AH134)</f>
        <v>0.47428571428571425</v>
      </c>
      <c r="R134" s="991" cm="1">
        <f t="array" aca="1" ref="R134" ca="1">INDEX(R$65:R$74,$AI134,1)*(1-$AH134)+INDEX(R$65:R$74,$AJ134,1)*($AH134)</f>
        <v>0.53942857142857148</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0.11571428571428571</v>
      </c>
      <c r="W134" s="482"/>
      <c r="X134" s="992" cm="1">
        <f t="array" aca="1" ref="X134" ca="1">INDEX(X$65:X$74,$AI134,1)*(1-$AH134)+INDEX(X$65:X$74,$AJ134,1)*($AH134)</f>
        <v>0.77028571428571424</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outlineLevel="2" x14ac:dyDescent="0.25">
      <c r="A135" s="382"/>
      <c r="B135" s="391"/>
      <c r="C135" s="384">
        <f t="shared" ref="C135" si="29">INT($C$29)+2</f>
        <v>3</v>
      </c>
      <c r="D135" s="408"/>
      <c r="E135" s="465">
        <v>6</v>
      </c>
      <c r="F135" s="1173">
        <f t="shared" si="26"/>
        <v>43936</v>
      </c>
      <c r="G135" s="408"/>
      <c r="H135" s="429"/>
      <c r="I135" s="659" t="s">
        <v>781</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587.71428571428567</v>
      </c>
      <c r="Q135" s="990" cm="1">
        <f t="array" aca="1" ref="Q135" ca="1">INDEX(Q$65:Q$74,$AI135,1)*(1-$AH135)+INDEX(Q$65:Q$74,$AJ135,1)*($AH135)</f>
        <v>0.47714285714285709</v>
      </c>
      <c r="R135" s="990" cm="1">
        <f t="array" aca="1" ref="R135" ca="1">INDEX(R$65:R$74,$AI135,1)*(1-$AH135)+INDEX(R$65:R$74,$AJ135,1)*($AH135)</f>
        <v>0.54571428571428571</v>
      </c>
      <c r="S135" s="985">
        <f>INDEX(Annual!i_pasture_stage_p6z,$J135+1,ROUNDDOWN((ROW($J135)-ROW($J$65))/i_p6_len,0)+1)</f>
        <v>1</v>
      </c>
      <c r="T135" s="993" cm="1">
        <f t="array" aca="1" ref="T135" ca="1">INDEX(T$65:T$74,$AI135,1)*(1-$AH135)+INDEX(T$65:T$74,$AJ135,1)*($AH135)</f>
        <v>0.29999999999999993</v>
      </c>
      <c r="U135" s="986" cm="1">
        <f t="array" aca="1" ref="U135" ca="1">INDEX(U$65:U$74,$AI135,1)*(1-$AH135)+INDEX(U$65:U$74,$AJ135,1)*($AH135)</f>
        <v>10</v>
      </c>
      <c r="V135" s="993" cm="1">
        <f t="array" aca="1" ref="V135" ca="1">INDEX(V$65:V$74,$AI135,1)*(1-$AH135)+INDEX(V$65:V$74,$AJ135,1)*($AH135)</f>
        <v>9.2857142857142846E-2</v>
      </c>
      <c r="W135" s="662"/>
      <c r="X135" s="988" cm="1">
        <f t="array" aca="1" ref="X135" ca="1">INDEX(X$65:X$74,$AI135,1)*(1-$AH135)+INDEX(X$65:X$74,$AJ135,1)*($AH135)</f>
        <v>0.6171428571428571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2800</v>
      </c>
      <c r="Q141" s="990" cm="1">
        <f t="array" aca="1" ref="Q141" ca="1">INDEX(Q$65:Q$74,$AI141,1)*(1-$AH141)+INDEX(Q$65:Q$74,$AJ141,1)*($AH141)</f>
        <v>0.55000000000000004</v>
      </c>
      <c r="R141" s="990" cm="1">
        <f t="array" aca="1" ref="R141" ca="1">INDEX(R$65:R$74,$AI141,1)*(1-$AH141)+INDEX(R$65:R$74,$AJ141,1)*($AH141)</f>
        <v>0.67749999999999999</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0.75</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416.27906976744191</v>
      </c>
      <c r="P142" s="989" cm="1">
        <f t="array" aca="1" ref="P142" ca="1">INDEX(P$65:P$74,$AI142,1)*(1-$AH142)+INDEX(P$65:P$74,$AJ142,1)*($AH142)</f>
        <v>1880.8139534883721</v>
      </c>
      <c r="Q142" s="990" cm="1">
        <f t="array" aca="1" ref="Q142" ca="1">INDEX(Q$65:Q$74,$AI142,1)*(1-$AH142)+INDEX(Q$65:Q$74,$AJ142,1)*($AH142)</f>
        <v>0.50883720930232557</v>
      </c>
      <c r="R142" s="990" cm="1">
        <f t="array" aca="1" ref="R142" ca="1">INDEX(R$65:R$74,$AI142,1)*(1-$AH142)+INDEX(R$65:R$74,$AJ142,1)*($AH142)</f>
        <v>0.61459302325581389</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0.36093023255813961</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289.53488372093022</v>
      </c>
      <c r="AC142" s="1164" cm="1">
        <f t="array" aca="1" ref="AC142" ca="1">INDEX(AC$65:AC$74,$AI142,1)*(1-$AH142)+INDEX(AC$65:AC$74,$AJ142,1)*($AH142)</f>
        <v>289.53488372093022</v>
      </c>
      <c r="AD142" s="1164" cm="1">
        <f t="array" aca="1" ref="AD142" ca="1">INDEX(AD$65:AD$74,$AI142,1)*(1-$AH142)+INDEX(AD$65:AD$74,$AJ142,1)*($AH142)</f>
        <v>289.53488372093022</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290</v>
      </c>
      <c r="P143" s="989" cm="1">
        <f t="array" aca="1" ref="P143" ca="1">INDEX(P$65:P$74,$AI143,1)*(1-$AH143)+INDEX(P$65:P$74,$AJ143,1)*($AH143)</f>
        <v>1150</v>
      </c>
      <c r="Q143" s="990" cm="1">
        <f t="array" aca="1" ref="Q143" ca="1">INDEX(Q$65:Q$74,$AI143,1)*(1-$AH143)+INDEX(Q$65:Q$74,$AJ143,1)*($AH143)</f>
        <v>0.49299999999999999</v>
      </c>
      <c r="R143" s="990" cm="1">
        <f t="array" aca="1" ref="R143" ca="1">INDEX(R$65:R$74,$AI143,1)*(1-$AH143)+INDEX(R$65:R$74,$AJ143,1)*($AH143)</f>
        <v>0.57850000000000001</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2.0000000000000004E-2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692.51428571428573</v>
      </c>
      <c r="Q144" s="991" cm="1">
        <f t="array" aca="1" ref="Q144" ca="1">INDEX(Q$65:Q$74,$AI144,1)*(1-$AH144)+INDEX(Q$65:Q$74,$AJ144,1)*($AH144)</f>
        <v>0.4821428571428571</v>
      </c>
      <c r="R144" s="991" cm="1">
        <f t="array" aca="1" ref="R144" ca="1">INDEX(R$65:R$74,$AI144,1)*(1-$AH144)+INDEX(R$65:R$74,$AJ144,1)*($AH144)</f>
        <v>0.55671428571428572</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5.2857142857142853E-2</v>
      </c>
      <c r="W144" s="482"/>
      <c r="X144" s="992" cm="1">
        <f t="array" aca="1" ref="X144" ca="1">INDEX(X$65:X$74,$AI144,1)*(1-$AH144)+INDEX(X$65:X$74,$AJ144,1)*($AH144)</f>
        <v>0.34914285714285714</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outlineLevel="2" x14ac:dyDescent="0.25">
      <c r="A145" s="382"/>
      <c r="B145" s="391"/>
      <c r="C145" s="384">
        <f t="shared" ref="C145" si="33">INT($C$29)+2</f>
        <v>3</v>
      </c>
      <c r="D145" s="408"/>
      <c r="E145" s="465">
        <v>7</v>
      </c>
      <c r="F145" s="1173">
        <f t="shared" si="26"/>
        <v>43936</v>
      </c>
      <c r="G145" s="408"/>
      <c r="H145" s="429"/>
      <c r="I145" s="659" t="s">
        <v>782</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200.00000000000003</v>
      </c>
      <c r="P146" s="989" cm="1">
        <f t="array" aca="1" ref="P146" ca="1">INDEX(P$65:P$74,$AI146,1)*(1-$AH146)+INDEX(P$65:P$74,$AJ146,1)*($AH146)</f>
        <v>438</v>
      </c>
      <c r="Q146" s="990" cm="1">
        <f t="array" aca="1" ref="Q146" ca="1">INDEX(Q$65:Q$74,$AI146,1)*(1-$AH146)+INDEX(Q$65:Q$74,$AJ146,1)*($AH146)</f>
        <v>0.46999999999999986</v>
      </c>
      <c r="R146" s="990" cm="1">
        <f t="array" aca="1" ref="R146" ca="1">INDEX(R$65:R$74,$AI146,1)*(1-$AH146)+INDEX(R$65:R$74,$AJ146,1)*($AH146)</f>
        <v>0.53000000000000014</v>
      </c>
      <c r="S146" s="985">
        <f>INDEX(Annual!i_pasture_stage_p6z,$J146+1,ROUNDDOWN((ROW($J146)-ROW($J$65))/i_p6_len,0)+1)</f>
        <v>1</v>
      </c>
      <c r="T146" s="990" cm="1">
        <f t="array" aca="1" ref="T146" ca="1">INDEX(T$65:T$74,$AI146,1)*(1-$AH146)+INDEX(T$65:T$74,$AJ146,1)*($AH146)</f>
        <v>0.29999999999999993</v>
      </c>
      <c r="U146" s="984" cm="1">
        <f t="array" aca="1" ref="U146" ca="1">INDEX(U$65:U$74,$AI146,1)*(1-$AH146)+INDEX(U$65:U$74,$AJ146,1)*($AH146)</f>
        <v>9.9999999999999982</v>
      </c>
      <c r="V146" s="990" cm="1">
        <f t="array" aca="1" ref="V146" ca="1">INDEX(V$65:V$74,$AI146,1)*(1-$AH146)+INDEX(V$65:V$74,$AJ146,1)*($AH146)</f>
        <v>0.14999999999999997</v>
      </c>
      <c r="W146" s="413"/>
      <c r="X146" s="989" cm="1">
        <f t="array" aca="1" ref="X146" ca="1">INDEX(X$65:X$74,$AI146,1)*(1-$AH146)+INDEX(X$65:X$74,$AJ146,1)*($AH146)</f>
        <v>1</v>
      </c>
      <c r="Y146" s="1164" cm="1">
        <f t="array" aca="1" ref="Y146" ca="1">INDEX(Y$65:Y$74,$AI146,1)*(1-$AH146)+INDEX(Y$65:Y$74,$AJ146,1)*($AH146)</f>
        <v>50.000000000000007</v>
      </c>
      <c r="Z146" s="1164" cm="1">
        <f t="array" aca="1" ref="Z146" ca="1">INDEX(Z$65:Z$74,$AI146,1)*(1-$AH146)+INDEX(Z$65:Z$74,$AJ146,1)*($AH146)</f>
        <v>50.000000000000007</v>
      </c>
      <c r="AA146" s="1164" cm="1">
        <f t="array" aca="1" ref="AA146" ca="1">INDEX(AA$65:AA$74,$AI146,1)*(1-$AH146)+INDEX(AA$65:AA$74,$AJ146,1)*($AH146)</f>
        <v>50.000000000000007</v>
      </c>
      <c r="AB146" s="1164" cm="1">
        <f t="array" aca="1" ref="AB146" ca="1">INDEX(AB$65:AB$74,$AI146,1)*(1-$AH146)+INDEX(AB$65:AB$74,$AJ146,1)*($AH146)</f>
        <v>400.00000000000006</v>
      </c>
      <c r="AC146" s="1164" cm="1">
        <f t="array" aca="1" ref="AC146" ca="1">INDEX(AC$65:AC$74,$AI146,1)*(1-$AH146)+INDEX(AC$65:AC$74,$AJ146,1)*($AH146)</f>
        <v>400.00000000000006</v>
      </c>
      <c r="AD146" s="1164" cm="1">
        <f t="array" aca="1" ref="AD146" ca="1">INDEX(AD$65:AD$74,$AI146,1)*(1-$AH146)+INDEX(AD$65:AD$74,$AJ146,1)*($AH146)</f>
        <v>400.00000000000006</v>
      </c>
      <c r="AE146" s="1164" cm="1">
        <f t="array" aca="1" ref="AE146" ca="1">INDEX(AE$65:AE$74,$AI146,1)*(1-$AH146)+INDEX(AE$65:AE$74,$AJ146,1)*($AH146)</f>
        <v>400.00000000000006</v>
      </c>
      <c r="AF146" s="1164" cm="1">
        <f t="array" aca="1" ref="AF146" ca="1">INDEX(AF$65:AF$74,$AI146,1)*(1-$AH146)+INDEX(AF$65:AF$74,$AJ146,1)*($AH146)</f>
        <v>400.00000000000006</v>
      </c>
      <c r="AG146" s="1164"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326</v>
      </c>
      <c r="P152" s="989" cm="1">
        <f t="array" aca="1" ref="P152" ca="1">INDEX(P$65:P$74,$AI152,1)*(1-$AH152)+INDEX(P$65:P$74,$AJ152,1)*($AH152)</f>
        <v>1330</v>
      </c>
      <c r="Q152" s="990" cm="1">
        <f t="array" aca="1" ref="Q152" ca="1">INDEX(Q$65:Q$74,$AI152,1)*(1-$AH152)+INDEX(Q$65:Q$74,$AJ152,1)*($AH152)</f>
        <v>0.49719999999999998</v>
      </c>
      <c r="R152" s="990" cm="1">
        <f t="array" aca="1" ref="R152" ca="1">INDEX(R$65:R$74,$AI152,1)*(1-$AH152)+INDEX(R$65:R$74,$AJ152,1)*($AH152)</f>
        <v>0.58689999999999998</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8.0000000000000002E-3</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209.00000000000003</v>
      </c>
      <c r="P153" s="989" cm="1">
        <f t="array" aca="1" ref="P153" ca="1">INDEX(P$65:P$74,$AI153,1)*(1-$AH153)+INDEX(P$65:P$74,$AJ153,1)*($AH153)</f>
        <v>745.00000000000011</v>
      </c>
      <c r="Q153" s="990" cm="1">
        <f t="array" aca="1" ref="Q153" ca="1">INDEX(Q$65:Q$74,$AI153,1)*(1-$AH153)+INDEX(Q$65:Q$74,$AJ153,1)*($AH153)</f>
        <v>0.48354999999999998</v>
      </c>
      <c r="R153" s="990" cm="1">
        <f t="array" aca="1" ref="R153" ca="1">INDEX(R$65:R$74,$AI153,1)*(1-$AH153)+INDEX(R$65:R$74,$AJ153,1)*($AH153)</f>
        <v>0.5596000000000001</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4.7E-2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490.4</v>
      </c>
      <c r="Q154" s="991" cm="1">
        <f t="array" aca="1" ref="Q154" ca="1">INDEX(Q$65:Q$74,$AI154,1)*(1-$AH154)+INDEX(Q$65:Q$74,$AJ154,1)*($AH154)</f>
        <v>0.47249999999999998</v>
      </c>
      <c r="R154" s="991" cm="1">
        <f t="array" aca="1" ref="R154" ca="1">INDEX(R$65:R$74,$AI154,1)*(1-$AH154)+INDEX(R$65:R$74,$AJ154,1)*($AH154)</f>
        <v>0.53549999999999998</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0.13</v>
      </c>
      <c r="W154" s="482"/>
      <c r="X154" s="992" cm="1">
        <f t="array" aca="1" ref="X154" ca="1">INDEX(X$65:X$74,$AI154,1)*(1-$AH154)+INDEX(X$65:X$74,$AJ154,1)*($AH154)</f>
        <v>0.86599999999999999</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783</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200.00000000000003</v>
      </c>
      <c r="P156" s="989" cm="1">
        <f t="array" aca="1" ref="P156" ca="1">INDEX(P$65:P$74,$AI156,1)*(1-$AH156)+INDEX(P$65:P$74,$AJ156,1)*($AH156)</f>
        <v>438</v>
      </c>
      <c r="Q156" s="990" cm="1">
        <f t="array" aca="1" ref="Q156" ca="1">INDEX(Q$65:Q$74,$AI156,1)*(1-$AH156)+INDEX(Q$65:Q$74,$AJ156,1)*($AH156)</f>
        <v>0.46999999999999986</v>
      </c>
      <c r="R156" s="990" cm="1">
        <f t="array" aca="1" ref="R156" ca="1">INDEX(R$65:R$74,$AI156,1)*(1-$AH156)+INDEX(R$65:R$74,$AJ156,1)*($AH156)</f>
        <v>0.53000000000000014</v>
      </c>
      <c r="S156" s="985">
        <f>INDEX(Annual!i_pasture_stage_p6z,$J156+1,ROUNDDOWN((ROW($J156)-ROW($J$65))/i_p6_len,0)+1)</f>
        <v>1</v>
      </c>
      <c r="T156" s="990" cm="1">
        <f t="array" aca="1" ref="T156" ca="1">INDEX(T$65:T$74,$AI156,1)*(1-$AH156)+INDEX(T$65:T$74,$AJ156,1)*($AH156)</f>
        <v>0.29999999999999993</v>
      </c>
      <c r="U156" s="984" cm="1">
        <f t="array" aca="1" ref="U156" ca="1">INDEX(U$65:U$74,$AI156,1)*(1-$AH156)+INDEX(U$65:U$74,$AJ156,1)*($AH156)</f>
        <v>9.9999999999999982</v>
      </c>
      <c r="V156" s="990" cm="1">
        <f t="array" aca="1" ref="V156" ca="1">INDEX(V$65:V$74,$AI156,1)*(1-$AH156)+INDEX(V$65:V$74,$AJ156,1)*($AH156)</f>
        <v>0.14999999999999997</v>
      </c>
      <c r="W156" s="413"/>
      <c r="X156" s="989" cm="1">
        <f t="array" aca="1" ref="X156" ca="1">INDEX(X$65:X$74,$AI156,1)*(1-$AH156)+INDEX(X$65:X$74,$AJ156,1)*($AH156)</f>
        <v>1</v>
      </c>
      <c r="Y156" s="1164" cm="1">
        <f t="array" aca="1" ref="Y156" ca="1">INDEX(Y$65:Y$74,$AI156,1)*(1-$AH156)+INDEX(Y$65:Y$74,$AJ156,1)*($AH156)</f>
        <v>50.000000000000007</v>
      </c>
      <c r="Z156" s="1164" cm="1">
        <f t="array" aca="1" ref="Z156" ca="1">INDEX(Z$65:Z$74,$AI156,1)*(1-$AH156)+INDEX(Z$65:Z$74,$AJ156,1)*($AH156)</f>
        <v>50.000000000000007</v>
      </c>
      <c r="AA156" s="1164" cm="1">
        <f t="array" aca="1" ref="AA156" ca="1">INDEX(AA$65:AA$74,$AI156,1)*(1-$AH156)+INDEX(AA$65:AA$74,$AJ156,1)*($AH156)</f>
        <v>50.000000000000007</v>
      </c>
      <c r="AB156" s="1164" cm="1">
        <f t="array" aca="1" ref="AB156" ca="1">INDEX(AB$65:AB$74,$AI156,1)*(1-$AH156)+INDEX(AB$65:AB$74,$AJ156,1)*($AH156)</f>
        <v>400.00000000000006</v>
      </c>
      <c r="AC156" s="1164" cm="1">
        <f t="array" aca="1" ref="AC156" ca="1">INDEX(AC$65:AC$74,$AI156,1)*(1-$AH156)+INDEX(AC$65:AC$74,$AJ156,1)*($AH156)</f>
        <v>400.00000000000006</v>
      </c>
      <c r="AD156" s="1164" cm="1">
        <f t="array" aca="1" ref="AD156" ca="1">INDEX(AD$65:AD$74,$AI156,1)*(1-$AH156)+INDEX(AD$65:AD$74,$AJ156,1)*($AH156)</f>
        <v>400.00000000000006</v>
      </c>
      <c r="AE156" s="1164" cm="1">
        <f t="array" aca="1" ref="AE156" ca="1">INDEX(AE$65:AE$74,$AI156,1)*(1-$AH156)+INDEX(AE$65:AE$74,$AJ156,1)*($AH156)</f>
        <v>400.00000000000006</v>
      </c>
      <c r="AF156" s="1164" cm="1">
        <f t="array" aca="1" ref="AF156" ca="1">INDEX(AF$65:AF$74,$AI156,1)*(1-$AH156)+INDEX(AF$65:AF$74,$AJ156,1)*($AH156)</f>
        <v>400.00000000000006</v>
      </c>
      <c r="AG156" s="1164"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326</v>
      </c>
      <c r="P162" s="989" cm="1">
        <f t="array" aca="1" ref="P162" ca="1">INDEX(P$65:P$74,$AI162,1)*(1-$AH162)+INDEX(P$65:P$74,$AJ162,1)*($AH162)</f>
        <v>1330</v>
      </c>
      <c r="Q162" s="990" cm="1">
        <f t="array" aca="1" ref="Q162" ca="1">INDEX(Q$65:Q$74,$AI162,1)*(1-$AH162)+INDEX(Q$65:Q$74,$AJ162,1)*($AH162)</f>
        <v>0.49719999999999998</v>
      </c>
      <c r="R162" s="990" cm="1">
        <f t="array" aca="1" ref="R162" ca="1">INDEX(R$65:R$74,$AI162,1)*(1-$AH162)+INDEX(R$65:R$74,$AJ162,1)*($AH162)</f>
        <v>0.58689999999999998</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8.0000000000000002E-3</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209.00000000000003</v>
      </c>
      <c r="P163" s="989" cm="1">
        <f t="array" aca="1" ref="P163" ca="1">INDEX(P$65:P$74,$AI163,1)*(1-$AH163)+INDEX(P$65:P$74,$AJ163,1)*($AH163)</f>
        <v>745.00000000000011</v>
      </c>
      <c r="Q163" s="990" cm="1">
        <f t="array" aca="1" ref="Q163" ca="1">INDEX(Q$65:Q$74,$AI163,1)*(1-$AH163)+INDEX(Q$65:Q$74,$AJ163,1)*($AH163)</f>
        <v>0.48354999999999998</v>
      </c>
      <c r="R163" s="990" cm="1">
        <f t="array" aca="1" ref="R163" ca="1">INDEX(R$65:R$74,$AI163,1)*(1-$AH163)+INDEX(R$65:R$74,$AJ163,1)*($AH163)</f>
        <v>0.5596000000000001</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4.7E-2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490.4</v>
      </c>
      <c r="Q164" s="991" cm="1">
        <f t="array" aca="1" ref="Q164" ca="1">INDEX(Q$65:Q$74,$AI164,1)*(1-$AH164)+INDEX(Q$65:Q$74,$AJ164,1)*($AH164)</f>
        <v>0.47249999999999998</v>
      </c>
      <c r="R164" s="991" cm="1">
        <f t="array" aca="1" ref="R164" ca="1">INDEX(R$65:R$74,$AI164,1)*(1-$AH164)+INDEX(R$65:R$74,$AJ164,1)*($AH164)</f>
        <v>0.53549999999999998</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0.13</v>
      </c>
      <c r="W164" s="413"/>
      <c r="X164" s="992" cm="1">
        <f t="array" aca="1" ref="X164" ca="1">INDEX(X$65:X$74,$AI164,1)*(1-$AH164)+INDEX(X$65:X$74,$AJ164,1)*($AH164)</f>
        <v>0.86599999999999999</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916</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918</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513</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514</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39">INT($C$29)+3</f>
        <v>4</v>
      </c>
      <c r="D194" s="408"/>
      <c r="E194" s="465"/>
      <c r="F194" s="465"/>
      <c r="G194" s="408"/>
      <c r="H194" s="415" t="s">
        <v>515</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39"/>
        <v>4</v>
      </c>
      <c r="D195" s="408"/>
      <c r="E195" s="465"/>
      <c r="F195" s="465"/>
      <c r="G195" s="408"/>
      <c r="H195" s="415" t="s">
        <v>516</v>
      </c>
      <c r="I195" s="429">
        <v>1</v>
      </c>
      <c r="J195" s="455">
        <v>1.5</v>
      </c>
      <c r="K195" s="455">
        <v>1.5</v>
      </c>
      <c r="L195" s="455">
        <v>1.5</v>
      </c>
      <c r="M195" s="455">
        <v>1.5</v>
      </c>
      <c r="N195" s="455">
        <v>1.5</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39"/>
        <v>4</v>
      </c>
      <c r="D196" s="408"/>
      <c r="E196" s="465"/>
      <c r="F196" s="465"/>
      <c r="G196" s="408"/>
      <c r="H196" s="415" t="s">
        <v>517</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39"/>
        <v>4</v>
      </c>
      <c r="D197" s="408"/>
      <c r="E197" s="465"/>
      <c r="F197" s="465"/>
      <c r="G197" s="408"/>
      <c r="H197" s="415" t="s">
        <v>518</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39"/>
        <v>4</v>
      </c>
      <c r="D198" s="408"/>
      <c r="E198" s="465"/>
      <c r="F198" s="465"/>
      <c r="G198" s="408"/>
      <c r="H198" s="415" t="s">
        <v>519</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39"/>
        <v>4</v>
      </c>
      <c r="D199" s="408"/>
      <c r="E199" s="465"/>
      <c r="F199" s="465"/>
      <c r="G199" s="408"/>
      <c r="H199" s="415" t="s">
        <v>520</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39"/>
        <v>4</v>
      </c>
      <c r="D200" s="408"/>
      <c r="E200" s="465"/>
      <c r="F200" s="465"/>
      <c r="G200" s="408"/>
      <c r="H200" s="415" t="s">
        <v>521</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39"/>
        <v>4</v>
      </c>
      <c r="D202" s="408"/>
      <c r="E202" s="465"/>
      <c r="F202" s="465"/>
      <c r="G202" s="408"/>
      <c r="H202" s="415" t="s">
        <v>522</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523</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524</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25">
      <c r="A208" s="382"/>
      <c r="B208" s="391"/>
      <c r="C208" s="384">
        <f>INT($C$29)+1</f>
        <v>2</v>
      </c>
      <c r="D208" s="408"/>
      <c r="E208" s="465"/>
      <c r="F208" s="465"/>
      <c r="G208" s="408"/>
      <c r="H208" s="425" t="s">
        <v>525</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526</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527</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528</v>
      </c>
      <c r="J213" s="429" t="s">
        <v>529</v>
      </c>
      <c r="K213" s="429" t="s">
        <v>774</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7" customFormat="1" ht="30" customHeight="1" outlineLevel="1" x14ac:dyDescent="0.25">
      <c r="A216" s="382"/>
      <c r="B216" s="391"/>
      <c r="C216" s="384">
        <f>INT($C$29)+1</f>
        <v>2</v>
      </c>
      <c r="D216" s="408"/>
      <c r="E216" s="465"/>
      <c r="F216" s="465"/>
      <c r="G216" s="408"/>
      <c r="H216" s="425" t="s">
        <v>979</v>
      </c>
      <c r="I216" s="426"/>
      <c r="J216" s="1232" t="s">
        <v>981</v>
      </c>
      <c r="K216" s="1232"/>
      <c r="L216" s="1232" t="s">
        <v>980</v>
      </c>
      <c r="M216" s="1232"/>
      <c r="N216" s="442"/>
      <c r="O216" s="442" t="s">
        <v>1004</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531</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532</v>
      </c>
      <c r="M238" s="455" t="s">
        <v>4</v>
      </c>
      <c r="N238" s="455" t="s">
        <v>533</v>
      </c>
      <c r="O238" s="455" t="s">
        <v>534</v>
      </c>
      <c r="P238" s="455" t="s">
        <v>535</v>
      </c>
      <c r="Q238" s="455" t="s">
        <v>536</v>
      </c>
      <c r="R238" s="455" t="s">
        <v>533</v>
      </c>
      <c r="S238" s="455" t="s">
        <v>534</v>
      </c>
      <c r="T238" s="455" t="s">
        <v>535</v>
      </c>
      <c r="U238" s="455" t="s">
        <v>536</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537</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538</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1091</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539</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540</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541</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25">
      <c r="A249" s="382"/>
      <c r="B249" s="391"/>
      <c r="C249" s="384">
        <f>INT($C$232)+1</f>
        <v>2</v>
      </c>
      <c r="D249" s="408"/>
      <c r="E249" s="465"/>
      <c r="F249" s="465"/>
      <c r="G249" s="408"/>
      <c r="H249" s="468" t="s">
        <v>542</v>
      </c>
      <c r="I249" s="397" t="s">
        <v>543</v>
      </c>
      <c r="J249" s="471"/>
      <c r="K249" s="397" t="s">
        <v>544</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873</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199" t="s">
        <v>546</v>
      </c>
      <c r="AD251" s="1200"/>
      <c r="AE251" s="1200"/>
      <c r="AF251" s="1201"/>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872</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2"/>
      <c r="AD252" s="1203"/>
      <c r="AE252" s="1203"/>
      <c r="AF252" s="1204"/>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871</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5"/>
      <c r="AD253" s="1206"/>
      <c r="AE253" s="1206"/>
      <c r="AF253" s="1207"/>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547</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199" t="s">
        <v>1151</v>
      </c>
      <c r="AD254" s="1200"/>
      <c r="AE254" s="1200"/>
      <c r="AF254" s="1201"/>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548</v>
      </c>
      <c r="I255" s="413">
        <f>YEAR(MIN(N251:Q253)+MIN(R354:U356))</f>
        <v>2019</v>
      </c>
      <c r="J255" s="413"/>
      <c r="K255" s="413"/>
      <c r="L255" s="413"/>
      <c r="M255" s="413"/>
      <c r="N255" s="413"/>
      <c r="O255" s="413"/>
      <c r="P255" s="413"/>
      <c r="Q255" s="413"/>
      <c r="R255" s="413"/>
      <c r="S255" s="413"/>
      <c r="T255" s="413"/>
      <c r="U255" s="413"/>
      <c r="V255" s="413"/>
      <c r="W255" s="995" t="s">
        <v>545</v>
      </c>
      <c r="X255" s="413"/>
      <c r="Y255" s="413"/>
      <c r="Z255" s="413"/>
      <c r="AA255" s="413"/>
      <c r="AB255" s="413"/>
      <c r="AC255" s="1205"/>
      <c r="AD255" s="1206"/>
      <c r="AE255" s="1206"/>
      <c r="AF255" s="1207"/>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549</v>
      </c>
      <c r="F256" s="465"/>
      <c r="G256" s="408"/>
      <c r="H256" s="478" t="s">
        <v>550</v>
      </c>
      <c r="I256" s="436" t="s">
        <v>551</v>
      </c>
      <c r="J256" s="479"/>
      <c r="K256" s="416">
        <f>COUNTA($H$257:$H$312)</f>
        <v>3</v>
      </c>
      <c r="L256" s="416">
        <f>COUNTA($I$257:$I$312)/K256</f>
        <v>8</v>
      </c>
      <c r="M256" s="480">
        <v>-8</v>
      </c>
      <c r="N256" s="436" t="s">
        <v>833</v>
      </c>
      <c r="O256" s="436"/>
      <c r="P256" s="436"/>
      <c r="Q256" s="436"/>
      <c r="R256" s="436" t="s">
        <v>552</v>
      </c>
      <c r="S256" s="436"/>
      <c r="T256" s="436"/>
      <c r="U256" s="436"/>
      <c r="V256" s="413"/>
      <c r="W256" s="481" t="s">
        <v>553</v>
      </c>
      <c r="X256" s="481" t="s">
        <v>554</v>
      </c>
      <c r="Y256" s="481" t="s">
        <v>555</v>
      </c>
      <c r="Z256" s="481" t="s">
        <v>556</v>
      </c>
      <c r="AA256" s="482"/>
      <c r="AB256" s="413"/>
      <c r="AC256" s="481" t="s">
        <v>553</v>
      </c>
      <c r="AD256" s="481" t="s">
        <v>554</v>
      </c>
      <c r="AE256" s="481" t="s">
        <v>555</v>
      </c>
      <c r="AF256" s="481" t="s">
        <v>556</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557</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558</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0">INT($C$232+3)</f>
        <v>4</v>
      </c>
      <c r="D259" s="408"/>
      <c r="E259" s="465">
        <v>1</v>
      </c>
      <c r="F259" s="465"/>
      <c r="G259" s="408"/>
      <c r="H259" s="413"/>
      <c r="I259" s="483">
        <v>2</v>
      </c>
      <c r="J259" s="499" t="s">
        <v>559</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0"/>
        <v>4</v>
      </c>
      <c r="D260" s="408"/>
      <c r="E260" s="465">
        <v>1</v>
      </c>
      <c r="F260" s="465"/>
      <c r="G260" s="408"/>
      <c r="H260" s="413"/>
      <c r="I260" s="413">
        <v>3</v>
      </c>
      <c r="J260" s="412" t="s">
        <v>560</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0"/>
        <v>4</v>
      </c>
      <c r="D261" s="408"/>
      <c r="E261" s="465">
        <v>1</v>
      </c>
      <c r="F261" s="465"/>
      <c r="G261" s="408"/>
      <c r="H261" s="413"/>
      <c r="I261" s="413">
        <v>4</v>
      </c>
      <c r="J261" s="413" t="s">
        <v>561</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0"/>
        <v>4</v>
      </c>
      <c r="D262" s="408"/>
      <c r="E262" s="465">
        <v>1</v>
      </c>
      <c r="F262" s="465"/>
      <c r="G262" s="408"/>
      <c r="H262" s="413"/>
      <c r="I262" s="413">
        <v>5</v>
      </c>
      <c r="J262" s="413" t="s">
        <v>562</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0"/>
        <v>4</v>
      </c>
      <c r="D263" s="408"/>
      <c r="E263" s="465">
        <v>1</v>
      </c>
      <c r="F263" s="465"/>
      <c r="G263" s="408"/>
      <c r="H263" s="413"/>
      <c r="I263" s="413">
        <v>6</v>
      </c>
      <c r="J263" s="413" t="s">
        <v>563</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0"/>
        <v>4</v>
      </c>
      <c r="D264" s="408"/>
      <c r="E264" s="465">
        <v>1</v>
      </c>
      <c r="F264" s="465"/>
      <c r="G264" s="408"/>
      <c r="H264" s="413"/>
      <c r="I264" s="413">
        <v>7</v>
      </c>
      <c r="J264" s="413" t="s">
        <v>564</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557</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558</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2">INT($C$232+3)</f>
        <v>4</v>
      </c>
      <c r="D267" s="408"/>
      <c r="E267" s="465">
        <v>2</v>
      </c>
      <c r="F267" s="465"/>
      <c r="G267" s="408"/>
      <c r="H267" s="413"/>
      <c r="I267" s="413">
        <v>2</v>
      </c>
      <c r="J267" s="493" t="s">
        <v>565</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2"/>
        <v>4</v>
      </c>
      <c r="D268" s="408"/>
      <c r="E268" s="465">
        <v>2</v>
      </c>
      <c r="F268" s="465"/>
      <c r="G268" s="408"/>
      <c r="H268" s="413"/>
      <c r="I268" s="413">
        <v>3</v>
      </c>
      <c r="J268" s="493" t="s">
        <v>566</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2"/>
        <v>4</v>
      </c>
      <c r="D269" s="408"/>
      <c r="E269" s="465">
        <v>2</v>
      </c>
      <c r="F269" s="465"/>
      <c r="G269" s="408"/>
      <c r="H269" s="413"/>
      <c r="I269" s="413">
        <v>4</v>
      </c>
      <c r="J269" s="493" t="s">
        <v>567</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2"/>
        <v>4</v>
      </c>
      <c r="D270" s="408"/>
      <c r="E270" s="465">
        <v>2</v>
      </c>
      <c r="F270" s="465"/>
      <c r="G270" s="408"/>
      <c r="H270" s="413"/>
      <c r="I270" s="413">
        <v>5</v>
      </c>
      <c r="J270" s="493" t="s">
        <v>568</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2"/>
        <v>4</v>
      </c>
      <c r="D271" s="408"/>
      <c r="E271" s="465">
        <v>2</v>
      </c>
      <c r="F271" s="465"/>
      <c r="G271" s="408"/>
      <c r="H271" s="413"/>
      <c r="I271" s="413">
        <v>6</v>
      </c>
      <c r="J271" s="493" t="s">
        <v>569</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2"/>
        <v>4</v>
      </c>
      <c r="D272" s="408"/>
      <c r="E272" s="465">
        <v>2</v>
      </c>
      <c r="F272" s="465"/>
      <c r="G272" s="408"/>
      <c r="H272" s="413"/>
      <c r="I272" s="413">
        <v>7</v>
      </c>
      <c r="J272" s="735" t="s">
        <v>570</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557</v>
      </c>
      <c r="K273" s="734"/>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558</v>
      </c>
      <c r="K274" s="734"/>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59">INT($C$232+3)</f>
        <v>4</v>
      </c>
      <c r="D275" s="408"/>
      <c r="E275" s="465">
        <v>3</v>
      </c>
      <c r="F275" s="465"/>
      <c r="G275" s="408"/>
      <c r="H275" s="413"/>
      <c r="I275" s="483">
        <v>2</v>
      </c>
      <c r="J275" s="737" t="s">
        <v>565</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59"/>
        <v>4</v>
      </c>
      <c r="D276" s="408"/>
      <c r="E276" s="465">
        <v>3</v>
      </c>
      <c r="F276" s="465"/>
      <c r="G276" s="408"/>
      <c r="H276" s="413"/>
      <c r="I276" s="483">
        <v>3</v>
      </c>
      <c r="J276" s="737" t="s">
        <v>566</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59"/>
        <v>4</v>
      </c>
      <c r="D277" s="408"/>
      <c r="E277" s="465">
        <v>3</v>
      </c>
      <c r="F277" s="465"/>
      <c r="G277" s="408"/>
      <c r="H277" s="413"/>
      <c r="I277" s="483">
        <v>4</v>
      </c>
      <c r="J277" s="737" t="s">
        <v>567</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59"/>
        <v>4</v>
      </c>
      <c r="D278" s="408"/>
      <c r="E278" s="465">
        <v>3</v>
      </c>
      <c r="F278" s="465"/>
      <c r="G278" s="408"/>
      <c r="H278" s="413"/>
      <c r="I278" s="483">
        <v>5</v>
      </c>
      <c r="J278" s="737" t="s">
        <v>568</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59"/>
        <v>4</v>
      </c>
      <c r="D279" s="408"/>
      <c r="E279" s="465">
        <v>3</v>
      </c>
      <c r="F279" s="465"/>
      <c r="G279" s="408"/>
      <c r="H279" s="413"/>
      <c r="I279" s="483">
        <v>6</v>
      </c>
      <c r="J279" s="737" t="s">
        <v>569</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59"/>
        <v>4</v>
      </c>
      <c r="D280" s="408"/>
      <c r="E280" s="465">
        <v>3</v>
      </c>
      <c r="F280" s="465"/>
      <c r="G280" s="408"/>
      <c r="H280" s="413"/>
      <c r="I280" s="483">
        <v>7</v>
      </c>
      <c r="J280" s="737" t="s">
        <v>570</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1152</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1">MIN(363,INT((K251 - DATE(YEAR(K251),1,1))))+364*(YEAR(K251)-i_startyear)</f>
        <v>134</v>
      </c>
      <c r="L284" s="1028">
        <f t="shared" si="61"/>
        <v>134</v>
      </c>
      <c r="M284" s="1028">
        <f t="shared" si="61"/>
        <v>134</v>
      </c>
      <c r="N284" s="1028">
        <f t="shared" si="61"/>
        <v>134</v>
      </c>
      <c r="O284" s="1028">
        <f t="shared" si="61"/>
        <v>134</v>
      </c>
      <c r="P284" s="1028">
        <f t="shared" si="61"/>
        <v>134</v>
      </c>
      <c r="Q284" s="1028">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1"/>
        <v>168</v>
      </c>
      <c r="L285" s="1028">
        <f t="shared" si="61"/>
        <v>168</v>
      </c>
      <c r="M285" s="1028">
        <f t="shared" si="61"/>
        <v>168</v>
      </c>
      <c r="N285" s="1028">
        <f t="shared" si="61"/>
        <v>168</v>
      </c>
      <c r="O285" s="1028">
        <f t="shared" si="61"/>
        <v>168</v>
      </c>
      <c r="P285" s="1028">
        <f t="shared" si="61"/>
        <v>168</v>
      </c>
      <c r="Q285" s="1028">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1"/>
        <v>203</v>
      </c>
      <c r="L286" s="1028">
        <f t="shared" si="61"/>
        <v>203</v>
      </c>
      <c r="M286" s="1028">
        <f t="shared" si="61"/>
        <v>203</v>
      </c>
      <c r="N286" s="1028">
        <f t="shared" si="61"/>
        <v>203</v>
      </c>
      <c r="O286" s="1028">
        <f t="shared" si="61"/>
        <v>203</v>
      </c>
      <c r="P286" s="1028">
        <f t="shared" si="61"/>
        <v>203</v>
      </c>
      <c r="Q286" s="1028">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2">MIN(363,INT((O257 - DATE(YEAR(O257),1,1))))+364*(YEAR(O257)-i_startyear)</f>
        <v>499</v>
      </c>
      <c r="P288" s="1028">
        <f t="shared" si="62"/>
        <v>499</v>
      </c>
      <c r="Q288" s="1028">
        <f t="shared" si="62"/>
        <v>499</v>
      </c>
      <c r="R288" s="1031">
        <f t="shared" si="62"/>
        <v>134</v>
      </c>
      <c r="S288" s="1031">
        <f t="shared" si="62"/>
        <v>134</v>
      </c>
      <c r="T288" s="1031">
        <f t="shared" si="62"/>
        <v>134</v>
      </c>
      <c r="U288" s="1031">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3">MIN(363,INT((N258 - DATE(YEAR(N258),1,1))))+364*(YEAR(N258)-i_startyear)</f>
        <v>862</v>
      </c>
      <c r="O289" s="1029">
        <f t="shared" si="62"/>
        <v>862</v>
      </c>
      <c r="P289" s="1029">
        <f t="shared" si="62"/>
        <v>862</v>
      </c>
      <c r="Q289" s="1029">
        <f t="shared" si="62"/>
        <v>862</v>
      </c>
      <c r="R289" s="1031">
        <f t="shared" si="62"/>
        <v>134</v>
      </c>
      <c r="S289" s="1031">
        <f t="shared" si="62"/>
        <v>134</v>
      </c>
      <c r="T289" s="1031">
        <f t="shared" si="62"/>
        <v>134</v>
      </c>
      <c r="U289" s="1031">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3"/>
        <v>1226</v>
      </c>
      <c r="O290" s="1030">
        <f t="shared" si="62"/>
        <v>1226</v>
      </c>
      <c r="P290" s="1030">
        <f t="shared" si="62"/>
        <v>1226</v>
      </c>
      <c r="Q290" s="1030">
        <f t="shared" si="62"/>
        <v>1226</v>
      </c>
      <c r="R290" s="1031">
        <f t="shared" si="62"/>
        <v>134</v>
      </c>
      <c r="S290" s="1031">
        <f t="shared" si="62"/>
        <v>134</v>
      </c>
      <c r="T290" s="1031">
        <f t="shared" si="62"/>
        <v>134</v>
      </c>
      <c r="U290" s="1031">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3"/>
        <v>1590</v>
      </c>
      <c r="O291" s="1030">
        <f t="shared" si="62"/>
        <v>1590</v>
      </c>
      <c r="P291" s="1030">
        <f t="shared" si="62"/>
        <v>1590</v>
      </c>
      <c r="Q291" s="1030">
        <f t="shared" si="62"/>
        <v>1590</v>
      </c>
      <c r="R291" s="1031">
        <f t="shared" si="62"/>
        <v>134</v>
      </c>
      <c r="S291" s="1031">
        <f t="shared" si="62"/>
        <v>134</v>
      </c>
      <c r="T291" s="1031">
        <f t="shared" si="62"/>
        <v>134</v>
      </c>
      <c r="U291" s="1031">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3"/>
        <v>1955</v>
      </c>
      <c r="O292" s="1030">
        <f t="shared" si="62"/>
        <v>1955</v>
      </c>
      <c r="P292" s="1030">
        <f t="shared" si="62"/>
        <v>1955</v>
      </c>
      <c r="Q292" s="1030">
        <f t="shared" si="62"/>
        <v>1955</v>
      </c>
      <c r="R292" s="1031">
        <f t="shared" si="62"/>
        <v>134</v>
      </c>
      <c r="S292" s="1031">
        <f t="shared" si="62"/>
        <v>134</v>
      </c>
      <c r="T292" s="1031">
        <f t="shared" si="62"/>
        <v>134</v>
      </c>
      <c r="U292" s="1031">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3"/>
        <v>2318</v>
      </c>
      <c r="O293" s="1030">
        <f t="shared" si="62"/>
        <v>2318</v>
      </c>
      <c r="P293" s="1030">
        <f t="shared" si="62"/>
        <v>2318</v>
      </c>
      <c r="Q293" s="1030">
        <f t="shared" si="62"/>
        <v>2318</v>
      </c>
      <c r="R293" s="1031">
        <f t="shared" si="62"/>
        <v>134</v>
      </c>
      <c r="S293" s="1031">
        <f t="shared" si="62"/>
        <v>134</v>
      </c>
      <c r="T293" s="1031">
        <f t="shared" si="62"/>
        <v>134</v>
      </c>
      <c r="U293" s="1031">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3"/>
        <v>2682</v>
      </c>
      <c r="O294" s="1030">
        <f t="shared" si="62"/>
        <v>2682</v>
      </c>
      <c r="P294" s="1030">
        <f t="shared" si="62"/>
        <v>2682</v>
      </c>
      <c r="Q294" s="1030">
        <f t="shared" si="62"/>
        <v>2682</v>
      </c>
      <c r="R294" s="1031">
        <f t="shared" si="62"/>
        <v>134</v>
      </c>
      <c r="S294" s="1031">
        <f t="shared" si="62"/>
        <v>134</v>
      </c>
      <c r="T294" s="1031">
        <f t="shared" si="62"/>
        <v>134</v>
      </c>
      <c r="U294" s="1031">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3"/>
        <v>3046</v>
      </c>
      <c r="O295" s="1030">
        <f t="shared" si="62"/>
        <v>3046</v>
      </c>
      <c r="P295" s="1030">
        <f t="shared" si="62"/>
        <v>3046</v>
      </c>
      <c r="Q295" s="1030">
        <f t="shared" si="62"/>
        <v>3046</v>
      </c>
      <c r="R295" s="1031">
        <f t="shared" si="62"/>
        <v>134</v>
      </c>
      <c r="S295" s="1031">
        <f t="shared" si="62"/>
        <v>134</v>
      </c>
      <c r="T295" s="1031">
        <f t="shared" si="62"/>
        <v>134</v>
      </c>
      <c r="U295" s="1031">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3"/>
        <v>533</v>
      </c>
      <c r="O296" s="1029">
        <f t="shared" si="62"/>
        <v>533</v>
      </c>
      <c r="P296" s="1029">
        <f t="shared" si="62"/>
        <v>533</v>
      </c>
      <c r="Q296" s="1029">
        <f t="shared" si="62"/>
        <v>533</v>
      </c>
      <c r="R296" s="1031">
        <f t="shared" si="62"/>
        <v>168</v>
      </c>
      <c r="S296" s="1031">
        <f t="shared" si="62"/>
        <v>168</v>
      </c>
      <c r="T296" s="1031">
        <f t="shared" si="62"/>
        <v>168</v>
      </c>
      <c r="U296" s="1031">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3"/>
        <v>896</v>
      </c>
      <c r="O297" s="1029">
        <f t="shared" si="62"/>
        <v>896</v>
      </c>
      <c r="P297" s="1029">
        <f t="shared" si="62"/>
        <v>896</v>
      </c>
      <c r="Q297" s="1029">
        <f t="shared" si="62"/>
        <v>896</v>
      </c>
      <c r="R297" s="1031">
        <f t="shared" si="62"/>
        <v>168</v>
      </c>
      <c r="S297" s="1031">
        <f t="shared" si="62"/>
        <v>168</v>
      </c>
      <c r="T297" s="1031">
        <f t="shared" si="62"/>
        <v>168</v>
      </c>
      <c r="U297" s="1031">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3"/>
        <v>1260</v>
      </c>
      <c r="O298" s="1030">
        <f t="shared" ref="O298:U307" si="64">MIN(363,INT((O267 - DATE(YEAR(O267),1,1))))+364*(YEAR(O267)-i_startyear)</f>
        <v>1260</v>
      </c>
      <c r="P298" s="1030">
        <f t="shared" si="64"/>
        <v>1260</v>
      </c>
      <c r="Q298" s="1030">
        <f t="shared" si="64"/>
        <v>1260</v>
      </c>
      <c r="R298" s="1031">
        <f t="shared" si="64"/>
        <v>168</v>
      </c>
      <c r="S298" s="1031">
        <f t="shared" si="64"/>
        <v>168</v>
      </c>
      <c r="T298" s="1031">
        <f t="shared" si="64"/>
        <v>168</v>
      </c>
      <c r="U298" s="1031">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3"/>
        <v>1624</v>
      </c>
      <c r="O299" s="1030">
        <f t="shared" si="64"/>
        <v>1624</v>
      </c>
      <c r="P299" s="1030">
        <f t="shared" si="64"/>
        <v>1624</v>
      </c>
      <c r="Q299" s="1030">
        <f t="shared" si="64"/>
        <v>1624</v>
      </c>
      <c r="R299" s="1031">
        <f t="shared" si="64"/>
        <v>168</v>
      </c>
      <c r="S299" s="1031">
        <f t="shared" si="64"/>
        <v>168</v>
      </c>
      <c r="T299" s="1031">
        <f t="shared" si="64"/>
        <v>168</v>
      </c>
      <c r="U299" s="1031">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3"/>
        <v>1989</v>
      </c>
      <c r="O300" s="1030">
        <f t="shared" si="64"/>
        <v>1989</v>
      </c>
      <c r="P300" s="1030">
        <f t="shared" si="64"/>
        <v>1989</v>
      </c>
      <c r="Q300" s="1030">
        <f t="shared" si="64"/>
        <v>1989</v>
      </c>
      <c r="R300" s="1031">
        <f t="shared" si="64"/>
        <v>168</v>
      </c>
      <c r="S300" s="1031">
        <f t="shared" si="64"/>
        <v>168</v>
      </c>
      <c r="T300" s="1031">
        <f t="shared" si="64"/>
        <v>168</v>
      </c>
      <c r="U300" s="1031">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3"/>
        <v>2352</v>
      </c>
      <c r="O301" s="1030">
        <f t="shared" si="64"/>
        <v>2352</v>
      </c>
      <c r="P301" s="1030">
        <f t="shared" si="64"/>
        <v>2352</v>
      </c>
      <c r="Q301" s="1030">
        <f t="shared" si="64"/>
        <v>2352</v>
      </c>
      <c r="R301" s="1031">
        <f t="shared" si="64"/>
        <v>168</v>
      </c>
      <c r="S301" s="1031">
        <f t="shared" si="64"/>
        <v>168</v>
      </c>
      <c r="T301" s="1031">
        <f t="shared" si="64"/>
        <v>168</v>
      </c>
      <c r="U301" s="1031">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3"/>
        <v>2716</v>
      </c>
      <c r="O302" s="1030">
        <f t="shared" si="64"/>
        <v>2716</v>
      </c>
      <c r="P302" s="1030">
        <f t="shared" si="64"/>
        <v>2716</v>
      </c>
      <c r="Q302" s="1030">
        <f t="shared" si="64"/>
        <v>2716</v>
      </c>
      <c r="R302" s="1031">
        <f t="shared" si="64"/>
        <v>168</v>
      </c>
      <c r="S302" s="1031">
        <f t="shared" si="64"/>
        <v>168</v>
      </c>
      <c r="T302" s="1031">
        <f t="shared" si="64"/>
        <v>168</v>
      </c>
      <c r="U302" s="1031">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3"/>
        <v>3080</v>
      </c>
      <c r="O303" s="1030">
        <f t="shared" si="64"/>
        <v>3080</v>
      </c>
      <c r="P303" s="1030">
        <f t="shared" si="64"/>
        <v>3080</v>
      </c>
      <c r="Q303" s="1030">
        <f t="shared" si="64"/>
        <v>3080</v>
      </c>
      <c r="R303" s="1031">
        <f t="shared" si="64"/>
        <v>168</v>
      </c>
      <c r="S303" s="1031">
        <f t="shared" si="64"/>
        <v>168</v>
      </c>
      <c r="T303" s="1031">
        <f t="shared" si="64"/>
        <v>168</v>
      </c>
      <c r="U303" s="1031">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3"/>
        <v>568</v>
      </c>
      <c r="O304" s="1029">
        <f t="shared" si="64"/>
        <v>568</v>
      </c>
      <c r="P304" s="1029">
        <f t="shared" si="64"/>
        <v>568</v>
      </c>
      <c r="Q304" s="1029">
        <f t="shared" si="64"/>
        <v>568</v>
      </c>
      <c r="R304" s="1031">
        <f t="shared" si="64"/>
        <v>203</v>
      </c>
      <c r="S304" s="1031">
        <f t="shared" si="64"/>
        <v>203</v>
      </c>
      <c r="T304" s="1031">
        <f t="shared" si="64"/>
        <v>203</v>
      </c>
      <c r="U304" s="1031">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3"/>
        <v>931</v>
      </c>
      <c r="O305" s="1029">
        <f t="shared" si="64"/>
        <v>931</v>
      </c>
      <c r="P305" s="1029">
        <f t="shared" si="64"/>
        <v>931</v>
      </c>
      <c r="Q305" s="1029">
        <f t="shared" si="64"/>
        <v>931</v>
      </c>
      <c r="R305" s="1031">
        <f t="shared" si="64"/>
        <v>203</v>
      </c>
      <c r="S305" s="1031">
        <f t="shared" si="64"/>
        <v>203</v>
      </c>
      <c r="T305" s="1031">
        <f t="shared" si="64"/>
        <v>203</v>
      </c>
      <c r="U305" s="1031">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3"/>
        <v>1295</v>
      </c>
      <c r="O306" s="1030">
        <f t="shared" si="64"/>
        <v>1295</v>
      </c>
      <c r="P306" s="1030">
        <f t="shared" si="64"/>
        <v>1295</v>
      </c>
      <c r="Q306" s="1030">
        <f t="shared" si="64"/>
        <v>1295</v>
      </c>
      <c r="R306" s="1031">
        <f t="shared" si="64"/>
        <v>203</v>
      </c>
      <c r="S306" s="1031">
        <f t="shared" si="64"/>
        <v>203</v>
      </c>
      <c r="T306" s="1031">
        <f t="shared" si="64"/>
        <v>203</v>
      </c>
      <c r="U306" s="1031">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3"/>
        <v>1659</v>
      </c>
      <c r="O307" s="1030">
        <f t="shared" si="64"/>
        <v>1659</v>
      </c>
      <c r="P307" s="1030">
        <f t="shared" si="64"/>
        <v>1659</v>
      </c>
      <c r="Q307" s="1030">
        <f t="shared" si="64"/>
        <v>1659</v>
      </c>
      <c r="R307" s="1031">
        <f t="shared" si="64"/>
        <v>203</v>
      </c>
      <c r="S307" s="1031">
        <f t="shared" si="64"/>
        <v>203</v>
      </c>
      <c r="T307" s="1031">
        <f t="shared" si="64"/>
        <v>203</v>
      </c>
      <c r="U307" s="1031">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3"/>
        <v>2024</v>
      </c>
      <c r="O308" s="1030">
        <f t="shared" ref="O308:U311" si="65">MIN(363,INT((O277 - DATE(YEAR(O277),1,1))))+364*(YEAR(O277)-i_startyear)</f>
        <v>2024</v>
      </c>
      <c r="P308" s="1030">
        <f t="shared" si="65"/>
        <v>2024</v>
      </c>
      <c r="Q308" s="1030">
        <f t="shared" si="65"/>
        <v>2024</v>
      </c>
      <c r="R308" s="1031">
        <f t="shared" si="65"/>
        <v>203</v>
      </c>
      <c r="S308" s="1031">
        <f t="shared" si="65"/>
        <v>203</v>
      </c>
      <c r="T308" s="1031">
        <f t="shared" si="65"/>
        <v>203</v>
      </c>
      <c r="U308" s="1031">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3"/>
        <v>2387</v>
      </c>
      <c r="O309" s="1030">
        <f t="shared" si="65"/>
        <v>2387</v>
      </c>
      <c r="P309" s="1030">
        <f t="shared" si="65"/>
        <v>2387</v>
      </c>
      <c r="Q309" s="1030">
        <f t="shared" si="65"/>
        <v>2387</v>
      </c>
      <c r="R309" s="1031">
        <f t="shared" si="65"/>
        <v>203</v>
      </c>
      <c r="S309" s="1031">
        <f t="shared" si="65"/>
        <v>203</v>
      </c>
      <c r="T309" s="1031">
        <f t="shared" si="65"/>
        <v>203</v>
      </c>
      <c r="U309" s="1031">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3"/>
        <v>2751</v>
      </c>
      <c r="O310" s="1030">
        <f t="shared" si="65"/>
        <v>2751</v>
      </c>
      <c r="P310" s="1030">
        <f t="shared" si="65"/>
        <v>2751</v>
      </c>
      <c r="Q310" s="1030">
        <f t="shared" si="65"/>
        <v>2751</v>
      </c>
      <c r="R310" s="1031">
        <f t="shared" si="65"/>
        <v>203</v>
      </c>
      <c r="S310" s="1031">
        <f t="shared" si="65"/>
        <v>203</v>
      </c>
      <c r="T310" s="1031">
        <f t="shared" si="65"/>
        <v>203</v>
      </c>
      <c r="U310" s="1031">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3"/>
        <v>3115</v>
      </c>
      <c r="O311" s="1030">
        <f t="shared" si="65"/>
        <v>3115</v>
      </c>
      <c r="P311" s="1030">
        <f t="shared" si="65"/>
        <v>3115</v>
      </c>
      <c r="Q311" s="1030">
        <f t="shared" si="65"/>
        <v>3115</v>
      </c>
      <c r="R311" s="1031">
        <f t="shared" si="65"/>
        <v>203</v>
      </c>
      <c r="S311" s="1031">
        <f t="shared" si="65"/>
        <v>203</v>
      </c>
      <c r="T311" s="1031">
        <f t="shared" si="65"/>
        <v>203</v>
      </c>
      <c r="U311" s="1031">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25">
      <c r="A313" s="382"/>
      <c r="B313" s="391"/>
      <c r="C313" s="384">
        <f>INT($C$232)+2</f>
        <v>3</v>
      </c>
      <c r="D313" s="408"/>
      <c r="E313" s="465" t="s">
        <v>549</v>
      </c>
      <c r="F313" s="465"/>
      <c r="G313" s="408"/>
      <c r="H313" s="478" t="s">
        <v>550</v>
      </c>
      <c r="I313" s="436" t="s">
        <v>551</v>
      </c>
      <c r="J313" s="436"/>
      <c r="K313" s="413"/>
      <c r="L313" s="413"/>
      <c r="M313" s="413"/>
      <c r="N313" s="436" t="s">
        <v>571</v>
      </c>
      <c r="O313" s="436"/>
      <c r="P313" s="436"/>
      <c r="Q313" s="436"/>
      <c r="R313" s="413" t="s">
        <v>572</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573</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574</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0">INT($C$232+3)</f>
        <v>4</v>
      </c>
      <c r="D316" s="408"/>
      <c r="E316" s="465">
        <v>1</v>
      </c>
      <c r="F316" s="465"/>
      <c r="G316" s="408"/>
      <c r="H316" s="413"/>
      <c r="I316" s="413">
        <v>2</v>
      </c>
      <c r="J316" s="413" t="s">
        <v>575</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0"/>
        <v>4</v>
      </c>
      <c r="D317" s="408"/>
      <c r="E317" s="465">
        <v>1</v>
      </c>
      <c r="F317" s="465"/>
      <c r="G317" s="408"/>
      <c r="H317" s="413"/>
      <c r="I317" s="413">
        <v>3</v>
      </c>
      <c r="J317" s="413" t="s">
        <v>560</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0"/>
        <v>4</v>
      </c>
      <c r="D318" s="408"/>
      <c r="E318" s="465">
        <v>1</v>
      </c>
      <c r="F318" s="465"/>
      <c r="G318" s="408"/>
      <c r="H318" s="413"/>
      <c r="I318" s="413">
        <v>4</v>
      </c>
      <c r="J318" s="413" t="s">
        <v>561</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0"/>
        <v>4</v>
      </c>
      <c r="D319" s="408"/>
      <c r="E319" s="465">
        <v>1</v>
      </c>
      <c r="F319" s="465"/>
      <c r="G319" s="408"/>
      <c r="H319" s="413"/>
      <c r="I319" s="413">
        <v>5</v>
      </c>
      <c r="J319" s="413" t="s">
        <v>562</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0"/>
        <v>4</v>
      </c>
      <c r="D320" s="408"/>
      <c r="E320" s="465">
        <v>1</v>
      </c>
      <c r="F320" s="465"/>
      <c r="G320" s="408"/>
      <c r="H320" s="413"/>
      <c r="I320" s="413">
        <v>6</v>
      </c>
      <c r="J320" s="413" t="s">
        <v>563</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0"/>
        <v>4</v>
      </c>
      <c r="D321" s="408"/>
      <c r="E321" s="465">
        <v>1</v>
      </c>
      <c r="F321" s="465"/>
      <c r="G321" s="408"/>
      <c r="H321" s="413"/>
      <c r="I321" s="413">
        <v>7</v>
      </c>
      <c r="J321" s="413" t="s">
        <v>564</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573</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574</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1">INT($C$232+3)</f>
        <v>4</v>
      </c>
      <c r="D324" s="408"/>
      <c r="E324" s="465">
        <v>2</v>
      </c>
      <c r="F324" s="465"/>
      <c r="G324" s="408"/>
      <c r="H324" s="413"/>
      <c r="I324" s="413">
        <v>2</v>
      </c>
      <c r="J324" s="413" t="s">
        <v>575</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1"/>
        <v>4</v>
      </c>
      <c r="D325" s="408"/>
      <c r="E325" s="465">
        <v>2</v>
      </c>
      <c r="F325" s="465"/>
      <c r="G325" s="408"/>
      <c r="H325" s="413"/>
      <c r="I325" s="413">
        <v>3</v>
      </c>
      <c r="J325" s="413" t="s">
        <v>560</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1"/>
        <v>4</v>
      </c>
      <c r="D326" s="408"/>
      <c r="E326" s="465">
        <v>2</v>
      </c>
      <c r="F326" s="465"/>
      <c r="G326" s="408"/>
      <c r="H326" s="413"/>
      <c r="I326" s="413">
        <v>4</v>
      </c>
      <c r="J326" s="413" t="s">
        <v>561</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1"/>
        <v>4</v>
      </c>
      <c r="D327" s="408"/>
      <c r="E327" s="465">
        <v>2</v>
      </c>
      <c r="F327" s="465"/>
      <c r="G327" s="408"/>
      <c r="H327" s="413"/>
      <c r="I327" s="413">
        <v>5</v>
      </c>
      <c r="J327" s="413" t="s">
        <v>562</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1"/>
        <v>4</v>
      </c>
      <c r="D328" s="408"/>
      <c r="E328" s="465">
        <v>2</v>
      </c>
      <c r="F328" s="465"/>
      <c r="G328" s="408"/>
      <c r="H328" s="413"/>
      <c r="I328" s="413">
        <v>6</v>
      </c>
      <c r="J328" s="413" t="s">
        <v>563</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1"/>
        <v>4</v>
      </c>
      <c r="D329" s="408"/>
      <c r="E329" s="465">
        <v>2</v>
      </c>
      <c r="F329" s="465"/>
      <c r="G329" s="408"/>
      <c r="H329" s="413"/>
      <c r="I329" s="413">
        <v>7</v>
      </c>
      <c r="J329" s="413" t="s">
        <v>564</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573</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574</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2">INT($C$232+3)</f>
        <v>4</v>
      </c>
      <c r="D332" s="408"/>
      <c r="E332" s="465">
        <v>3</v>
      </c>
      <c r="F332" s="465"/>
      <c r="G332" s="408"/>
      <c r="H332" s="413"/>
      <c r="I332" s="413">
        <v>2</v>
      </c>
      <c r="J332" s="413" t="s">
        <v>575</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2"/>
        <v>4</v>
      </c>
      <c r="D333" s="408"/>
      <c r="E333" s="465">
        <v>3</v>
      </c>
      <c r="F333" s="465"/>
      <c r="G333" s="408"/>
      <c r="H333" s="413"/>
      <c r="I333" s="413">
        <v>3</v>
      </c>
      <c r="J333" s="413" t="s">
        <v>560</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2"/>
        <v>4</v>
      </c>
      <c r="D334" s="408"/>
      <c r="E334" s="465">
        <v>3</v>
      </c>
      <c r="F334" s="465"/>
      <c r="G334" s="408"/>
      <c r="H334" s="413"/>
      <c r="I334" s="413">
        <v>4</v>
      </c>
      <c r="J334" s="413" t="s">
        <v>561</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2"/>
        <v>4</v>
      </c>
      <c r="D335" s="408"/>
      <c r="E335" s="465">
        <v>3</v>
      </c>
      <c r="F335" s="465"/>
      <c r="G335" s="408"/>
      <c r="H335" s="413"/>
      <c r="I335" s="413">
        <v>5</v>
      </c>
      <c r="J335" s="413" t="s">
        <v>562</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2"/>
        <v>4</v>
      </c>
      <c r="D336" s="408"/>
      <c r="E336" s="465">
        <v>3</v>
      </c>
      <c r="F336" s="465"/>
      <c r="G336" s="408"/>
      <c r="H336" s="413"/>
      <c r="I336" s="413">
        <v>6</v>
      </c>
      <c r="J336" s="413" t="s">
        <v>563</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2"/>
        <v>4</v>
      </c>
      <c r="D337" s="408"/>
      <c r="E337" s="465">
        <v>3</v>
      </c>
      <c r="F337" s="465"/>
      <c r="G337" s="408"/>
      <c r="H337" s="413"/>
      <c r="I337" s="413">
        <v>7</v>
      </c>
      <c r="J337" s="413" t="s">
        <v>564</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25">
      <c r="A339" s="382"/>
      <c r="B339" s="391"/>
      <c r="C339" s="384">
        <f>INT($C$232+3)</f>
        <v>4</v>
      </c>
      <c r="D339" s="408"/>
      <c r="E339" s="465"/>
      <c r="F339" s="465"/>
      <c r="G339" s="408"/>
      <c r="H339" s="478" t="s">
        <v>576</v>
      </c>
      <c r="I339" s="436" t="s">
        <v>577</v>
      </c>
      <c r="J339" s="435"/>
      <c r="K339" s="413"/>
      <c r="L339" s="413"/>
      <c r="M339" s="413"/>
      <c r="N339" s="413"/>
      <c r="O339" s="1208" t="s">
        <v>1085</v>
      </c>
      <c r="P339" s="1209"/>
      <c r="Q339" s="1209"/>
      <c r="R339" s="1209"/>
      <c r="S339" s="1209"/>
      <c r="T339" s="1209"/>
      <c r="U339" s="1209"/>
      <c r="V339" s="1209"/>
      <c r="W339" s="1209"/>
      <c r="X339" s="1210"/>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1"/>
      <c r="P340" s="1212"/>
      <c r="Q340" s="1212"/>
      <c r="R340" s="1212"/>
      <c r="S340" s="1212"/>
      <c r="T340" s="1212"/>
      <c r="U340" s="1212"/>
      <c r="V340" s="1212"/>
      <c r="W340" s="1212"/>
      <c r="X340" s="1213"/>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1164</v>
      </c>
      <c r="I341" s="413">
        <v>1</v>
      </c>
      <c r="J341" s="413" t="b">
        <f>COUNTA(K341:M341)&gt;0</f>
        <v>0</v>
      </c>
      <c r="K341" s="430"/>
      <c r="L341" s="430"/>
      <c r="M341" s="430"/>
      <c r="N341" s="413"/>
      <c r="O341" s="1211"/>
      <c r="P341" s="1212"/>
      <c r="Q341" s="1212"/>
      <c r="R341" s="1212"/>
      <c r="S341" s="1212"/>
      <c r="T341" s="1212"/>
      <c r="U341" s="1212"/>
      <c r="V341" s="1212"/>
      <c r="W341" s="1212"/>
      <c r="X341" s="1213"/>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4"/>
      <c r="P342" s="1215"/>
      <c r="Q342" s="1215"/>
      <c r="R342" s="1215"/>
      <c r="S342" s="1215"/>
      <c r="T342" s="1215"/>
      <c r="U342" s="1215"/>
      <c r="V342" s="1215"/>
      <c r="W342" s="1215"/>
      <c r="X342" s="1216"/>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1157</v>
      </c>
      <c r="K344" s="1037">
        <f t="shared" ref="K344:M346" si="73">MIN(363,INT((K340 - DATE(YEAR(K340),1,1))))+364*INT(YEAR(K340)-i_startyear)</f>
        <v>0</v>
      </c>
      <c r="L344" s="1037">
        <f t="shared" si="73"/>
        <v>0</v>
      </c>
      <c r="M344" s="1037">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3"/>
        <v>-43317</v>
      </c>
      <c r="L345" s="1037">
        <f t="shared" si="73"/>
        <v>-43317</v>
      </c>
      <c r="M345" s="1037">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3"/>
        <v>-43317</v>
      </c>
      <c r="L346" s="1037">
        <f t="shared" si="73"/>
        <v>-43317</v>
      </c>
      <c r="M346" s="1037">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25">
      <c r="A348" s="382"/>
      <c r="B348" s="391"/>
      <c r="C348" s="384">
        <f>INT($C$232+3)</f>
        <v>4</v>
      </c>
      <c r="D348" s="408"/>
      <c r="E348" s="465"/>
      <c r="F348" s="465"/>
      <c r="G348" s="408"/>
      <c r="H348" s="478" t="s">
        <v>550</v>
      </c>
      <c r="I348" s="413" t="s">
        <v>578</v>
      </c>
      <c r="J348" s="413"/>
      <c r="K348" s="413"/>
      <c r="L348" s="413"/>
      <c r="M348" s="413"/>
      <c r="N348" s="436" t="s">
        <v>579</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580</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25">
      <c r="A353" s="382"/>
      <c r="B353" s="391"/>
      <c r="C353" s="384">
        <f>INT($C$232+3)</f>
        <v>4</v>
      </c>
      <c r="D353" s="408"/>
      <c r="E353" s="465"/>
      <c r="F353" s="465"/>
      <c r="G353" s="408"/>
      <c r="H353" s="511" t="s">
        <v>581</v>
      </c>
      <c r="I353" s="429" t="s">
        <v>530</v>
      </c>
      <c r="J353" s="413"/>
      <c r="K353" s="415" t="s">
        <v>582</v>
      </c>
      <c r="L353" s="429">
        <f>COUNTA($H$354:$H$357)</f>
        <v>3</v>
      </c>
      <c r="M353" s="416">
        <v>-6</v>
      </c>
      <c r="N353" s="413"/>
      <c r="O353" s="413"/>
      <c r="P353" s="413"/>
      <c r="Q353" s="413"/>
      <c r="R353" s="436" t="s">
        <v>583</v>
      </c>
      <c r="S353" s="435"/>
      <c r="T353" s="435"/>
      <c r="U353" s="435"/>
      <c r="V353" s="413"/>
      <c r="W353" s="413" t="s">
        <v>584</v>
      </c>
      <c r="X353" s="413" t="s">
        <v>585</v>
      </c>
      <c r="Y353" s="413" t="s">
        <v>586</v>
      </c>
      <c r="Z353" s="413" t="s">
        <v>587</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588</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844</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845</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25">
      <c r="A358" s="382"/>
      <c r="B358" s="391"/>
      <c r="C358" s="384">
        <f>INT($C$232)+1</f>
        <v>2</v>
      </c>
      <c r="D358" s="408"/>
      <c r="E358" s="465"/>
      <c r="F358" s="465"/>
      <c r="G358" s="408"/>
      <c r="H358" s="468" t="s">
        <v>589</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551</v>
      </c>
      <c r="J360" s="436"/>
      <c r="K360" s="413"/>
      <c r="L360" s="413"/>
      <c r="M360" s="413"/>
      <c r="N360" s="436" t="s">
        <v>590</v>
      </c>
      <c r="O360" s="436"/>
      <c r="P360" s="436"/>
      <c r="Q360" s="436"/>
      <c r="R360" s="413"/>
      <c r="S360" s="413"/>
      <c r="T360" s="413"/>
      <c r="U360" s="413"/>
      <c r="V360" s="413" t="s">
        <v>591</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6">INT($C$232)+3</f>
        <v>4</v>
      </c>
      <c r="D361" s="408"/>
      <c r="E361" s="465"/>
      <c r="F361" s="465"/>
      <c r="G361" s="408"/>
      <c r="H361" s="413"/>
      <c r="I361" s="413">
        <v>0</v>
      </c>
      <c r="J361" s="413" t="s">
        <v>573</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6"/>
        <v>4</v>
      </c>
      <c r="D362" s="408"/>
      <c r="E362" s="465"/>
      <c r="F362" s="465"/>
      <c r="G362" s="408"/>
      <c r="H362" s="413"/>
      <c r="I362" s="413">
        <v>1</v>
      </c>
      <c r="J362" s="413" t="s">
        <v>574</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6"/>
        <v>4</v>
      </c>
      <c r="D363" s="408"/>
      <c r="E363" s="465"/>
      <c r="F363" s="465"/>
      <c r="G363" s="408"/>
      <c r="H363" s="413"/>
      <c r="I363" s="413">
        <v>2</v>
      </c>
      <c r="J363" s="413" t="s">
        <v>575</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6"/>
        <v>4</v>
      </c>
      <c r="D364" s="408"/>
      <c r="E364" s="465"/>
      <c r="F364" s="465"/>
      <c r="G364" s="408"/>
      <c r="H364" s="413"/>
      <c r="I364" s="413">
        <v>3</v>
      </c>
      <c r="J364" s="413" t="s">
        <v>560</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6"/>
        <v>4</v>
      </c>
      <c r="D365" s="408"/>
      <c r="E365" s="465"/>
      <c r="F365" s="465"/>
      <c r="G365" s="408"/>
      <c r="H365" s="413"/>
      <c r="I365" s="413">
        <v>4</v>
      </c>
      <c r="J365" s="413" t="s">
        <v>561</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6"/>
        <v>4</v>
      </c>
      <c r="D366" s="408"/>
      <c r="E366" s="465"/>
      <c r="F366" s="465"/>
      <c r="G366" s="408"/>
      <c r="H366" s="413"/>
      <c r="I366" s="413">
        <v>5</v>
      </c>
      <c r="J366" s="413" t="s">
        <v>562</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6"/>
        <v>4</v>
      </c>
      <c r="D367" s="408"/>
      <c r="E367" s="465"/>
      <c r="F367" s="465"/>
      <c r="G367" s="408"/>
      <c r="H367" s="413"/>
      <c r="I367" s="413">
        <v>6</v>
      </c>
      <c r="J367" s="413" t="s">
        <v>563</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6"/>
        <v>4</v>
      </c>
      <c r="D368" s="408"/>
      <c r="E368" s="465"/>
      <c r="F368" s="465"/>
      <c r="G368" s="408"/>
      <c r="H368" s="413"/>
      <c r="I368" s="413">
        <v>7</v>
      </c>
      <c r="J368" s="413" t="s">
        <v>564</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25">
      <c r="A370" s="382"/>
      <c r="B370" s="391"/>
      <c r="C370" s="384">
        <f>INT($C$232+3)</f>
        <v>4</v>
      </c>
      <c r="D370" s="408"/>
      <c r="E370" s="465"/>
      <c r="F370" s="465"/>
      <c r="G370" s="408"/>
      <c r="H370" s="478"/>
      <c r="I370" s="436" t="s">
        <v>551</v>
      </c>
      <c r="J370" s="436"/>
      <c r="K370" s="413"/>
      <c r="L370" s="413"/>
      <c r="M370" s="413"/>
      <c r="N370" s="436" t="s">
        <v>848</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78">INT($C$232)+3</f>
        <v>4</v>
      </c>
      <c r="D371" s="408"/>
      <c r="E371" s="465"/>
      <c r="F371" s="465"/>
      <c r="G371" s="408"/>
      <c r="H371" s="413"/>
      <c r="I371" s="413">
        <v>0</v>
      </c>
      <c r="J371" s="413" t="s">
        <v>573</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78"/>
        <v>4</v>
      </c>
      <c r="D372" s="408"/>
      <c r="E372" s="465"/>
      <c r="F372" s="465"/>
      <c r="G372" s="408"/>
      <c r="H372" s="413"/>
      <c r="I372" s="413">
        <v>1</v>
      </c>
      <c r="J372" s="413" t="s">
        <v>574</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78"/>
        <v>4</v>
      </c>
      <c r="D373" s="408"/>
      <c r="E373" s="465"/>
      <c r="F373" s="465"/>
      <c r="G373" s="408"/>
      <c r="H373" s="413"/>
      <c r="I373" s="413">
        <v>2</v>
      </c>
      <c r="J373" s="413" t="s">
        <v>575</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78"/>
        <v>4</v>
      </c>
      <c r="D374" s="408"/>
      <c r="E374" s="465"/>
      <c r="F374" s="465"/>
      <c r="G374" s="408"/>
      <c r="H374" s="413"/>
      <c r="I374" s="413">
        <v>3</v>
      </c>
      <c r="J374" s="413" t="s">
        <v>560</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78"/>
        <v>4</v>
      </c>
      <c r="D375" s="408"/>
      <c r="E375" s="465"/>
      <c r="F375" s="465"/>
      <c r="G375" s="408"/>
      <c r="H375" s="413"/>
      <c r="I375" s="413">
        <v>4</v>
      </c>
      <c r="J375" s="413" t="s">
        <v>561</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78"/>
        <v>4</v>
      </c>
      <c r="D376" s="408"/>
      <c r="E376" s="465"/>
      <c r="F376" s="465"/>
      <c r="G376" s="408"/>
      <c r="H376" s="413"/>
      <c r="I376" s="413">
        <v>5</v>
      </c>
      <c r="J376" s="413" t="s">
        <v>562</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78"/>
        <v>4</v>
      </c>
      <c r="D377" s="408"/>
      <c r="E377" s="465"/>
      <c r="F377" s="465"/>
      <c r="G377" s="408"/>
      <c r="H377" s="413"/>
      <c r="I377" s="413">
        <v>6</v>
      </c>
      <c r="J377" s="413" t="s">
        <v>563</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78"/>
        <v>4</v>
      </c>
      <c r="D378" s="408"/>
      <c r="E378" s="465"/>
      <c r="F378" s="465"/>
      <c r="G378" s="408"/>
      <c r="H378" s="413"/>
      <c r="I378" s="413">
        <v>7</v>
      </c>
      <c r="J378" s="413" t="s">
        <v>564</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25">
      <c r="A380" s="382"/>
      <c r="B380" s="391"/>
      <c r="C380" s="384">
        <f>INT($C$232+3)</f>
        <v>4</v>
      </c>
      <c r="D380" s="408"/>
      <c r="E380" s="465"/>
      <c r="F380" s="465"/>
      <c r="G380" s="408"/>
      <c r="H380" s="478"/>
      <c r="I380" s="436" t="s">
        <v>551</v>
      </c>
      <c r="J380" s="436"/>
      <c r="K380" s="413"/>
      <c r="L380" s="413"/>
      <c r="M380" s="413"/>
      <c r="N380" s="436" t="s">
        <v>592</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79">INT($C$232)+3</f>
        <v>4</v>
      </c>
      <c r="D381" s="408"/>
      <c r="E381" s="465"/>
      <c r="F381" s="465"/>
      <c r="G381" s="408"/>
      <c r="H381" s="413"/>
      <c r="I381" s="413">
        <v>0</v>
      </c>
      <c r="J381" s="413" t="s">
        <v>573</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79"/>
        <v>4</v>
      </c>
      <c r="D382" s="408"/>
      <c r="E382" s="465"/>
      <c r="F382" s="465"/>
      <c r="G382" s="408"/>
      <c r="H382" s="413"/>
      <c r="I382" s="413">
        <v>1</v>
      </c>
      <c r="J382" s="413" t="s">
        <v>574</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79"/>
        <v>4</v>
      </c>
      <c r="D383" s="408"/>
      <c r="E383" s="465"/>
      <c r="F383" s="465"/>
      <c r="G383" s="408"/>
      <c r="H383" s="413"/>
      <c r="I383" s="413">
        <v>2</v>
      </c>
      <c r="J383" s="413" t="s">
        <v>575</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79"/>
        <v>4</v>
      </c>
      <c r="D384" s="408"/>
      <c r="E384" s="465"/>
      <c r="F384" s="465"/>
      <c r="G384" s="408"/>
      <c r="H384" s="413"/>
      <c r="I384" s="413">
        <v>3</v>
      </c>
      <c r="J384" s="413" t="s">
        <v>560</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79"/>
        <v>4</v>
      </c>
      <c r="D385" s="408"/>
      <c r="E385" s="465"/>
      <c r="F385" s="465"/>
      <c r="G385" s="408"/>
      <c r="H385" s="413"/>
      <c r="I385" s="413">
        <v>4</v>
      </c>
      <c r="J385" s="413" t="s">
        <v>561</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79"/>
        <v>4</v>
      </c>
      <c r="D386" s="408"/>
      <c r="E386" s="465"/>
      <c r="F386" s="465"/>
      <c r="G386" s="408"/>
      <c r="H386" s="413"/>
      <c r="I386" s="413">
        <v>5</v>
      </c>
      <c r="J386" s="413" t="s">
        <v>562</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79"/>
        <v>4</v>
      </c>
      <c r="D387" s="408"/>
      <c r="E387" s="465"/>
      <c r="F387" s="465"/>
      <c r="G387" s="408"/>
      <c r="H387" s="413"/>
      <c r="I387" s="413">
        <v>6</v>
      </c>
      <c r="J387" s="413" t="s">
        <v>563</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79"/>
        <v>4</v>
      </c>
      <c r="D388" s="408"/>
      <c r="E388" s="465"/>
      <c r="F388" s="465"/>
      <c r="G388" s="408"/>
      <c r="H388" s="413"/>
      <c r="I388" s="413">
        <v>7</v>
      </c>
      <c r="J388" s="413" t="s">
        <v>564</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25">
      <c r="A390" s="382"/>
      <c r="B390" s="391"/>
      <c r="C390" s="384">
        <f t="shared" ref="C390:C395" si="80">INT($C$232)+3</f>
        <v>4</v>
      </c>
      <c r="D390" s="408"/>
      <c r="E390" s="465"/>
      <c r="F390" s="465"/>
      <c r="G390" s="408"/>
      <c r="H390" s="413" t="s">
        <v>1153</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0"/>
        <v>4</v>
      </c>
      <c r="D391" s="408"/>
      <c r="E391" s="465"/>
      <c r="F391" s="465"/>
      <c r="G391" s="408"/>
      <c r="H391" s="413" t="s">
        <v>593</v>
      </c>
      <c r="I391" s="452">
        <v>55</v>
      </c>
      <c r="J391" s="413" t="s">
        <v>594</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0"/>
        <v>4</v>
      </c>
      <c r="D392" s="408"/>
      <c r="E392" s="465"/>
      <c r="F392" s="465"/>
      <c r="G392" s="408"/>
      <c r="H392" s="413" t="s">
        <v>595</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0"/>
        <v>4</v>
      </c>
      <c r="D393" s="408"/>
      <c r="E393" s="465"/>
      <c r="F393" s="465"/>
      <c r="G393" s="408"/>
      <c r="H393" s="413" t="s">
        <v>596</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0"/>
        <v>4</v>
      </c>
      <c r="D394" s="408"/>
      <c r="E394" s="465"/>
      <c r="F394" s="465"/>
      <c r="G394" s="408"/>
      <c r="H394" s="413" t="s">
        <v>597</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0"/>
        <v>4</v>
      </c>
      <c r="D395" s="408"/>
      <c r="E395" s="465"/>
      <c r="F395" s="465"/>
      <c r="G395" s="408"/>
      <c r="H395" s="413" t="s">
        <v>598</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1086</v>
      </c>
      <c r="I397" s="413"/>
      <c r="J397" s="413"/>
      <c r="K397" s="413"/>
      <c r="L397" s="413" t="s">
        <v>599</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1078</v>
      </c>
      <c r="J398" s="413" t="s">
        <v>1079</v>
      </c>
      <c r="K398" s="962"/>
      <c r="L398" s="429" t="s">
        <v>600</v>
      </c>
      <c r="M398" s="429" t="s">
        <v>1081</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1">INT($C$232)+3</f>
        <v>4</v>
      </c>
      <c r="D399" s="408"/>
      <c r="E399" s="465"/>
      <c r="F399" s="465"/>
      <c r="G399" s="408"/>
      <c r="H399" s="415" t="s">
        <v>1080</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1"/>
        <v>4</v>
      </c>
      <c r="D400" s="408"/>
      <c r="E400" s="465"/>
      <c r="F400" s="465"/>
      <c r="G400" s="408"/>
      <c r="H400" s="415" t="s">
        <v>574</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1"/>
        <v>4</v>
      </c>
      <c r="D401" s="408"/>
      <c r="E401" s="465"/>
      <c r="F401" s="465"/>
      <c r="G401" s="408"/>
      <c r="H401" s="415" t="s">
        <v>575</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1"/>
        <v>4</v>
      </c>
      <c r="D402" s="408"/>
      <c r="E402" s="465"/>
      <c r="F402" s="465"/>
      <c r="G402" s="408"/>
      <c r="H402" s="415" t="s">
        <v>560</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1"/>
        <v>4</v>
      </c>
      <c r="D403" s="408"/>
      <c r="E403" s="465"/>
      <c r="F403" s="465"/>
      <c r="G403" s="408"/>
      <c r="H403" s="415" t="s">
        <v>561</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1"/>
        <v>4</v>
      </c>
      <c r="D404" s="408"/>
      <c r="E404" s="465"/>
      <c r="F404" s="465"/>
      <c r="G404" s="408"/>
      <c r="H404" s="415" t="s">
        <v>562</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1"/>
        <v>4</v>
      </c>
      <c r="D405" s="408"/>
      <c r="E405" s="465"/>
      <c r="F405" s="465"/>
      <c r="G405" s="408"/>
      <c r="H405" s="415" t="s">
        <v>563</v>
      </c>
      <c r="I405" s="516" t="b">
        <v>0</v>
      </c>
      <c r="J405" s="430" t="b">
        <v>0</v>
      </c>
      <c r="K405" s="413"/>
      <c r="L405" s="446">
        <f t="shared" si="83"/>
        <v>1</v>
      </c>
      <c r="M405" s="446">
        <f t="shared" si="82"/>
        <v>1</v>
      </c>
      <c r="N405" s="483"/>
      <c r="O405" s="796"/>
      <c r="P405" s="1217" t="s">
        <v>948</v>
      </c>
      <c r="Q405" s="1217"/>
      <c r="R405" s="1217"/>
      <c r="S405" s="1217"/>
      <c r="T405" s="1217"/>
      <c r="U405" s="1217"/>
      <c r="V405" s="1217"/>
      <c r="W405" s="1217"/>
      <c r="X405" s="1217"/>
      <c r="Y405" s="1217"/>
      <c r="Z405" s="1218"/>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1"/>
        <v>4</v>
      </c>
      <c r="D406" s="408"/>
      <c r="E406" s="465"/>
      <c r="F406" s="465"/>
      <c r="G406" s="408"/>
      <c r="H406" s="415" t="s">
        <v>564</v>
      </c>
      <c r="I406" s="516" t="b">
        <v>0</v>
      </c>
      <c r="J406" s="430" t="b">
        <v>0</v>
      </c>
      <c r="K406" s="413"/>
      <c r="L406" s="446">
        <f t="shared" si="83"/>
        <v>1</v>
      </c>
      <c r="M406" s="446">
        <f t="shared" si="82"/>
        <v>1</v>
      </c>
      <c r="N406" s="483"/>
      <c r="O406" s="796"/>
      <c r="P406" s="1219"/>
      <c r="Q406" s="1219"/>
      <c r="R406" s="1219"/>
      <c r="S406" s="1219"/>
      <c r="T406" s="1219"/>
      <c r="U406" s="1219"/>
      <c r="V406" s="1219"/>
      <c r="W406" s="1219"/>
      <c r="X406" s="1219"/>
      <c r="Y406" s="1219"/>
      <c r="Z406" s="1220"/>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1"/>
        <v>4</v>
      </c>
      <c r="D407" s="408"/>
      <c r="E407" s="465"/>
      <c r="F407" s="465"/>
      <c r="G407" s="408"/>
      <c r="H407" s="482"/>
      <c r="I407" s="482"/>
      <c r="J407" s="482"/>
      <c r="K407" s="482"/>
      <c r="L407" s="482"/>
      <c r="M407" s="482"/>
      <c r="N407" s="686"/>
      <c r="O407" s="797"/>
      <c r="P407" s="1219"/>
      <c r="Q407" s="1219"/>
      <c r="R407" s="1219"/>
      <c r="S407" s="1219"/>
      <c r="T407" s="1219"/>
      <c r="U407" s="1219"/>
      <c r="V407" s="1219"/>
      <c r="W407" s="1219"/>
      <c r="X407" s="1219"/>
      <c r="Y407" s="1219"/>
      <c r="Z407" s="1220"/>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1"/>
        <v>4</v>
      </c>
      <c r="D408" s="408"/>
      <c r="E408" s="465"/>
      <c r="F408" s="465"/>
      <c r="G408" s="408"/>
      <c r="H408" s="565" t="s">
        <v>601</v>
      </c>
      <c r="I408" s="565"/>
      <c r="J408" s="565"/>
      <c r="K408" s="565"/>
      <c r="L408" s="565"/>
      <c r="M408" s="565"/>
      <c r="N408" s="565"/>
      <c r="O408" s="795"/>
      <c r="P408" s="1219"/>
      <c r="Q408" s="1219"/>
      <c r="R408" s="1219"/>
      <c r="S408" s="1219"/>
      <c r="T408" s="1219"/>
      <c r="U408" s="1219"/>
      <c r="V408" s="1219"/>
      <c r="W408" s="1219"/>
      <c r="X408" s="1219"/>
      <c r="Y408" s="1219"/>
      <c r="Z408" s="1220"/>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1"/>
        <v>4</v>
      </c>
      <c r="D409" s="408"/>
      <c r="E409" s="465"/>
      <c r="F409" s="465"/>
      <c r="G409" s="408"/>
      <c r="H409" s="483"/>
      <c r="I409" s="517"/>
      <c r="J409" s="517"/>
      <c r="K409" s="518" t="s">
        <v>602</v>
      </c>
      <c r="L409" s="435"/>
      <c r="M409" s="435"/>
      <c r="N409" s="519"/>
      <c r="O409" s="793"/>
      <c r="P409" s="1219"/>
      <c r="Q409" s="1219"/>
      <c r="R409" s="1219"/>
      <c r="S409" s="1219"/>
      <c r="T409" s="1219"/>
      <c r="U409" s="1219"/>
      <c r="V409" s="1219"/>
      <c r="W409" s="1219"/>
      <c r="X409" s="1219"/>
      <c r="Y409" s="1219"/>
      <c r="Z409" s="1220"/>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1"/>
        <v>4</v>
      </c>
      <c r="D410" s="408"/>
      <c r="E410" s="465"/>
      <c r="F410" s="465"/>
      <c r="G410" s="408"/>
      <c r="H410" s="483"/>
      <c r="I410" s="520" t="s">
        <v>581</v>
      </c>
      <c r="J410" s="520" t="s">
        <v>603</v>
      </c>
      <c r="K410" s="521" t="s">
        <v>604</v>
      </c>
      <c r="L410" s="429" t="s">
        <v>605</v>
      </c>
      <c r="M410" s="429" t="s">
        <v>606</v>
      </c>
      <c r="N410" s="522" t="s">
        <v>581</v>
      </c>
      <c r="O410" s="794"/>
      <c r="P410" s="1219"/>
      <c r="Q410" s="1219"/>
      <c r="R410" s="1219"/>
      <c r="S410" s="1219"/>
      <c r="T410" s="1219"/>
      <c r="U410" s="1219"/>
      <c r="V410" s="1219"/>
      <c r="W410" s="1219"/>
      <c r="X410" s="1219"/>
      <c r="Y410" s="1219"/>
      <c r="Z410" s="1220"/>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4"/>
      <c r="P411" s="1219"/>
      <c r="Q411" s="1219"/>
      <c r="R411" s="1219"/>
      <c r="S411" s="1219"/>
      <c r="T411" s="1219"/>
      <c r="U411" s="1219"/>
      <c r="V411" s="1219"/>
      <c r="W411" s="1219"/>
      <c r="X411" s="1219"/>
      <c r="Y411" s="1219"/>
      <c r="Z411" s="1220"/>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4"/>
      <c r="P412" s="1221"/>
      <c r="Q412" s="1221"/>
      <c r="R412" s="1221"/>
      <c r="S412" s="1221"/>
      <c r="T412" s="1221"/>
      <c r="U412" s="1221"/>
      <c r="V412" s="1221"/>
      <c r="W412" s="1221"/>
      <c r="X412" s="1221"/>
      <c r="Y412" s="1221"/>
      <c r="Z412" s="1222"/>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25">
      <c r="A414" s="382"/>
      <c r="B414" s="391"/>
      <c r="C414" s="384">
        <f>INT($C$232)+1</f>
        <v>2</v>
      </c>
      <c r="D414" s="408"/>
      <c r="E414" s="465"/>
      <c r="F414" s="465"/>
      <c r="G414" s="408"/>
      <c r="H414" s="468" t="s">
        <v>932</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608</v>
      </c>
      <c r="I416" s="436" t="s">
        <v>609</v>
      </c>
      <c r="J416" s="525"/>
      <c r="K416" s="436" t="s">
        <v>834</v>
      </c>
      <c r="L416" s="436"/>
      <c r="M416" s="436"/>
      <c r="N416" s="436" t="s">
        <v>835</v>
      </c>
      <c r="O416" s="436"/>
      <c r="P416" s="436"/>
      <c r="Q416" s="436"/>
      <c r="R416" s="436" t="s">
        <v>1159</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836</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25">
      <c r="A429" s="382"/>
      <c r="B429" s="391"/>
      <c r="C429" s="384">
        <f>INT($C$232)+1</f>
        <v>2</v>
      </c>
      <c r="D429" s="408"/>
      <c r="E429" s="465"/>
      <c r="F429" s="465"/>
      <c r="G429" s="408"/>
      <c r="H429" s="468" t="s">
        <v>607</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608</v>
      </c>
      <c r="I431" s="436" t="s">
        <v>610</v>
      </c>
      <c r="J431" s="525"/>
      <c r="K431" s="526">
        <f>COUNTA($H432:$H$462)</f>
        <v>30</v>
      </c>
      <c r="L431" s="526">
        <f>COUNTA($I$432:$I$462)/K431</f>
        <v>1</v>
      </c>
      <c r="M431" s="416">
        <v>-9</v>
      </c>
      <c r="N431" s="436" t="s">
        <v>611</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89">INT($C$232)+3</f>
        <v>4</v>
      </c>
      <c r="D432" s="408"/>
      <c r="E432" s="465"/>
      <c r="F432" s="465"/>
      <c r="G432" s="408"/>
      <c r="H432" s="429" t="str">
        <f t="shared" ref="H432:H441" si="90">H$251</f>
        <v>Aut</v>
      </c>
      <c r="I432" s="435" t="s">
        <v>843</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89"/>
        <v>4</v>
      </c>
      <c r="D442" s="408"/>
      <c r="E442" s="465"/>
      <c r="F442" s="465"/>
      <c r="G442" s="408"/>
      <c r="H442" s="429" t="str">
        <f>H$252</f>
        <v>Win</v>
      </c>
      <c r="I442" s="435" t="s">
        <v>843</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89"/>
        <v>4</v>
      </c>
      <c r="D452" s="408"/>
      <c r="E452" s="465"/>
      <c r="F452" s="465"/>
      <c r="G452" s="408"/>
      <c r="H452" s="429" t="str">
        <f t="shared" ref="H452:H461" si="94">H$253</f>
        <v>Spr</v>
      </c>
      <c r="I452" s="435" t="s">
        <v>843</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25">
      <c r="A463" s="382"/>
      <c r="B463" s="391"/>
      <c r="C463" s="384">
        <f>INT($C$232)+2</f>
        <v>3</v>
      </c>
      <c r="D463" s="408"/>
      <c r="E463" s="465"/>
      <c r="F463" s="465"/>
      <c r="G463" s="408"/>
      <c r="H463" s="478" t="s">
        <v>608</v>
      </c>
      <c r="I463" s="436" t="s">
        <v>612</v>
      </c>
      <c r="J463" s="436"/>
      <c r="K463" s="528">
        <f>COUNTA($H464:$H$476)</f>
        <v>3</v>
      </c>
      <c r="L463" s="526">
        <f>COUNTA($I$464:$I$476)/K463</f>
        <v>4</v>
      </c>
      <c r="M463" s="500"/>
      <c r="N463" s="413"/>
      <c r="O463" s="436" t="s">
        <v>613</v>
      </c>
      <c r="P463" s="436"/>
      <c r="Q463" s="436"/>
      <c r="R463" s="436" t="s">
        <v>614</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6">INT($C$232)+3</f>
        <v>4</v>
      </c>
      <c r="D464" s="408"/>
      <c r="E464" s="465"/>
      <c r="F464" s="465"/>
      <c r="G464" s="408"/>
      <c r="H464" s="429" t="str">
        <f>H$251</f>
        <v>Aut</v>
      </c>
      <c r="I464" s="435" t="s">
        <v>615</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6"/>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6"/>
        <v>4</v>
      </c>
      <c r="D466" s="408"/>
      <c r="E466" s="465"/>
      <c r="F466" s="465"/>
      <c r="G466" s="408"/>
      <c r="H466" s="429"/>
      <c r="I466" s="435" t="str">
        <f>H355</f>
        <v>a1</v>
      </c>
      <c r="J466" s="435"/>
      <c r="K466" s="413"/>
      <c r="L466" s="413"/>
      <c r="M466" s="413"/>
      <c r="N466" s="430">
        <v>19</v>
      </c>
      <c r="O466" s="773">
        <f>IF(N466=0,0,N466+72)</f>
        <v>91</v>
      </c>
      <c r="P466" s="774">
        <f t="shared" ref="P466:P467" si="97">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6"/>
        <v>4</v>
      </c>
      <c r="D467" s="408"/>
      <c r="E467" s="465"/>
      <c r="F467" s="465"/>
      <c r="G467" s="408"/>
      <c r="H467" s="429"/>
      <c r="I467" s="435" t="str">
        <f>H356</f>
        <v>a2</v>
      </c>
      <c r="J467" s="435"/>
      <c r="K467" s="413"/>
      <c r="L467" s="413"/>
      <c r="M467" s="413"/>
      <c r="N467" s="430">
        <v>19</v>
      </c>
      <c r="O467" s="773">
        <f>IF(N467=0,0,N467+72)</f>
        <v>91</v>
      </c>
      <c r="P467" s="774">
        <f t="shared" si="97"/>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6"/>
        <v>4</v>
      </c>
      <c r="D470" s="408"/>
      <c r="E470" s="465"/>
      <c r="F470" s="465"/>
      <c r="G470" s="408"/>
      <c r="H470" s="429"/>
      <c r="I470" s="435" t="str">
        <f t="shared" si="98"/>
        <v>a1</v>
      </c>
      <c r="J470" s="435"/>
      <c r="K470" s="413"/>
      <c r="L470" s="413"/>
      <c r="M470" s="413"/>
      <c r="N470" s="775">
        <f>IF(N466=0,0,N466+24)</f>
        <v>43</v>
      </c>
      <c r="O470" s="773">
        <f>IF(N470=0,0,N470+72)</f>
        <v>115</v>
      </c>
      <c r="P470" s="774">
        <f t="shared" ref="P470:P471" si="99">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6"/>
        <v>4</v>
      </c>
      <c r="D471" s="408"/>
      <c r="E471" s="465"/>
      <c r="F471" s="465"/>
      <c r="G471" s="408"/>
      <c r="H471" s="429"/>
      <c r="I471" s="435" t="str">
        <f t="shared" si="98"/>
        <v>a2</v>
      </c>
      <c r="J471" s="435"/>
      <c r="K471" s="413"/>
      <c r="L471" s="413"/>
      <c r="M471" s="413"/>
      <c r="N471" s="775">
        <f>IF(N467=0,0,N467+24)</f>
        <v>43</v>
      </c>
      <c r="O471" s="773">
        <f>IF(N471=0,0,N471+72)</f>
        <v>115</v>
      </c>
      <c r="P471" s="774">
        <f t="shared" si="99"/>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6"/>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6"/>
        <v>4</v>
      </c>
      <c r="D474" s="408"/>
      <c r="E474" s="465"/>
      <c r="F474" s="465"/>
      <c r="G474" s="408"/>
      <c r="H474" s="429"/>
      <c r="I474" s="435" t="str">
        <f>I466</f>
        <v>a1</v>
      </c>
      <c r="J474" s="435"/>
      <c r="K474" s="413"/>
      <c r="L474" s="413"/>
      <c r="M474" s="413"/>
      <c r="N474" s="775">
        <f>IF(N470=0,0,N470+24)</f>
        <v>67</v>
      </c>
      <c r="O474" s="773">
        <f>IF(N474=0,0,N474+72)</f>
        <v>139</v>
      </c>
      <c r="P474" s="774">
        <f t="shared" ref="P474:P475" si="100">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6"/>
        <v>4</v>
      </c>
      <c r="D475" s="408"/>
      <c r="E475" s="465"/>
      <c r="F475" s="465"/>
      <c r="G475" s="408"/>
      <c r="H475" s="429"/>
      <c r="I475" s="435" t="str">
        <f>I467</f>
        <v>a2</v>
      </c>
      <c r="J475" s="435"/>
      <c r="K475" s="413"/>
      <c r="L475" s="413"/>
      <c r="M475" s="413"/>
      <c r="N475" s="775">
        <f>IF(N471=0,0,N471+24)</f>
        <v>67</v>
      </c>
      <c r="O475" s="773">
        <f>IF(N475=0,0,N475+72)</f>
        <v>139</v>
      </c>
      <c r="P475" s="774">
        <f t="shared" si="100"/>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25">
      <c r="A477" s="382"/>
      <c r="B477" s="391"/>
      <c r="C477" s="384">
        <f>INT($C$232)+2</f>
        <v>3</v>
      </c>
      <c r="D477" s="408"/>
      <c r="E477" s="465"/>
      <c r="F477" s="465"/>
      <c r="G477" s="408"/>
      <c r="H477" s="478" t="s">
        <v>608</v>
      </c>
      <c r="I477" s="436" t="s">
        <v>616</v>
      </c>
      <c r="J477" s="436"/>
      <c r="K477" s="528"/>
      <c r="L477" s="526">
        <f>COUNTA($I478:$I$490)/COUNTA($H478:$H$490)</f>
        <v>4</v>
      </c>
      <c r="M477" s="413"/>
      <c r="N477" s="436" t="s">
        <v>617</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1">INT($C$232)+3</f>
        <v>4</v>
      </c>
      <c r="D478" s="408"/>
      <c r="E478" s="465"/>
      <c r="F478" s="465"/>
      <c r="G478" s="408"/>
      <c r="H478" s="429" t="str">
        <f>H$251</f>
        <v>Aut</v>
      </c>
      <c r="I478" s="435" t="s">
        <v>615</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1"/>
        <v>4</v>
      </c>
      <c r="D479" s="408"/>
      <c r="E479" s="465"/>
      <c r="F479" s="465"/>
      <c r="G479" s="408"/>
      <c r="H479" s="429"/>
      <c r="I479" s="435" t="s">
        <v>618</v>
      </c>
      <c r="J479" s="435"/>
      <c r="K479" s="413"/>
      <c r="L479" s="413"/>
      <c r="M479" s="413"/>
      <c r="N479" s="430">
        <v>15</v>
      </c>
      <c r="O479" s="773">
        <f>IF(N479=0,0,N479+72)</f>
        <v>87</v>
      </c>
      <c r="P479" s="774">
        <f t="shared" ref="P479:P481" si="102">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1"/>
        <v>4</v>
      </c>
      <c r="D480" s="408"/>
      <c r="E480" s="465"/>
      <c r="F480" s="465"/>
      <c r="G480" s="408"/>
      <c r="H480" s="429"/>
      <c r="I480" s="435" t="s">
        <v>619</v>
      </c>
      <c r="J480" s="435"/>
      <c r="K480" s="413"/>
      <c r="L480" s="413"/>
      <c r="M480" s="413"/>
      <c r="N480" s="430">
        <v>16</v>
      </c>
      <c r="O480" s="773">
        <f>IF(N480=0,0,N480+72)</f>
        <v>88</v>
      </c>
      <c r="P480" s="774">
        <f t="shared" si="102"/>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1"/>
        <v>4</v>
      </c>
      <c r="D481" s="408"/>
      <c r="E481" s="465"/>
      <c r="F481" s="465"/>
      <c r="G481" s="408"/>
      <c r="H481" s="429"/>
      <c r="I481" s="435" t="s">
        <v>620</v>
      </c>
      <c r="J481" s="435"/>
      <c r="K481" s="413"/>
      <c r="L481" s="413"/>
      <c r="M481" s="413"/>
      <c r="N481" s="430">
        <v>17</v>
      </c>
      <c r="O481" s="773">
        <f>IF(N481=0,0,N481+72)</f>
        <v>89</v>
      </c>
      <c r="P481" s="774">
        <f t="shared" si="102"/>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1"/>
        <v>4</v>
      </c>
      <c r="D482" s="408"/>
      <c r="E482" s="465"/>
      <c r="F482" s="465"/>
      <c r="G482" s="408"/>
      <c r="H482" s="429" t="str">
        <f>H$252</f>
        <v>Win</v>
      </c>
      <c r="I482" s="435" t="s">
        <v>615</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1"/>
        <v>4</v>
      </c>
      <c r="D483" s="408"/>
      <c r="E483" s="465"/>
      <c r="F483" s="465"/>
      <c r="G483" s="408"/>
      <c r="H483" s="429"/>
      <c r="I483" s="435" t="s">
        <v>618</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1"/>
        <v>4</v>
      </c>
      <c r="D484" s="408"/>
      <c r="E484" s="465"/>
      <c r="F484" s="465"/>
      <c r="G484" s="408"/>
      <c r="H484" s="429"/>
      <c r="I484" s="435" t="s">
        <v>619</v>
      </c>
      <c r="J484" s="435"/>
      <c r="K484" s="413"/>
      <c r="L484" s="413"/>
      <c r="M484" s="413"/>
      <c r="N484" s="775">
        <f>IF(N480=0,0,N480+24)</f>
        <v>40</v>
      </c>
      <c r="O484" s="773">
        <f>IF(N484=0,0,N484+72)</f>
        <v>112</v>
      </c>
      <c r="P484" s="774">
        <f t="shared" ref="P484:P485" si="103">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1"/>
        <v>4</v>
      </c>
      <c r="D485" s="408"/>
      <c r="E485" s="465"/>
      <c r="F485" s="465"/>
      <c r="G485" s="408"/>
      <c r="H485" s="429"/>
      <c r="I485" s="435" t="s">
        <v>620</v>
      </c>
      <c r="J485" s="435"/>
      <c r="K485" s="413"/>
      <c r="L485" s="413"/>
      <c r="M485" s="413"/>
      <c r="N485" s="775">
        <f>IF(N481=0,0,N481+24)</f>
        <v>41</v>
      </c>
      <c r="O485" s="773">
        <f>IF(N485=0,0,N485+72)</f>
        <v>113</v>
      </c>
      <c r="P485" s="774">
        <f t="shared" si="103"/>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1"/>
        <v>4</v>
      </c>
      <c r="D486" s="408"/>
      <c r="E486" s="465"/>
      <c r="F486" s="465"/>
      <c r="G486" s="408"/>
      <c r="H486" s="429" t="str">
        <f>H$253</f>
        <v>Spr</v>
      </c>
      <c r="I486" s="435" t="s">
        <v>615</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1"/>
        <v>4</v>
      </c>
      <c r="D487" s="408"/>
      <c r="E487" s="465"/>
      <c r="F487" s="465"/>
      <c r="G487" s="408"/>
      <c r="H487" s="429"/>
      <c r="I487" s="435" t="s">
        <v>618</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1"/>
        <v>4</v>
      </c>
      <c r="D488" s="408"/>
      <c r="E488" s="465"/>
      <c r="F488" s="465"/>
      <c r="G488" s="408"/>
      <c r="H488" s="429"/>
      <c r="I488" s="435" t="s">
        <v>619</v>
      </c>
      <c r="J488" s="435"/>
      <c r="K488" s="413"/>
      <c r="L488" s="413"/>
      <c r="M488" s="413"/>
      <c r="N488" s="775">
        <f>IF(N484=0,0,N484+24)</f>
        <v>64</v>
      </c>
      <c r="O488" s="773">
        <f>IF(N488=0,0,N488+72)</f>
        <v>136</v>
      </c>
      <c r="P488" s="774">
        <f t="shared" ref="P488:P489" si="104">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1"/>
        <v>4</v>
      </c>
      <c r="D489" s="408"/>
      <c r="E489" s="465"/>
      <c r="F489" s="465"/>
      <c r="G489" s="408"/>
      <c r="H489" s="429"/>
      <c r="I489" s="435" t="s">
        <v>620</v>
      </c>
      <c r="J489" s="435"/>
      <c r="K489" s="413"/>
      <c r="L489" s="413"/>
      <c r="M489" s="413"/>
      <c r="N489" s="775">
        <f>IF(N485=0,0,N485+24)</f>
        <v>65</v>
      </c>
      <c r="O489" s="773">
        <f>IF(N489=0,0,N489+72)</f>
        <v>137</v>
      </c>
      <c r="P489" s="774">
        <f t="shared" si="104"/>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25">
      <c r="A491" s="382"/>
      <c r="B491" s="391"/>
      <c r="C491" s="384">
        <f>INT($C$232)+2</f>
        <v>3</v>
      </c>
      <c r="D491" s="408"/>
      <c r="E491" s="465"/>
      <c r="F491" s="465"/>
      <c r="G491" s="408"/>
      <c r="H491" s="478" t="s">
        <v>608</v>
      </c>
      <c r="I491" s="478" t="s">
        <v>920</v>
      </c>
      <c r="J491" s="436" t="s">
        <v>935</v>
      </c>
      <c r="K491" s="436"/>
      <c r="L491" s="526">
        <f>COUNTA($J492:$J$612)/COUNTA($I492:$I$612)</f>
        <v>8</v>
      </c>
      <c r="M491" s="413"/>
      <c r="N491" s="436" t="s">
        <v>617</v>
      </c>
      <c r="O491" s="436"/>
      <c r="P491" s="436"/>
      <c r="Q491" s="436"/>
      <c r="R491" s="778" t="s">
        <v>933</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5">INT($C$232)+3</f>
        <v>4</v>
      </c>
      <c r="D492" s="408"/>
      <c r="E492" s="465"/>
      <c r="F492" s="465"/>
      <c r="G492" s="408"/>
      <c r="H492" s="429" t="str">
        <f>H$251</f>
        <v>Aut</v>
      </c>
      <c r="I492" s="429">
        <v>0</v>
      </c>
      <c r="J492" s="435" t="s">
        <v>921</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5"/>
        <v>4</v>
      </c>
      <c r="D493" s="408"/>
      <c r="E493" s="465"/>
      <c r="F493" s="465"/>
      <c r="G493" s="408"/>
      <c r="H493" s="413"/>
      <c r="I493" s="429"/>
      <c r="J493" s="435" t="s">
        <v>922</v>
      </c>
      <c r="K493" s="435"/>
      <c r="L493" s="413"/>
      <c r="M493" s="413"/>
      <c r="N493" s="430">
        <v>1</v>
      </c>
      <c r="O493" s="773">
        <f t="shared" ref="O493" si="106">IF(N493=0,0,N493+72)</f>
        <v>73</v>
      </c>
      <c r="P493" s="774">
        <f t="shared" ref="P493" si="107">O493</f>
        <v>73</v>
      </c>
      <c r="Q493" s="773">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5"/>
        <v>4</v>
      </c>
      <c r="D494" s="408"/>
      <c r="E494" s="465"/>
      <c r="F494" s="465"/>
      <c r="G494" s="408"/>
      <c r="H494" s="413"/>
      <c r="I494" s="429"/>
      <c r="J494" s="435" t="s">
        <v>152</v>
      </c>
      <c r="K494" s="435"/>
      <c r="L494" s="413"/>
      <c r="M494" s="413"/>
      <c r="N494" s="430">
        <v>0</v>
      </c>
      <c r="O494" s="773">
        <f t="shared" ref="O494:O499" si="109">IF(N494=0,0,N494+72)</f>
        <v>0</v>
      </c>
      <c r="P494" s="774">
        <f t="shared" ref="P494:P499" si="110">O494</f>
        <v>0</v>
      </c>
      <c r="Q494" s="773">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5"/>
        <v>4</v>
      </c>
      <c r="D495" s="408"/>
      <c r="E495" s="465"/>
      <c r="F495" s="465"/>
      <c r="G495" s="408"/>
      <c r="H495" s="413"/>
      <c r="I495" s="429"/>
      <c r="J495" s="435" t="s">
        <v>621</v>
      </c>
      <c r="K495" s="435"/>
      <c r="L495" s="413"/>
      <c r="M495" s="413"/>
      <c r="N495" s="430">
        <v>0</v>
      </c>
      <c r="O495" s="773">
        <f t="shared" si="109"/>
        <v>0</v>
      </c>
      <c r="P495" s="774">
        <f t="shared" si="110"/>
        <v>0</v>
      </c>
      <c r="Q495" s="773">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5"/>
        <v>4</v>
      </c>
      <c r="D496" s="408"/>
      <c r="E496" s="465"/>
      <c r="F496" s="465"/>
      <c r="G496" s="408"/>
      <c r="H496" s="413"/>
      <c r="I496" s="429"/>
      <c r="J496" s="435" t="s">
        <v>622</v>
      </c>
      <c r="K496" s="435"/>
      <c r="L496" s="413"/>
      <c r="M496" s="413"/>
      <c r="N496" s="430">
        <v>0</v>
      </c>
      <c r="O496" s="773">
        <f t="shared" si="109"/>
        <v>0</v>
      </c>
      <c r="P496" s="774">
        <f t="shared" si="110"/>
        <v>0</v>
      </c>
      <c r="Q496" s="773">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5"/>
        <v>4</v>
      </c>
      <c r="D497" s="408"/>
      <c r="E497" s="465"/>
      <c r="F497" s="465"/>
      <c r="G497" s="408"/>
      <c r="H497" s="413"/>
      <c r="I497" s="429"/>
      <c r="J497" s="435" t="s">
        <v>623</v>
      </c>
      <c r="K497" s="435"/>
      <c r="L497" s="413"/>
      <c r="M497" s="413"/>
      <c r="N497" s="430">
        <v>0</v>
      </c>
      <c r="O497" s="773">
        <f t="shared" si="109"/>
        <v>0</v>
      </c>
      <c r="P497" s="774">
        <f t="shared" si="110"/>
        <v>0</v>
      </c>
      <c r="Q497" s="773">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5"/>
        <v>4</v>
      </c>
      <c r="D498" s="408"/>
      <c r="E498" s="465"/>
      <c r="F498" s="465"/>
      <c r="G498" s="408"/>
      <c r="H498" s="413"/>
      <c r="I498" s="429"/>
      <c r="J498" s="435" t="s">
        <v>624</v>
      </c>
      <c r="K498" s="435"/>
      <c r="L498" s="413"/>
      <c r="M498" s="413"/>
      <c r="N498" s="430">
        <v>0</v>
      </c>
      <c r="O498" s="773">
        <f t="shared" si="109"/>
        <v>0</v>
      </c>
      <c r="P498" s="774">
        <f t="shared" si="110"/>
        <v>0</v>
      </c>
      <c r="Q498" s="773">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5"/>
        <v>4</v>
      </c>
      <c r="D499" s="408"/>
      <c r="E499" s="465"/>
      <c r="F499" s="465"/>
      <c r="G499" s="408"/>
      <c r="H499" s="413"/>
      <c r="I499" s="429"/>
      <c r="J499" s="435" t="s">
        <v>597</v>
      </c>
      <c r="K499" s="435"/>
      <c r="L499" s="413"/>
      <c r="M499" s="413"/>
      <c r="N499" s="430">
        <v>0</v>
      </c>
      <c r="O499" s="773">
        <f t="shared" si="109"/>
        <v>0</v>
      </c>
      <c r="P499" s="774">
        <f t="shared" si="110"/>
        <v>0</v>
      </c>
      <c r="Q499" s="773">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5"/>
        <v>4</v>
      </c>
      <c r="D500" s="408"/>
      <c r="E500" s="465"/>
      <c r="F500" s="465"/>
      <c r="G500" s="408"/>
      <c r="H500" s="429"/>
      <c r="I500" s="429">
        <v>1</v>
      </c>
      <c r="J500" s="435" t="s">
        <v>921</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5"/>
        <v>4</v>
      </c>
      <c r="D501" s="408"/>
      <c r="E501" s="465"/>
      <c r="F501" s="465"/>
      <c r="G501" s="408"/>
      <c r="H501" s="413"/>
      <c r="I501" s="429"/>
      <c r="J501" s="435" t="s">
        <v>922</v>
      </c>
      <c r="K501" s="435"/>
      <c r="L501" s="413"/>
      <c r="M501" s="413"/>
      <c r="N501" s="430">
        <v>1</v>
      </c>
      <c r="O501" s="773">
        <f t="shared" ref="O501" si="112">IF(N501=0,0,N501+72)</f>
        <v>73</v>
      </c>
      <c r="P501" s="774">
        <f t="shared" ref="P501" si="113">O501</f>
        <v>73</v>
      </c>
      <c r="Q501" s="773">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5"/>
        <v>4</v>
      </c>
      <c r="D502" s="408"/>
      <c r="E502" s="465"/>
      <c r="F502" s="465"/>
      <c r="G502" s="408"/>
      <c r="H502" s="413"/>
      <c r="I502" s="429"/>
      <c r="J502" s="435" t="s">
        <v>152</v>
      </c>
      <c r="K502" s="435"/>
      <c r="L502" s="413"/>
      <c r="M502" s="413"/>
      <c r="N502" s="430">
        <v>2</v>
      </c>
      <c r="O502" s="773">
        <f t="shared" ref="O502:O507" si="115">IF(N502=0,0,N502+72)</f>
        <v>74</v>
      </c>
      <c r="P502" s="774">
        <f t="shared" ref="P502:P507" si="116">O502</f>
        <v>74</v>
      </c>
      <c r="Q502" s="773">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5"/>
        <v>4</v>
      </c>
      <c r="D503" s="408"/>
      <c r="E503" s="465"/>
      <c r="F503" s="465"/>
      <c r="G503" s="408"/>
      <c r="H503" s="413"/>
      <c r="I503" s="429"/>
      <c r="J503" s="435" t="s">
        <v>621</v>
      </c>
      <c r="K503" s="435"/>
      <c r="L503" s="413"/>
      <c r="M503" s="413"/>
      <c r="N503" s="430">
        <v>3</v>
      </c>
      <c r="O503" s="773">
        <f t="shared" si="115"/>
        <v>75</v>
      </c>
      <c r="P503" s="774">
        <f t="shared" si="116"/>
        <v>75</v>
      </c>
      <c r="Q503" s="773">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5"/>
        <v>4</v>
      </c>
      <c r="D504" s="408"/>
      <c r="E504" s="465"/>
      <c r="F504" s="465"/>
      <c r="G504" s="408"/>
      <c r="H504" s="413"/>
      <c r="I504" s="429"/>
      <c r="J504" s="435" t="s">
        <v>622</v>
      </c>
      <c r="K504" s="435"/>
      <c r="L504" s="413"/>
      <c r="M504" s="413"/>
      <c r="N504" s="430">
        <v>3</v>
      </c>
      <c r="O504" s="773">
        <f t="shared" si="115"/>
        <v>75</v>
      </c>
      <c r="P504" s="774">
        <f t="shared" si="116"/>
        <v>75</v>
      </c>
      <c r="Q504" s="773">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5"/>
        <v>4</v>
      </c>
      <c r="D505" s="408"/>
      <c r="E505" s="465"/>
      <c r="F505" s="465"/>
      <c r="G505" s="408"/>
      <c r="H505" s="413"/>
      <c r="I505" s="429"/>
      <c r="J505" s="435" t="s">
        <v>623</v>
      </c>
      <c r="K505" s="435"/>
      <c r="L505" s="413"/>
      <c r="M505" s="413"/>
      <c r="N505" s="430">
        <v>3</v>
      </c>
      <c r="O505" s="773">
        <f t="shared" si="115"/>
        <v>75</v>
      </c>
      <c r="P505" s="774">
        <f t="shared" si="116"/>
        <v>75</v>
      </c>
      <c r="Q505" s="773">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5"/>
        <v>4</v>
      </c>
      <c r="D506" s="408"/>
      <c r="E506" s="465"/>
      <c r="F506" s="465"/>
      <c r="G506" s="408"/>
      <c r="H506" s="413"/>
      <c r="I506" s="429"/>
      <c r="J506" s="435" t="s">
        <v>624</v>
      </c>
      <c r="K506" s="435"/>
      <c r="L506" s="413"/>
      <c r="M506" s="413"/>
      <c r="N506" s="430">
        <v>3</v>
      </c>
      <c r="O506" s="773">
        <f t="shared" si="115"/>
        <v>75</v>
      </c>
      <c r="P506" s="774">
        <f t="shared" si="116"/>
        <v>75</v>
      </c>
      <c r="Q506" s="773">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5"/>
        <v>4</v>
      </c>
      <c r="D507" s="408"/>
      <c r="E507" s="465"/>
      <c r="F507" s="465"/>
      <c r="G507" s="408"/>
      <c r="H507" s="413"/>
      <c r="I507" s="429"/>
      <c r="J507" s="435" t="s">
        <v>597</v>
      </c>
      <c r="K507" s="435"/>
      <c r="L507" s="413"/>
      <c r="M507" s="413"/>
      <c r="N507" s="430">
        <v>3</v>
      </c>
      <c r="O507" s="773">
        <f t="shared" si="115"/>
        <v>75</v>
      </c>
      <c r="P507" s="774">
        <f t="shared" si="116"/>
        <v>75</v>
      </c>
      <c r="Q507" s="773">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5"/>
        <v>4</v>
      </c>
      <c r="D508" s="408"/>
      <c r="E508" s="465"/>
      <c r="F508" s="465"/>
      <c r="G508" s="408"/>
      <c r="H508" s="429"/>
      <c r="I508" s="429">
        <v>2</v>
      </c>
      <c r="J508" s="435" t="s">
        <v>921</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5"/>
        <v>4</v>
      </c>
      <c r="D509" s="408"/>
      <c r="E509" s="465"/>
      <c r="F509" s="465"/>
      <c r="G509" s="408"/>
      <c r="H509" s="413"/>
      <c r="I509" s="429"/>
      <c r="J509" s="435" t="s">
        <v>922</v>
      </c>
      <c r="K509" s="435"/>
      <c r="L509" s="413"/>
      <c r="M509" s="413"/>
      <c r="N509" s="430">
        <v>1</v>
      </c>
      <c r="O509" s="773">
        <f t="shared" ref="O509" si="118">IF(N509=0,0,N509+72)</f>
        <v>73</v>
      </c>
      <c r="P509" s="774">
        <f t="shared" ref="P509" si="119">O509</f>
        <v>73</v>
      </c>
      <c r="Q509" s="773">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5"/>
        <v>4</v>
      </c>
      <c r="D510" s="408"/>
      <c r="E510" s="465"/>
      <c r="F510" s="465"/>
      <c r="G510" s="408"/>
      <c r="H510" s="413"/>
      <c r="I510" s="429"/>
      <c r="J510" s="435" t="s">
        <v>152</v>
      </c>
      <c r="K510" s="435"/>
      <c r="L510" s="413"/>
      <c r="M510" s="413"/>
      <c r="N510" s="430">
        <v>4</v>
      </c>
      <c r="O510" s="773">
        <f t="shared" ref="O510:O515" si="121">IF(N510=0,0,N510+72)</f>
        <v>76</v>
      </c>
      <c r="P510" s="774">
        <f t="shared" ref="P510:P515" si="122">O510</f>
        <v>76</v>
      </c>
      <c r="Q510" s="773">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5"/>
        <v>4</v>
      </c>
      <c r="D511" s="408"/>
      <c r="E511" s="465"/>
      <c r="F511" s="465"/>
      <c r="G511" s="408"/>
      <c r="H511" s="413"/>
      <c r="I511" s="429"/>
      <c r="J511" s="435" t="s">
        <v>621</v>
      </c>
      <c r="K511" s="435"/>
      <c r="L511" s="413"/>
      <c r="M511" s="413"/>
      <c r="N511" s="430">
        <v>5</v>
      </c>
      <c r="O511" s="773">
        <f t="shared" si="121"/>
        <v>77</v>
      </c>
      <c r="P511" s="774">
        <f t="shared" si="122"/>
        <v>77</v>
      </c>
      <c r="Q511" s="773">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5"/>
        <v>4</v>
      </c>
      <c r="D512" s="408"/>
      <c r="E512" s="465"/>
      <c r="F512" s="465"/>
      <c r="G512" s="408"/>
      <c r="H512" s="413"/>
      <c r="I512" s="429"/>
      <c r="J512" s="435" t="s">
        <v>622</v>
      </c>
      <c r="K512" s="435"/>
      <c r="L512" s="413"/>
      <c r="M512" s="413"/>
      <c r="N512" s="430">
        <v>5</v>
      </c>
      <c r="O512" s="773">
        <f t="shared" si="121"/>
        <v>77</v>
      </c>
      <c r="P512" s="774">
        <f t="shared" si="122"/>
        <v>77</v>
      </c>
      <c r="Q512" s="773">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5"/>
        <v>4</v>
      </c>
      <c r="D513" s="408"/>
      <c r="E513" s="465"/>
      <c r="F513" s="465"/>
      <c r="G513" s="408"/>
      <c r="H513" s="413"/>
      <c r="I513" s="429"/>
      <c r="J513" s="435" t="s">
        <v>623</v>
      </c>
      <c r="K513" s="435"/>
      <c r="L513" s="413"/>
      <c r="M513" s="413"/>
      <c r="N513" s="430">
        <v>6</v>
      </c>
      <c r="O513" s="773">
        <f t="shared" si="121"/>
        <v>78</v>
      </c>
      <c r="P513" s="774">
        <f t="shared" si="122"/>
        <v>78</v>
      </c>
      <c r="Q513" s="773">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5"/>
        <v>4</v>
      </c>
      <c r="D514" s="408"/>
      <c r="E514" s="465"/>
      <c r="F514" s="465"/>
      <c r="G514" s="408"/>
      <c r="H514" s="413"/>
      <c r="I514" s="429"/>
      <c r="J514" s="435" t="s">
        <v>624</v>
      </c>
      <c r="K514" s="435"/>
      <c r="L514" s="413"/>
      <c r="M514" s="413"/>
      <c r="N514" s="430">
        <v>6</v>
      </c>
      <c r="O514" s="773">
        <f t="shared" si="121"/>
        <v>78</v>
      </c>
      <c r="P514" s="774">
        <f t="shared" si="122"/>
        <v>78</v>
      </c>
      <c r="Q514" s="773">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5"/>
        <v>4</v>
      </c>
      <c r="D515" s="408"/>
      <c r="E515" s="465"/>
      <c r="F515" s="465"/>
      <c r="G515" s="408"/>
      <c r="H515" s="413"/>
      <c r="I515" s="429"/>
      <c r="J515" s="435" t="s">
        <v>597</v>
      </c>
      <c r="K515" s="435"/>
      <c r="L515" s="413"/>
      <c r="M515" s="413"/>
      <c r="N515" s="430">
        <v>6</v>
      </c>
      <c r="O515" s="773">
        <f t="shared" si="121"/>
        <v>78</v>
      </c>
      <c r="P515" s="774">
        <f t="shared" si="122"/>
        <v>78</v>
      </c>
      <c r="Q515" s="773">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5"/>
        <v>4</v>
      </c>
      <c r="D516" s="408"/>
      <c r="E516" s="465"/>
      <c r="F516" s="465"/>
      <c r="G516" s="408"/>
      <c r="H516" s="429"/>
      <c r="I516" s="429">
        <v>3</v>
      </c>
      <c r="J516" s="435" t="s">
        <v>921</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5"/>
        <v>4</v>
      </c>
      <c r="D517" s="408"/>
      <c r="E517" s="465"/>
      <c r="F517" s="465"/>
      <c r="G517" s="408"/>
      <c r="H517" s="413"/>
      <c r="I517" s="429"/>
      <c r="J517" s="435" t="s">
        <v>922</v>
      </c>
      <c r="K517" s="435"/>
      <c r="L517" s="413"/>
      <c r="M517" s="413"/>
      <c r="N517" s="430">
        <v>1</v>
      </c>
      <c r="O517" s="773">
        <f t="shared" ref="O517" si="124">IF(N517=0,0,N517+72)</f>
        <v>73</v>
      </c>
      <c r="P517" s="774">
        <f t="shared" ref="P517" si="125">O517</f>
        <v>73</v>
      </c>
      <c r="Q517" s="773">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5"/>
        <v>4</v>
      </c>
      <c r="D518" s="408"/>
      <c r="E518" s="465"/>
      <c r="F518" s="465"/>
      <c r="G518" s="408"/>
      <c r="H518" s="413"/>
      <c r="I518" s="429"/>
      <c r="J518" s="435" t="s">
        <v>152</v>
      </c>
      <c r="K518" s="435"/>
      <c r="L518" s="413"/>
      <c r="M518" s="413"/>
      <c r="N518" s="430">
        <v>7</v>
      </c>
      <c r="O518" s="773">
        <f t="shared" ref="O518:O523" si="127">IF(N518=0,0,N518+72)</f>
        <v>79</v>
      </c>
      <c r="P518" s="774">
        <f t="shared" ref="P518:P523" si="128">O518</f>
        <v>79</v>
      </c>
      <c r="Q518" s="773">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5"/>
        <v>4</v>
      </c>
      <c r="D519" s="408"/>
      <c r="E519" s="465"/>
      <c r="F519" s="465"/>
      <c r="G519" s="408"/>
      <c r="H519" s="413"/>
      <c r="I519" s="429"/>
      <c r="J519" s="435" t="s">
        <v>621</v>
      </c>
      <c r="K519" s="435"/>
      <c r="L519" s="413"/>
      <c r="M519" s="413"/>
      <c r="N519" s="430">
        <v>8</v>
      </c>
      <c r="O519" s="773">
        <f t="shared" si="127"/>
        <v>80</v>
      </c>
      <c r="P519" s="774">
        <f t="shared" si="128"/>
        <v>80</v>
      </c>
      <c r="Q519" s="773">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5"/>
        <v>4</v>
      </c>
      <c r="D520" s="408"/>
      <c r="E520" s="465"/>
      <c r="F520" s="465"/>
      <c r="G520" s="408"/>
      <c r="H520" s="413"/>
      <c r="I520" s="429"/>
      <c r="J520" s="435" t="s">
        <v>622</v>
      </c>
      <c r="K520" s="435"/>
      <c r="L520" s="413"/>
      <c r="M520" s="413"/>
      <c r="N520" s="430">
        <v>8</v>
      </c>
      <c r="O520" s="773">
        <f t="shared" si="127"/>
        <v>80</v>
      </c>
      <c r="P520" s="774">
        <f t="shared" si="128"/>
        <v>80</v>
      </c>
      <c r="Q520" s="773">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5"/>
        <v>4</v>
      </c>
      <c r="D521" s="408"/>
      <c r="E521" s="465"/>
      <c r="F521" s="465"/>
      <c r="G521" s="408"/>
      <c r="H521" s="413"/>
      <c r="I521" s="429"/>
      <c r="J521" s="435" t="s">
        <v>623</v>
      </c>
      <c r="K521" s="435"/>
      <c r="L521" s="413"/>
      <c r="M521" s="413"/>
      <c r="N521" s="430">
        <v>9</v>
      </c>
      <c r="O521" s="773">
        <f t="shared" si="127"/>
        <v>81</v>
      </c>
      <c r="P521" s="774">
        <f t="shared" si="128"/>
        <v>81</v>
      </c>
      <c r="Q521" s="773">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5"/>
        <v>4</v>
      </c>
      <c r="D522" s="408"/>
      <c r="E522" s="465"/>
      <c r="F522" s="465"/>
      <c r="G522" s="408"/>
      <c r="H522" s="413"/>
      <c r="I522" s="429"/>
      <c r="J522" s="435" t="s">
        <v>624</v>
      </c>
      <c r="K522" s="435"/>
      <c r="L522" s="413"/>
      <c r="M522" s="413"/>
      <c r="N522" s="430">
        <v>9</v>
      </c>
      <c r="O522" s="773">
        <f t="shared" si="127"/>
        <v>81</v>
      </c>
      <c r="P522" s="774">
        <f t="shared" si="128"/>
        <v>81</v>
      </c>
      <c r="Q522" s="773">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5"/>
        <v>4</v>
      </c>
      <c r="D523" s="408"/>
      <c r="E523" s="465"/>
      <c r="F523" s="465"/>
      <c r="G523" s="408"/>
      <c r="H523" s="413"/>
      <c r="I523" s="429"/>
      <c r="J523" s="435" t="s">
        <v>597</v>
      </c>
      <c r="K523" s="435"/>
      <c r="L523" s="413"/>
      <c r="M523" s="413"/>
      <c r="N523" s="430">
        <v>10</v>
      </c>
      <c r="O523" s="773">
        <f t="shared" si="127"/>
        <v>82</v>
      </c>
      <c r="P523" s="774">
        <f t="shared" si="128"/>
        <v>82</v>
      </c>
      <c r="Q523" s="773">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5"/>
        <v>4</v>
      </c>
      <c r="D524" s="408"/>
      <c r="E524" s="465"/>
      <c r="F524" s="465"/>
      <c r="G524" s="408"/>
      <c r="H524" s="429"/>
      <c r="I524" s="429">
        <v>4</v>
      </c>
      <c r="J524" s="435" t="s">
        <v>921</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5"/>
        <v>4</v>
      </c>
      <c r="D525" s="408"/>
      <c r="E525" s="465"/>
      <c r="F525" s="465"/>
      <c r="G525" s="408"/>
      <c r="H525" s="413"/>
      <c r="I525" s="429"/>
      <c r="J525" s="435" t="s">
        <v>922</v>
      </c>
      <c r="K525" s="435"/>
      <c r="L525" s="413"/>
      <c r="M525" s="413"/>
      <c r="N525" s="430">
        <v>1</v>
      </c>
      <c r="O525" s="773">
        <f t="shared" ref="O525" si="130">IF(N525=0,0,N525+72)</f>
        <v>73</v>
      </c>
      <c r="P525" s="774">
        <f t="shared" ref="P525" si="131">O525</f>
        <v>73</v>
      </c>
      <c r="Q525" s="773">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5"/>
        <v>4</v>
      </c>
      <c r="D526" s="408"/>
      <c r="E526" s="465"/>
      <c r="F526" s="465"/>
      <c r="G526" s="408"/>
      <c r="H526" s="413"/>
      <c r="I526" s="429"/>
      <c r="J526" s="435" t="s">
        <v>152</v>
      </c>
      <c r="K526" s="435"/>
      <c r="L526" s="413"/>
      <c r="M526" s="413"/>
      <c r="N526" s="430">
        <v>11</v>
      </c>
      <c r="O526" s="773">
        <f t="shared" ref="O526:O531" si="133">IF(N526=0,0,N526+72)</f>
        <v>83</v>
      </c>
      <c r="P526" s="774">
        <f t="shared" ref="P526:P531" si="134">O526</f>
        <v>83</v>
      </c>
      <c r="Q526" s="773">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5"/>
        <v>4</v>
      </c>
      <c r="D527" s="408"/>
      <c r="E527" s="465"/>
      <c r="F527" s="465"/>
      <c r="G527" s="408"/>
      <c r="H527" s="413"/>
      <c r="I527" s="429"/>
      <c r="J527" s="435" t="s">
        <v>621</v>
      </c>
      <c r="K527" s="435"/>
      <c r="L527" s="413"/>
      <c r="M527" s="413"/>
      <c r="N527" s="430">
        <v>12</v>
      </c>
      <c r="O527" s="773">
        <f t="shared" si="133"/>
        <v>84</v>
      </c>
      <c r="P527" s="774">
        <f t="shared" si="134"/>
        <v>84</v>
      </c>
      <c r="Q527" s="773">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5"/>
        <v>4</v>
      </c>
      <c r="D528" s="408"/>
      <c r="E528" s="465"/>
      <c r="F528" s="465"/>
      <c r="G528" s="408"/>
      <c r="H528" s="413"/>
      <c r="I528" s="429"/>
      <c r="J528" s="435" t="s">
        <v>622</v>
      </c>
      <c r="K528" s="435"/>
      <c r="L528" s="413"/>
      <c r="M528" s="413"/>
      <c r="N528" s="430">
        <v>12</v>
      </c>
      <c r="O528" s="773">
        <f t="shared" si="133"/>
        <v>84</v>
      </c>
      <c r="P528" s="774">
        <f t="shared" si="134"/>
        <v>84</v>
      </c>
      <c r="Q528" s="773">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5"/>
        <v>4</v>
      </c>
      <c r="D529" s="408"/>
      <c r="E529" s="465"/>
      <c r="F529" s="465"/>
      <c r="G529" s="408"/>
      <c r="H529" s="413"/>
      <c r="I529" s="429"/>
      <c r="J529" s="435" t="s">
        <v>623</v>
      </c>
      <c r="K529" s="435"/>
      <c r="L529" s="413"/>
      <c r="M529" s="413"/>
      <c r="N529" s="430">
        <v>13</v>
      </c>
      <c r="O529" s="773">
        <f t="shared" si="133"/>
        <v>85</v>
      </c>
      <c r="P529" s="774">
        <f t="shared" si="134"/>
        <v>85</v>
      </c>
      <c r="Q529" s="773">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5"/>
        <v>4</v>
      </c>
      <c r="D530" s="408"/>
      <c r="E530" s="465"/>
      <c r="F530" s="465"/>
      <c r="G530" s="408"/>
      <c r="H530" s="413"/>
      <c r="I530" s="429"/>
      <c r="J530" s="435" t="s">
        <v>624</v>
      </c>
      <c r="K530" s="435"/>
      <c r="L530" s="413"/>
      <c r="M530" s="413"/>
      <c r="N530" s="430">
        <v>13</v>
      </c>
      <c r="O530" s="773">
        <f t="shared" si="133"/>
        <v>85</v>
      </c>
      <c r="P530" s="774">
        <f t="shared" si="134"/>
        <v>85</v>
      </c>
      <c r="Q530" s="773">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5"/>
        <v>4</v>
      </c>
      <c r="D531" s="408"/>
      <c r="E531" s="465"/>
      <c r="F531" s="465"/>
      <c r="G531" s="408"/>
      <c r="H531" s="413"/>
      <c r="I531" s="429"/>
      <c r="J531" s="435" t="s">
        <v>597</v>
      </c>
      <c r="K531" s="435"/>
      <c r="L531" s="413"/>
      <c r="M531" s="413"/>
      <c r="N531" s="430">
        <v>14</v>
      </c>
      <c r="O531" s="773">
        <f t="shared" si="133"/>
        <v>86</v>
      </c>
      <c r="P531" s="774">
        <f t="shared" si="134"/>
        <v>86</v>
      </c>
      <c r="Q531" s="773">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615</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5"/>
        <v>4</v>
      </c>
      <c r="D533" s="408"/>
      <c r="E533" s="465"/>
      <c r="F533" s="465"/>
      <c r="G533" s="408"/>
      <c r="H533" s="413"/>
      <c r="I533" s="429"/>
      <c r="J533" s="435" t="s">
        <v>922</v>
      </c>
      <c r="K533" s="435"/>
      <c r="L533" s="413"/>
      <c r="M533" s="413"/>
      <c r="N533" s="776">
        <f t="shared" ref="N533:N539" si="136">IF(N493=0,0,N493+24)</f>
        <v>25</v>
      </c>
      <c r="O533" s="773">
        <f t="shared" ref="O533" si="137">IF(N533=0,0,N533+72)</f>
        <v>97</v>
      </c>
      <c r="P533" s="774">
        <f t="shared" ref="P533" si="138">O533</f>
        <v>97</v>
      </c>
      <c r="Q533" s="773">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6">
        <f t="shared" si="136"/>
        <v>0</v>
      </c>
      <c r="O534" s="773">
        <f t="shared" ref="O534:O539" si="141">IF(N534=0,0,N534+72)</f>
        <v>0</v>
      </c>
      <c r="P534" s="774">
        <f t="shared" ref="P534:P539" si="142">O534</f>
        <v>0</v>
      </c>
      <c r="Q534" s="773">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621</v>
      </c>
      <c r="K535" s="435"/>
      <c r="L535" s="413"/>
      <c r="M535" s="413"/>
      <c r="N535" s="776">
        <f t="shared" si="136"/>
        <v>0</v>
      </c>
      <c r="O535" s="773">
        <f t="shared" si="141"/>
        <v>0</v>
      </c>
      <c r="P535" s="774">
        <f t="shared" si="142"/>
        <v>0</v>
      </c>
      <c r="Q535" s="773">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622</v>
      </c>
      <c r="K536" s="435"/>
      <c r="L536" s="413"/>
      <c r="M536" s="413"/>
      <c r="N536" s="776">
        <f t="shared" si="136"/>
        <v>0</v>
      </c>
      <c r="O536" s="773">
        <f t="shared" si="141"/>
        <v>0</v>
      </c>
      <c r="P536" s="774">
        <f t="shared" si="142"/>
        <v>0</v>
      </c>
      <c r="Q536" s="773">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623</v>
      </c>
      <c r="K537" s="435"/>
      <c r="L537" s="413"/>
      <c r="M537" s="413"/>
      <c r="N537" s="776">
        <f t="shared" si="136"/>
        <v>0</v>
      </c>
      <c r="O537" s="773">
        <f t="shared" si="141"/>
        <v>0</v>
      </c>
      <c r="P537" s="774">
        <f t="shared" si="142"/>
        <v>0</v>
      </c>
      <c r="Q537" s="773">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624</v>
      </c>
      <c r="K538" s="435"/>
      <c r="L538" s="413"/>
      <c r="M538" s="413"/>
      <c r="N538" s="776">
        <f t="shared" si="136"/>
        <v>0</v>
      </c>
      <c r="O538" s="773">
        <f t="shared" si="141"/>
        <v>0</v>
      </c>
      <c r="P538" s="774">
        <f t="shared" si="142"/>
        <v>0</v>
      </c>
      <c r="Q538" s="773">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597</v>
      </c>
      <c r="K539" s="435"/>
      <c r="L539" s="413"/>
      <c r="M539" s="413"/>
      <c r="N539" s="776">
        <f t="shared" si="136"/>
        <v>0</v>
      </c>
      <c r="O539" s="773">
        <f t="shared" si="141"/>
        <v>0</v>
      </c>
      <c r="P539" s="774">
        <f t="shared" si="142"/>
        <v>0</v>
      </c>
      <c r="Q539" s="773">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615</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4">INT($C$232)+3</f>
        <v>4</v>
      </c>
      <c r="D541" s="408"/>
      <c r="E541" s="465"/>
      <c r="F541" s="465"/>
      <c r="G541" s="408"/>
      <c r="H541" s="413"/>
      <c r="I541" s="429"/>
      <c r="J541" s="435" t="s">
        <v>922</v>
      </c>
      <c r="K541" s="435"/>
      <c r="L541" s="413"/>
      <c r="M541" s="413"/>
      <c r="N541" s="776">
        <f t="shared" ref="N541:N547" si="145">IF(N501=0,0,N501+24)</f>
        <v>25</v>
      </c>
      <c r="O541" s="773">
        <f t="shared" ref="O541" si="146">IF(N541=0,0,N541+72)</f>
        <v>97</v>
      </c>
      <c r="P541" s="774">
        <f t="shared" ref="P541" si="147">O541</f>
        <v>97</v>
      </c>
      <c r="Q541" s="773">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6">
        <f t="shared" si="145"/>
        <v>26</v>
      </c>
      <c r="O542" s="773">
        <f t="shared" ref="O542:O547" si="149">IF(N542=0,0,N542+72)</f>
        <v>98</v>
      </c>
      <c r="P542" s="774">
        <f t="shared" ref="P542:P547" si="150">O542</f>
        <v>98</v>
      </c>
      <c r="Q542" s="773">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621</v>
      </c>
      <c r="K543" s="435"/>
      <c r="L543" s="413"/>
      <c r="M543" s="413"/>
      <c r="N543" s="776">
        <f t="shared" si="145"/>
        <v>27</v>
      </c>
      <c r="O543" s="773">
        <f t="shared" si="149"/>
        <v>99</v>
      </c>
      <c r="P543" s="774">
        <f t="shared" si="150"/>
        <v>99</v>
      </c>
      <c r="Q543" s="773">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622</v>
      </c>
      <c r="K544" s="435"/>
      <c r="L544" s="413"/>
      <c r="M544" s="413"/>
      <c r="N544" s="776">
        <f t="shared" si="145"/>
        <v>27</v>
      </c>
      <c r="O544" s="773">
        <f t="shared" si="149"/>
        <v>99</v>
      </c>
      <c r="P544" s="774">
        <f t="shared" si="150"/>
        <v>99</v>
      </c>
      <c r="Q544" s="773">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623</v>
      </c>
      <c r="K545" s="435"/>
      <c r="L545" s="413"/>
      <c r="M545" s="413"/>
      <c r="N545" s="776">
        <f t="shared" si="145"/>
        <v>27</v>
      </c>
      <c r="O545" s="773">
        <f t="shared" si="149"/>
        <v>99</v>
      </c>
      <c r="P545" s="774">
        <f t="shared" si="150"/>
        <v>99</v>
      </c>
      <c r="Q545" s="773">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624</v>
      </c>
      <c r="K546" s="435"/>
      <c r="L546" s="413"/>
      <c r="M546" s="413"/>
      <c r="N546" s="776">
        <f t="shared" si="145"/>
        <v>27</v>
      </c>
      <c r="O546" s="773">
        <f t="shared" si="149"/>
        <v>99</v>
      </c>
      <c r="P546" s="774">
        <f t="shared" si="150"/>
        <v>99</v>
      </c>
      <c r="Q546" s="773">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597</v>
      </c>
      <c r="K547" s="435"/>
      <c r="L547" s="413"/>
      <c r="M547" s="413"/>
      <c r="N547" s="776">
        <f t="shared" si="145"/>
        <v>27</v>
      </c>
      <c r="O547" s="773">
        <f t="shared" si="149"/>
        <v>99</v>
      </c>
      <c r="P547" s="774">
        <f t="shared" si="150"/>
        <v>99</v>
      </c>
      <c r="Q547" s="773">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615</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2">INT($C$232)+3</f>
        <v>4</v>
      </c>
      <c r="D549" s="408"/>
      <c r="E549" s="465"/>
      <c r="F549" s="465"/>
      <c r="G549" s="408"/>
      <c r="H549" s="413"/>
      <c r="I549" s="429"/>
      <c r="J549" s="435" t="s">
        <v>922</v>
      </c>
      <c r="K549" s="435"/>
      <c r="L549" s="413"/>
      <c r="M549" s="413"/>
      <c r="N549" s="776">
        <f t="shared" ref="N549:N555" si="153">IF(N509=0,0,N509+24)</f>
        <v>25</v>
      </c>
      <c r="O549" s="773">
        <f t="shared" ref="O549" si="154">IF(N549=0,0,N549+72)</f>
        <v>97</v>
      </c>
      <c r="P549" s="774">
        <f t="shared" ref="P549" si="155">O549</f>
        <v>97</v>
      </c>
      <c r="Q549" s="773">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6">
        <f t="shared" si="153"/>
        <v>28</v>
      </c>
      <c r="O550" s="773">
        <f t="shared" ref="O550:O555" si="157">IF(N550=0,0,N550+72)</f>
        <v>100</v>
      </c>
      <c r="P550" s="774">
        <f t="shared" ref="P550:P555" si="158">O550</f>
        <v>100</v>
      </c>
      <c r="Q550" s="773">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621</v>
      </c>
      <c r="K551" s="435"/>
      <c r="L551" s="413"/>
      <c r="M551" s="413"/>
      <c r="N551" s="776">
        <f t="shared" si="153"/>
        <v>29</v>
      </c>
      <c r="O551" s="773">
        <f t="shared" si="157"/>
        <v>101</v>
      </c>
      <c r="P551" s="774">
        <f t="shared" si="158"/>
        <v>101</v>
      </c>
      <c r="Q551" s="773">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622</v>
      </c>
      <c r="K552" s="435"/>
      <c r="L552" s="413"/>
      <c r="M552" s="413"/>
      <c r="N552" s="776">
        <f t="shared" si="153"/>
        <v>29</v>
      </c>
      <c r="O552" s="773">
        <f t="shared" si="157"/>
        <v>101</v>
      </c>
      <c r="P552" s="774">
        <f t="shared" si="158"/>
        <v>101</v>
      </c>
      <c r="Q552" s="773">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623</v>
      </c>
      <c r="K553" s="435"/>
      <c r="L553" s="413"/>
      <c r="M553" s="413"/>
      <c r="N553" s="776">
        <f t="shared" si="153"/>
        <v>30</v>
      </c>
      <c r="O553" s="773">
        <f t="shared" si="157"/>
        <v>102</v>
      </c>
      <c r="P553" s="774">
        <f t="shared" si="158"/>
        <v>102</v>
      </c>
      <c r="Q553" s="773">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624</v>
      </c>
      <c r="K554" s="435"/>
      <c r="L554" s="413"/>
      <c r="M554" s="413"/>
      <c r="N554" s="776">
        <f t="shared" si="153"/>
        <v>30</v>
      </c>
      <c r="O554" s="773">
        <f t="shared" si="157"/>
        <v>102</v>
      </c>
      <c r="P554" s="774">
        <f t="shared" si="158"/>
        <v>102</v>
      </c>
      <c r="Q554" s="773">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597</v>
      </c>
      <c r="K555" s="435"/>
      <c r="L555" s="413"/>
      <c r="M555" s="413"/>
      <c r="N555" s="776">
        <f t="shared" si="153"/>
        <v>30</v>
      </c>
      <c r="O555" s="773">
        <f t="shared" si="157"/>
        <v>102</v>
      </c>
      <c r="P555" s="774">
        <f t="shared" si="158"/>
        <v>102</v>
      </c>
      <c r="Q555" s="773">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615</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0">INT($C$232)+3</f>
        <v>4</v>
      </c>
      <c r="D557" s="408"/>
      <c r="E557" s="465"/>
      <c r="F557" s="465"/>
      <c r="G557" s="408"/>
      <c r="H557" s="413"/>
      <c r="I557" s="429"/>
      <c r="J557" s="435" t="s">
        <v>922</v>
      </c>
      <c r="K557" s="435"/>
      <c r="L557" s="413"/>
      <c r="M557" s="413"/>
      <c r="N557" s="776">
        <f t="shared" ref="N557:N563" si="161">IF(N517=0,0,N517+24)</f>
        <v>25</v>
      </c>
      <c r="O557" s="773">
        <f t="shared" ref="O557" si="162">IF(N557=0,0,N557+72)</f>
        <v>97</v>
      </c>
      <c r="P557" s="774">
        <f t="shared" ref="P557" si="163">O557</f>
        <v>97</v>
      </c>
      <c r="Q557" s="773">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6">
        <f t="shared" si="161"/>
        <v>31</v>
      </c>
      <c r="O558" s="773">
        <f t="shared" ref="O558:O563" si="165">IF(N558=0,0,N558+72)</f>
        <v>103</v>
      </c>
      <c r="P558" s="774">
        <f t="shared" ref="P558:P571" si="166">O558</f>
        <v>103</v>
      </c>
      <c r="Q558" s="773">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621</v>
      </c>
      <c r="K559" s="435"/>
      <c r="L559" s="413"/>
      <c r="M559" s="413"/>
      <c r="N559" s="776">
        <f t="shared" si="161"/>
        <v>32</v>
      </c>
      <c r="O559" s="773">
        <f t="shared" si="165"/>
        <v>104</v>
      </c>
      <c r="P559" s="774">
        <f t="shared" si="166"/>
        <v>104</v>
      </c>
      <c r="Q559" s="773">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622</v>
      </c>
      <c r="K560" s="435"/>
      <c r="L560" s="413"/>
      <c r="M560" s="413"/>
      <c r="N560" s="776">
        <f t="shared" si="161"/>
        <v>32</v>
      </c>
      <c r="O560" s="773">
        <f t="shared" si="165"/>
        <v>104</v>
      </c>
      <c r="P560" s="774">
        <f t="shared" si="166"/>
        <v>104</v>
      </c>
      <c r="Q560" s="773">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623</v>
      </c>
      <c r="K561" s="435"/>
      <c r="L561" s="413"/>
      <c r="M561" s="413"/>
      <c r="N561" s="776">
        <f t="shared" si="161"/>
        <v>33</v>
      </c>
      <c r="O561" s="773">
        <f t="shared" si="165"/>
        <v>105</v>
      </c>
      <c r="P561" s="774">
        <f t="shared" si="166"/>
        <v>105</v>
      </c>
      <c r="Q561" s="773">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624</v>
      </c>
      <c r="K562" s="435"/>
      <c r="L562" s="413"/>
      <c r="M562" s="413"/>
      <c r="N562" s="776">
        <f t="shared" si="161"/>
        <v>33</v>
      </c>
      <c r="O562" s="773">
        <f t="shared" si="165"/>
        <v>105</v>
      </c>
      <c r="P562" s="774">
        <f t="shared" si="166"/>
        <v>105</v>
      </c>
      <c r="Q562" s="773">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597</v>
      </c>
      <c r="K563" s="435"/>
      <c r="L563" s="413"/>
      <c r="M563" s="413"/>
      <c r="N563" s="776">
        <f t="shared" si="161"/>
        <v>34</v>
      </c>
      <c r="O563" s="773">
        <f t="shared" si="165"/>
        <v>106</v>
      </c>
      <c r="P563" s="774">
        <f t="shared" si="166"/>
        <v>106</v>
      </c>
      <c r="Q563" s="773">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615</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68">INT($C$232)+3</f>
        <v>4</v>
      </c>
      <c r="D565" s="408"/>
      <c r="E565" s="465"/>
      <c r="F565" s="465"/>
      <c r="G565" s="408"/>
      <c r="H565" s="413"/>
      <c r="I565" s="429"/>
      <c r="J565" s="435" t="s">
        <v>922</v>
      </c>
      <c r="K565" s="435"/>
      <c r="L565" s="413"/>
      <c r="M565" s="413"/>
      <c r="N565" s="776">
        <f t="shared" ref="N565:N571" si="169">IF(N525=0,0,N525+24)</f>
        <v>25</v>
      </c>
      <c r="O565" s="773">
        <f t="shared" ref="O565" si="170">IF(N565=0,0,N565+72)</f>
        <v>97</v>
      </c>
      <c r="P565" s="774">
        <f t="shared" ref="P565" si="171">O565</f>
        <v>97</v>
      </c>
      <c r="Q565" s="773">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6">
        <f t="shared" si="169"/>
        <v>35</v>
      </c>
      <c r="O566" s="773">
        <f t="shared" ref="O566:O571" si="173">IF(N566=0,0,N566+72)</f>
        <v>107</v>
      </c>
      <c r="P566" s="774">
        <f t="shared" si="166"/>
        <v>107</v>
      </c>
      <c r="Q566" s="773">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621</v>
      </c>
      <c r="K567" s="435"/>
      <c r="L567" s="413"/>
      <c r="M567" s="413"/>
      <c r="N567" s="776">
        <f t="shared" si="169"/>
        <v>36</v>
      </c>
      <c r="O567" s="773">
        <f t="shared" si="173"/>
        <v>108</v>
      </c>
      <c r="P567" s="774">
        <f t="shared" si="166"/>
        <v>108</v>
      </c>
      <c r="Q567" s="773">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622</v>
      </c>
      <c r="K568" s="435"/>
      <c r="L568" s="413"/>
      <c r="M568" s="413"/>
      <c r="N568" s="776">
        <f t="shared" si="169"/>
        <v>36</v>
      </c>
      <c r="O568" s="773">
        <f t="shared" si="173"/>
        <v>108</v>
      </c>
      <c r="P568" s="774">
        <f t="shared" si="166"/>
        <v>108</v>
      </c>
      <c r="Q568" s="773">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623</v>
      </c>
      <c r="K569" s="435"/>
      <c r="L569" s="413"/>
      <c r="M569" s="413"/>
      <c r="N569" s="776">
        <f t="shared" si="169"/>
        <v>37</v>
      </c>
      <c r="O569" s="773">
        <f t="shared" si="173"/>
        <v>109</v>
      </c>
      <c r="P569" s="774">
        <f t="shared" si="166"/>
        <v>109</v>
      </c>
      <c r="Q569" s="773">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624</v>
      </c>
      <c r="K570" s="435"/>
      <c r="L570" s="413"/>
      <c r="M570" s="413"/>
      <c r="N570" s="776">
        <f t="shared" si="169"/>
        <v>37</v>
      </c>
      <c r="O570" s="773">
        <f t="shared" si="173"/>
        <v>109</v>
      </c>
      <c r="P570" s="774">
        <f t="shared" si="166"/>
        <v>109</v>
      </c>
      <c r="Q570" s="773">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597</v>
      </c>
      <c r="K571" s="435"/>
      <c r="L571" s="413"/>
      <c r="M571" s="413"/>
      <c r="N571" s="776">
        <f t="shared" si="169"/>
        <v>38</v>
      </c>
      <c r="O571" s="773">
        <f t="shared" si="173"/>
        <v>110</v>
      </c>
      <c r="P571" s="774">
        <f t="shared" si="166"/>
        <v>110</v>
      </c>
      <c r="Q571" s="773">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615</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5">INT($C$232)+3</f>
        <v>4</v>
      </c>
      <c r="D573" s="408"/>
      <c r="E573" s="465"/>
      <c r="F573" s="465"/>
      <c r="G573" s="408"/>
      <c r="H573" s="413"/>
      <c r="I573" s="429"/>
      <c r="J573" s="435" t="s">
        <v>922</v>
      </c>
      <c r="K573" s="435"/>
      <c r="L573" s="413"/>
      <c r="M573" s="413"/>
      <c r="N573" s="776">
        <f t="shared" ref="N573:N579" si="176">IF(N533=0,0,N533+24)</f>
        <v>49</v>
      </c>
      <c r="O573" s="773">
        <f t="shared" ref="O573" si="177">IF(N573=0,0,N573+72)</f>
        <v>121</v>
      </c>
      <c r="P573" s="774">
        <f t="shared" ref="P573" si="178">O573</f>
        <v>121</v>
      </c>
      <c r="Q573" s="773">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6">
        <f t="shared" si="176"/>
        <v>0</v>
      </c>
      <c r="O574" s="773">
        <f t="shared" ref="O574:O579" si="180">IF(N574=0,0,N574+72)</f>
        <v>0</v>
      </c>
      <c r="P574" s="774">
        <f t="shared" ref="P574:P579" si="181">O574</f>
        <v>0</v>
      </c>
      <c r="Q574" s="773">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621</v>
      </c>
      <c r="K575" s="435"/>
      <c r="L575" s="413"/>
      <c r="M575" s="413"/>
      <c r="N575" s="776">
        <f t="shared" si="176"/>
        <v>0</v>
      </c>
      <c r="O575" s="773">
        <f t="shared" si="180"/>
        <v>0</v>
      </c>
      <c r="P575" s="774">
        <f t="shared" si="181"/>
        <v>0</v>
      </c>
      <c r="Q575" s="773">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622</v>
      </c>
      <c r="K576" s="435"/>
      <c r="L576" s="413"/>
      <c r="M576" s="413"/>
      <c r="N576" s="776">
        <f t="shared" si="176"/>
        <v>0</v>
      </c>
      <c r="O576" s="773">
        <f t="shared" si="180"/>
        <v>0</v>
      </c>
      <c r="P576" s="774">
        <f t="shared" si="181"/>
        <v>0</v>
      </c>
      <c r="Q576" s="773">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623</v>
      </c>
      <c r="K577" s="435"/>
      <c r="L577" s="413"/>
      <c r="M577" s="413"/>
      <c r="N577" s="776">
        <f t="shared" si="176"/>
        <v>0</v>
      </c>
      <c r="O577" s="773">
        <f t="shared" si="180"/>
        <v>0</v>
      </c>
      <c r="P577" s="774">
        <f t="shared" si="181"/>
        <v>0</v>
      </c>
      <c r="Q577" s="773">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624</v>
      </c>
      <c r="K578" s="435"/>
      <c r="L578" s="413"/>
      <c r="M578" s="413"/>
      <c r="N578" s="776">
        <f t="shared" si="176"/>
        <v>0</v>
      </c>
      <c r="O578" s="773">
        <f t="shared" si="180"/>
        <v>0</v>
      </c>
      <c r="P578" s="774">
        <f t="shared" si="181"/>
        <v>0</v>
      </c>
      <c r="Q578" s="773">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597</v>
      </c>
      <c r="K579" s="435"/>
      <c r="L579" s="413"/>
      <c r="M579" s="413"/>
      <c r="N579" s="776">
        <f t="shared" si="176"/>
        <v>0</v>
      </c>
      <c r="O579" s="773">
        <f t="shared" si="180"/>
        <v>0</v>
      </c>
      <c r="P579" s="774">
        <f t="shared" si="181"/>
        <v>0</v>
      </c>
      <c r="Q579" s="773">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615</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3">INT($C$232)+3</f>
        <v>4</v>
      </c>
      <c r="D581" s="408"/>
      <c r="E581" s="465"/>
      <c r="F581" s="465"/>
      <c r="G581" s="408"/>
      <c r="H581" s="413"/>
      <c r="I581" s="429"/>
      <c r="J581" s="435" t="s">
        <v>922</v>
      </c>
      <c r="K581" s="435"/>
      <c r="L581" s="413"/>
      <c r="M581" s="413"/>
      <c r="N581" s="776">
        <f t="shared" ref="N581:N587" si="184">IF(N541=0,0,N541+24)</f>
        <v>49</v>
      </c>
      <c r="O581" s="773">
        <f t="shared" ref="O581" si="185">IF(N581=0,0,N581+72)</f>
        <v>121</v>
      </c>
      <c r="P581" s="774">
        <f t="shared" ref="P581" si="186">O581</f>
        <v>121</v>
      </c>
      <c r="Q581" s="773">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6">
        <f t="shared" si="184"/>
        <v>50</v>
      </c>
      <c r="O582" s="773">
        <f t="shared" ref="O582:O587" si="188">IF(N582=0,0,N582+72)</f>
        <v>122</v>
      </c>
      <c r="P582" s="774">
        <f t="shared" ref="P582:P587" si="189">O582</f>
        <v>122</v>
      </c>
      <c r="Q582" s="773">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621</v>
      </c>
      <c r="K583" s="435"/>
      <c r="L583" s="413"/>
      <c r="M583" s="413"/>
      <c r="N583" s="776">
        <f t="shared" si="184"/>
        <v>51</v>
      </c>
      <c r="O583" s="773">
        <f t="shared" si="188"/>
        <v>123</v>
      </c>
      <c r="P583" s="774">
        <f t="shared" si="189"/>
        <v>123</v>
      </c>
      <c r="Q583" s="773">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622</v>
      </c>
      <c r="K584" s="435"/>
      <c r="L584" s="413"/>
      <c r="M584" s="413"/>
      <c r="N584" s="776">
        <f t="shared" si="184"/>
        <v>51</v>
      </c>
      <c r="O584" s="773">
        <f t="shared" si="188"/>
        <v>123</v>
      </c>
      <c r="P584" s="774">
        <f t="shared" si="189"/>
        <v>123</v>
      </c>
      <c r="Q584" s="773">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623</v>
      </c>
      <c r="K585" s="435"/>
      <c r="L585" s="413"/>
      <c r="M585" s="413"/>
      <c r="N585" s="776">
        <f t="shared" si="184"/>
        <v>51</v>
      </c>
      <c r="O585" s="773">
        <f t="shared" si="188"/>
        <v>123</v>
      </c>
      <c r="P585" s="774">
        <f t="shared" si="189"/>
        <v>123</v>
      </c>
      <c r="Q585" s="773">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624</v>
      </c>
      <c r="K586" s="435"/>
      <c r="L586" s="413"/>
      <c r="M586" s="413"/>
      <c r="N586" s="776">
        <f t="shared" si="184"/>
        <v>51</v>
      </c>
      <c r="O586" s="773">
        <f t="shared" si="188"/>
        <v>123</v>
      </c>
      <c r="P586" s="774">
        <f t="shared" si="189"/>
        <v>123</v>
      </c>
      <c r="Q586" s="773">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597</v>
      </c>
      <c r="K587" s="435"/>
      <c r="L587" s="413"/>
      <c r="M587" s="413"/>
      <c r="N587" s="776">
        <f t="shared" si="184"/>
        <v>51</v>
      </c>
      <c r="O587" s="773">
        <f t="shared" si="188"/>
        <v>123</v>
      </c>
      <c r="P587" s="774">
        <f t="shared" si="189"/>
        <v>123</v>
      </c>
      <c r="Q587" s="773">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615</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1">INT($C$232)+3</f>
        <v>4</v>
      </c>
      <c r="D589" s="408"/>
      <c r="E589" s="465"/>
      <c r="F589" s="465"/>
      <c r="G589" s="408"/>
      <c r="H589" s="413"/>
      <c r="I589" s="429"/>
      <c r="J589" s="435" t="s">
        <v>922</v>
      </c>
      <c r="K589" s="435"/>
      <c r="L589" s="413"/>
      <c r="M589" s="413"/>
      <c r="N589" s="776">
        <f t="shared" ref="N589:N595" si="192">IF(N549=0,0,N549+24)</f>
        <v>49</v>
      </c>
      <c r="O589" s="773">
        <f t="shared" ref="O589" si="193">IF(N589=0,0,N589+72)</f>
        <v>121</v>
      </c>
      <c r="P589" s="774">
        <f t="shared" ref="P589" si="194">O589</f>
        <v>121</v>
      </c>
      <c r="Q589" s="773">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6">
        <f t="shared" si="192"/>
        <v>52</v>
      </c>
      <c r="O590" s="773">
        <f t="shared" ref="O590:O595" si="196">IF(N590=0,0,N590+72)</f>
        <v>124</v>
      </c>
      <c r="P590" s="774">
        <f t="shared" ref="P590:P595" si="197">O590</f>
        <v>124</v>
      </c>
      <c r="Q590" s="773">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621</v>
      </c>
      <c r="K591" s="435"/>
      <c r="L591" s="413"/>
      <c r="M591" s="413"/>
      <c r="N591" s="776">
        <f t="shared" si="192"/>
        <v>53</v>
      </c>
      <c r="O591" s="773">
        <f t="shared" si="196"/>
        <v>125</v>
      </c>
      <c r="P591" s="774">
        <f t="shared" si="197"/>
        <v>125</v>
      </c>
      <c r="Q591" s="773">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622</v>
      </c>
      <c r="K592" s="435"/>
      <c r="L592" s="413"/>
      <c r="M592" s="413"/>
      <c r="N592" s="776">
        <f t="shared" si="192"/>
        <v>53</v>
      </c>
      <c r="O592" s="773">
        <f t="shared" si="196"/>
        <v>125</v>
      </c>
      <c r="P592" s="774">
        <f t="shared" si="197"/>
        <v>125</v>
      </c>
      <c r="Q592" s="773">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623</v>
      </c>
      <c r="K593" s="435"/>
      <c r="L593" s="413"/>
      <c r="M593" s="413"/>
      <c r="N593" s="776">
        <f t="shared" si="192"/>
        <v>54</v>
      </c>
      <c r="O593" s="773">
        <f t="shared" si="196"/>
        <v>126</v>
      </c>
      <c r="P593" s="774">
        <f t="shared" si="197"/>
        <v>126</v>
      </c>
      <c r="Q593" s="773">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624</v>
      </c>
      <c r="K594" s="435"/>
      <c r="L594" s="413"/>
      <c r="M594" s="413"/>
      <c r="N594" s="776">
        <f t="shared" si="192"/>
        <v>54</v>
      </c>
      <c r="O594" s="773">
        <f t="shared" si="196"/>
        <v>126</v>
      </c>
      <c r="P594" s="774">
        <f t="shared" si="197"/>
        <v>126</v>
      </c>
      <c r="Q594" s="773">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597</v>
      </c>
      <c r="K595" s="435"/>
      <c r="L595" s="413"/>
      <c r="M595" s="413"/>
      <c r="N595" s="776">
        <f t="shared" si="192"/>
        <v>54</v>
      </c>
      <c r="O595" s="773">
        <f t="shared" si="196"/>
        <v>126</v>
      </c>
      <c r="P595" s="774">
        <f t="shared" si="197"/>
        <v>126</v>
      </c>
      <c r="Q595" s="773">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615</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199">INT($C$232)+3</f>
        <v>4</v>
      </c>
      <c r="D597" s="408"/>
      <c r="E597" s="465"/>
      <c r="F597" s="465"/>
      <c r="G597" s="408"/>
      <c r="H597" s="413"/>
      <c r="I597" s="429"/>
      <c r="J597" s="435" t="s">
        <v>922</v>
      </c>
      <c r="K597" s="435"/>
      <c r="L597" s="413"/>
      <c r="M597" s="413"/>
      <c r="N597" s="776">
        <f t="shared" ref="N597:N603" si="200">IF(N557=0,0,N557+24)</f>
        <v>49</v>
      </c>
      <c r="O597" s="773">
        <f t="shared" ref="O597" si="201">IF(N597=0,0,N597+72)</f>
        <v>121</v>
      </c>
      <c r="P597" s="774">
        <f t="shared" ref="P597" si="202">O597</f>
        <v>121</v>
      </c>
      <c r="Q597" s="773">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6">
        <f t="shared" si="200"/>
        <v>55</v>
      </c>
      <c r="O598" s="773">
        <f t="shared" ref="O598:O603" si="204">IF(N598=0,0,N598+72)</f>
        <v>127</v>
      </c>
      <c r="P598" s="774">
        <f t="shared" ref="P598:P603" si="205">O598</f>
        <v>127</v>
      </c>
      <c r="Q598" s="773">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621</v>
      </c>
      <c r="K599" s="435"/>
      <c r="L599" s="413"/>
      <c r="M599" s="413"/>
      <c r="N599" s="776">
        <f t="shared" si="200"/>
        <v>56</v>
      </c>
      <c r="O599" s="773">
        <f t="shared" si="204"/>
        <v>128</v>
      </c>
      <c r="P599" s="774">
        <f t="shared" si="205"/>
        <v>128</v>
      </c>
      <c r="Q599" s="773">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622</v>
      </c>
      <c r="K600" s="435"/>
      <c r="L600" s="413"/>
      <c r="M600" s="413"/>
      <c r="N600" s="776">
        <f t="shared" si="200"/>
        <v>56</v>
      </c>
      <c r="O600" s="773">
        <f t="shared" si="204"/>
        <v>128</v>
      </c>
      <c r="P600" s="774">
        <f t="shared" si="205"/>
        <v>128</v>
      </c>
      <c r="Q600" s="773">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623</v>
      </c>
      <c r="K601" s="435"/>
      <c r="L601" s="413"/>
      <c r="M601" s="413"/>
      <c r="N601" s="776">
        <f t="shared" si="200"/>
        <v>57</v>
      </c>
      <c r="O601" s="773">
        <f t="shared" si="204"/>
        <v>129</v>
      </c>
      <c r="P601" s="774">
        <f t="shared" si="205"/>
        <v>129</v>
      </c>
      <c r="Q601" s="773">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624</v>
      </c>
      <c r="K602" s="435"/>
      <c r="L602" s="413"/>
      <c r="M602" s="413"/>
      <c r="N602" s="776">
        <f t="shared" si="200"/>
        <v>57</v>
      </c>
      <c r="O602" s="773">
        <f t="shared" si="204"/>
        <v>129</v>
      </c>
      <c r="P602" s="774">
        <f t="shared" si="205"/>
        <v>129</v>
      </c>
      <c r="Q602" s="773">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597</v>
      </c>
      <c r="K603" s="435"/>
      <c r="L603" s="413"/>
      <c r="M603" s="413"/>
      <c r="N603" s="776">
        <f t="shared" si="200"/>
        <v>58</v>
      </c>
      <c r="O603" s="773">
        <f t="shared" si="204"/>
        <v>130</v>
      </c>
      <c r="P603" s="774">
        <f t="shared" si="205"/>
        <v>130</v>
      </c>
      <c r="Q603" s="773">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615</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07">INT($C$232)+3</f>
        <v>4</v>
      </c>
      <c r="D605" s="408"/>
      <c r="E605" s="465"/>
      <c r="F605" s="465"/>
      <c r="G605" s="408"/>
      <c r="H605" s="413"/>
      <c r="I605" s="429"/>
      <c r="J605" s="435" t="s">
        <v>922</v>
      </c>
      <c r="K605" s="435"/>
      <c r="L605" s="413"/>
      <c r="M605" s="413"/>
      <c r="N605" s="776">
        <f t="shared" ref="N605:N611" si="208">IF(N565=0,0,N565+24)</f>
        <v>49</v>
      </c>
      <c r="O605" s="773">
        <f t="shared" ref="O605" si="209">IF(N605=0,0,N605+72)</f>
        <v>121</v>
      </c>
      <c r="P605" s="774">
        <f t="shared" ref="P605" si="210">O605</f>
        <v>121</v>
      </c>
      <c r="Q605" s="773">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6">
        <f t="shared" si="208"/>
        <v>59</v>
      </c>
      <c r="O606" s="773">
        <f t="shared" ref="O606:O611" si="212">IF(N606=0,0,N606+72)</f>
        <v>131</v>
      </c>
      <c r="P606" s="774">
        <f t="shared" ref="P606:P611" si="213">O606</f>
        <v>131</v>
      </c>
      <c r="Q606" s="773">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621</v>
      </c>
      <c r="K607" s="435"/>
      <c r="L607" s="413"/>
      <c r="M607" s="413"/>
      <c r="N607" s="776">
        <f t="shared" si="208"/>
        <v>60</v>
      </c>
      <c r="O607" s="773">
        <f t="shared" si="212"/>
        <v>132</v>
      </c>
      <c r="P607" s="774">
        <f t="shared" si="213"/>
        <v>132</v>
      </c>
      <c r="Q607" s="773">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622</v>
      </c>
      <c r="K608" s="435"/>
      <c r="L608" s="413"/>
      <c r="M608" s="413"/>
      <c r="N608" s="776">
        <f t="shared" si="208"/>
        <v>60</v>
      </c>
      <c r="O608" s="773">
        <f t="shared" si="212"/>
        <v>132</v>
      </c>
      <c r="P608" s="774">
        <f t="shared" si="213"/>
        <v>132</v>
      </c>
      <c r="Q608" s="773">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623</v>
      </c>
      <c r="K609" s="435"/>
      <c r="L609" s="413"/>
      <c r="M609" s="413"/>
      <c r="N609" s="776">
        <f t="shared" si="208"/>
        <v>61</v>
      </c>
      <c r="O609" s="773">
        <f t="shared" si="212"/>
        <v>133</v>
      </c>
      <c r="P609" s="774">
        <f t="shared" si="213"/>
        <v>133</v>
      </c>
      <c r="Q609" s="773">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624</v>
      </c>
      <c r="K610" s="435"/>
      <c r="L610" s="413"/>
      <c r="M610" s="413"/>
      <c r="N610" s="776">
        <f t="shared" si="208"/>
        <v>61</v>
      </c>
      <c r="O610" s="773">
        <f t="shared" si="212"/>
        <v>133</v>
      </c>
      <c r="P610" s="774">
        <f t="shared" si="213"/>
        <v>133</v>
      </c>
      <c r="Q610" s="773">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597</v>
      </c>
      <c r="K611" s="435"/>
      <c r="L611" s="413"/>
      <c r="M611" s="413"/>
      <c r="N611" s="776">
        <f t="shared" si="208"/>
        <v>62</v>
      </c>
      <c r="O611" s="773">
        <f t="shared" si="212"/>
        <v>134</v>
      </c>
      <c r="P611" s="774">
        <f t="shared" si="213"/>
        <v>134</v>
      </c>
      <c r="Q611" s="773">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25">
      <c r="A613" s="382"/>
      <c r="B613" s="391"/>
      <c r="C613" s="384">
        <f>INT($C$232)+2</f>
        <v>3</v>
      </c>
      <c r="D613" s="408"/>
      <c r="E613" s="465"/>
      <c r="F613" s="465"/>
      <c r="G613" s="408"/>
      <c r="H613" s="478" t="s">
        <v>608</v>
      </c>
      <c r="I613" s="436" t="s">
        <v>625</v>
      </c>
      <c r="J613" s="436"/>
      <c r="K613" s="528"/>
      <c r="L613" s="526">
        <f>COUNTA($I614:$I$638)/COUNTA($H614:$H$638)</f>
        <v>8</v>
      </c>
      <c r="M613" s="413"/>
      <c r="N613" s="436"/>
      <c r="O613" s="436"/>
      <c r="P613" s="436"/>
      <c r="Q613" s="436"/>
      <c r="R613" s="436" t="s">
        <v>626</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6">INT($C$232)+3</f>
        <v>4</v>
      </c>
      <c r="D614" s="408"/>
      <c r="E614" s="465"/>
      <c r="F614" s="465"/>
      <c r="G614" s="408"/>
      <c r="H614" s="429" t="str">
        <f>H$251</f>
        <v>Aut</v>
      </c>
      <c r="I614" s="435" t="s">
        <v>573</v>
      </c>
      <c r="J614" s="435"/>
      <c r="K614" s="413"/>
      <c r="L614" s="412"/>
      <c r="M614" s="413"/>
      <c r="N614" s="413"/>
      <c r="O614" s="413"/>
      <c r="P614" s="413"/>
      <c r="Q614" s="413"/>
      <c r="R614" s="430">
        <v>20</v>
      </c>
      <c r="S614" s="773">
        <f t="shared" ref="S614:S637" si="217">IF(R614=0,0,R614+72)</f>
        <v>92</v>
      </c>
      <c r="T614" s="774">
        <f t="shared" ref="T614:T637" si="218">S614</f>
        <v>92</v>
      </c>
      <c r="U614" s="773">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6"/>
        <v>4</v>
      </c>
      <c r="D615" s="408"/>
      <c r="E615" s="465"/>
      <c r="F615" s="465"/>
      <c r="G615" s="408"/>
      <c r="H615" s="429"/>
      <c r="I615" s="435" t="s">
        <v>574</v>
      </c>
      <c r="J615" s="435"/>
      <c r="K615" s="413"/>
      <c r="L615" s="413"/>
      <c r="M615" s="413"/>
      <c r="N615" s="413"/>
      <c r="O615" s="413"/>
      <c r="P615" s="413"/>
      <c r="Q615" s="413"/>
      <c r="R615" s="430">
        <v>21</v>
      </c>
      <c r="S615" s="773">
        <f t="shared" si="217"/>
        <v>93</v>
      </c>
      <c r="T615" s="774">
        <f t="shared" si="218"/>
        <v>93</v>
      </c>
      <c r="U615" s="773">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6"/>
        <v>4</v>
      </c>
      <c r="D616" s="408"/>
      <c r="E616" s="465"/>
      <c r="F616" s="465"/>
      <c r="G616" s="408"/>
      <c r="H616" s="429"/>
      <c r="I616" s="435" t="s">
        <v>575</v>
      </c>
      <c r="J616" s="435"/>
      <c r="K616" s="413"/>
      <c r="L616" s="413"/>
      <c r="M616" s="413"/>
      <c r="N616" s="413"/>
      <c r="O616" s="413"/>
      <c r="P616" s="413"/>
      <c r="Q616" s="413"/>
      <c r="R616" s="413">
        <v>0</v>
      </c>
      <c r="S616" s="773">
        <f t="shared" si="217"/>
        <v>0</v>
      </c>
      <c r="T616" s="774">
        <f t="shared" si="218"/>
        <v>0</v>
      </c>
      <c r="U616" s="773">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6"/>
        <v>4</v>
      </c>
      <c r="D617" s="408"/>
      <c r="E617" s="465"/>
      <c r="F617" s="465"/>
      <c r="G617" s="408"/>
      <c r="H617" s="429"/>
      <c r="I617" s="435" t="s">
        <v>560</v>
      </c>
      <c r="J617" s="435"/>
      <c r="K617" s="413"/>
      <c r="L617" s="413"/>
      <c r="M617" s="413"/>
      <c r="N617" s="413"/>
      <c r="O617" s="413"/>
      <c r="P617" s="413"/>
      <c r="Q617" s="413"/>
      <c r="R617" s="413">
        <v>0</v>
      </c>
      <c r="S617" s="773">
        <f t="shared" si="217"/>
        <v>0</v>
      </c>
      <c r="T617" s="774">
        <f t="shared" si="218"/>
        <v>0</v>
      </c>
      <c r="U617" s="773">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6"/>
        <v>4</v>
      </c>
      <c r="D618" s="408"/>
      <c r="E618" s="465"/>
      <c r="F618" s="465"/>
      <c r="G618" s="408"/>
      <c r="H618" s="429"/>
      <c r="I618" s="435" t="s">
        <v>561</v>
      </c>
      <c r="J618" s="435"/>
      <c r="K618" s="413"/>
      <c r="L618" s="413"/>
      <c r="M618" s="413"/>
      <c r="N618" s="413"/>
      <c r="O618" s="413"/>
      <c r="P618" s="413"/>
      <c r="Q618" s="413"/>
      <c r="R618" s="413">
        <v>0</v>
      </c>
      <c r="S618" s="773">
        <f t="shared" si="217"/>
        <v>0</v>
      </c>
      <c r="T618" s="774">
        <f t="shared" si="218"/>
        <v>0</v>
      </c>
      <c r="U618" s="773">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6"/>
        <v>4</v>
      </c>
      <c r="D619" s="408"/>
      <c r="E619" s="465"/>
      <c r="F619" s="465"/>
      <c r="G619" s="408"/>
      <c r="H619" s="429"/>
      <c r="I619" s="435" t="s">
        <v>562</v>
      </c>
      <c r="J619" s="435"/>
      <c r="K619" s="413"/>
      <c r="L619" s="413"/>
      <c r="M619" s="413"/>
      <c r="N619" s="413"/>
      <c r="O619" s="413"/>
      <c r="P619" s="413"/>
      <c r="Q619" s="413"/>
      <c r="R619" s="413">
        <v>0</v>
      </c>
      <c r="S619" s="773">
        <f t="shared" si="217"/>
        <v>0</v>
      </c>
      <c r="T619" s="774">
        <f t="shared" si="218"/>
        <v>0</v>
      </c>
      <c r="U619" s="773">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6"/>
        <v>4</v>
      </c>
      <c r="D620" s="408"/>
      <c r="E620" s="465"/>
      <c r="F620" s="465"/>
      <c r="G620" s="408"/>
      <c r="H620" s="429"/>
      <c r="I620" s="435" t="s">
        <v>563</v>
      </c>
      <c r="J620" s="435"/>
      <c r="K620" s="413"/>
      <c r="L620" s="413"/>
      <c r="M620" s="413"/>
      <c r="N620" s="413"/>
      <c r="O620" s="413"/>
      <c r="P620" s="413"/>
      <c r="Q620" s="413"/>
      <c r="R620" s="413">
        <v>0</v>
      </c>
      <c r="S620" s="773">
        <f t="shared" si="217"/>
        <v>0</v>
      </c>
      <c r="T620" s="774">
        <f t="shared" si="218"/>
        <v>0</v>
      </c>
      <c r="U620" s="773">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6"/>
        <v>4</v>
      </c>
      <c r="D621" s="408"/>
      <c r="E621" s="465"/>
      <c r="F621" s="465"/>
      <c r="G621" s="408"/>
      <c r="H621" s="429"/>
      <c r="I621" s="435" t="s">
        <v>564</v>
      </c>
      <c r="J621" s="435"/>
      <c r="K621" s="413"/>
      <c r="L621" s="413"/>
      <c r="M621" s="413"/>
      <c r="N621" s="413"/>
      <c r="O621" s="413"/>
      <c r="P621" s="413"/>
      <c r="Q621" s="413"/>
      <c r="R621" s="413">
        <v>0</v>
      </c>
      <c r="S621" s="773">
        <f t="shared" si="217"/>
        <v>0</v>
      </c>
      <c r="T621" s="774">
        <f t="shared" si="218"/>
        <v>0</v>
      </c>
      <c r="U621" s="773">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6"/>
        <v>4</v>
      </c>
      <c r="D622" s="408"/>
      <c r="E622" s="465"/>
      <c r="F622" s="465"/>
      <c r="G622" s="408"/>
      <c r="H622" s="429" t="str">
        <f>H$252</f>
        <v>Win</v>
      </c>
      <c r="I622" s="435" t="s">
        <v>573</v>
      </c>
      <c r="J622" s="435"/>
      <c r="K622" s="413"/>
      <c r="L622" s="413"/>
      <c r="M622" s="413"/>
      <c r="N622" s="413"/>
      <c r="O622" s="413"/>
      <c r="P622" s="413"/>
      <c r="Q622" s="413"/>
      <c r="R622" s="777">
        <f>IF(R614=0,0,R614+24)</f>
        <v>44</v>
      </c>
      <c r="S622" s="773">
        <f t="shared" si="217"/>
        <v>116</v>
      </c>
      <c r="T622" s="774">
        <f t="shared" si="218"/>
        <v>116</v>
      </c>
      <c r="U622" s="773">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6"/>
        <v>4</v>
      </c>
      <c r="D623" s="408"/>
      <c r="E623" s="465"/>
      <c r="F623" s="465"/>
      <c r="G623" s="408"/>
      <c r="H623" s="429"/>
      <c r="I623" s="435" t="s">
        <v>574</v>
      </c>
      <c r="J623" s="435"/>
      <c r="K623" s="413"/>
      <c r="L623" s="413"/>
      <c r="M623" s="413"/>
      <c r="N623" s="413"/>
      <c r="O623" s="413"/>
      <c r="P623" s="413"/>
      <c r="Q623" s="413"/>
      <c r="R623" s="777">
        <f>IF(R615=0,0,R615+24)</f>
        <v>45</v>
      </c>
      <c r="S623" s="773">
        <f t="shared" si="217"/>
        <v>117</v>
      </c>
      <c r="T623" s="774">
        <f t="shared" si="218"/>
        <v>117</v>
      </c>
      <c r="U623" s="773">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6"/>
        <v>4</v>
      </c>
      <c r="D624" s="408"/>
      <c r="E624" s="465"/>
      <c r="F624" s="465"/>
      <c r="G624" s="408"/>
      <c r="H624" s="429"/>
      <c r="I624" s="435" t="s">
        <v>575</v>
      </c>
      <c r="J624" s="435"/>
      <c r="K624" s="413"/>
      <c r="L624" s="413"/>
      <c r="M624" s="413"/>
      <c r="N624" s="413"/>
      <c r="O624" s="413"/>
      <c r="P624" s="413"/>
      <c r="Q624" s="413"/>
      <c r="R624" s="413">
        <v>0</v>
      </c>
      <c r="S624" s="773">
        <f t="shared" si="217"/>
        <v>0</v>
      </c>
      <c r="T624" s="774">
        <f t="shared" si="218"/>
        <v>0</v>
      </c>
      <c r="U624" s="773">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6"/>
        <v>4</v>
      </c>
      <c r="D625" s="408"/>
      <c r="E625" s="465"/>
      <c r="F625" s="465"/>
      <c r="G625" s="408"/>
      <c r="H625" s="429"/>
      <c r="I625" s="435" t="s">
        <v>560</v>
      </c>
      <c r="J625" s="435"/>
      <c r="K625" s="413"/>
      <c r="L625" s="413"/>
      <c r="M625" s="413"/>
      <c r="N625" s="413"/>
      <c r="O625" s="413"/>
      <c r="P625" s="413"/>
      <c r="Q625" s="413"/>
      <c r="R625" s="413">
        <v>0</v>
      </c>
      <c r="S625" s="773">
        <f t="shared" si="217"/>
        <v>0</v>
      </c>
      <c r="T625" s="774">
        <f t="shared" si="218"/>
        <v>0</v>
      </c>
      <c r="U625" s="773">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6"/>
        <v>4</v>
      </c>
      <c r="D626" s="408"/>
      <c r="E626" s="465"/>
      <c r="F626" s="465"/>
      <c r="G626" s="408"/>
      <c r="H626" s="429"/>
      <c r="I626" s="435" t="s">
        <v>561</v>
      </c>
      <c r="J626" s="435"/>
      <c r="K626" s="413"/>
      <c r="L626" s="413"/>
      <c r="M626" s="413"/>
      <c r="N626" s="413"/>
      <c r="O626" s="413"/>
      <c r="P626" s="413"/>
      <c r="Q626" s="413"/>
      <c r="R626" s="413">
        <v>0</v>
      </c>
      <c r="S626" s="773">
        <f t="shared" si="217"/>
        <v>0</v>
      </c>
      <c r="T626" s="774">
        <f t="shared" si="218"/>
        <v>0</v>
      </c>
      <c r="U626" s="773">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6"/>
        <v>4</v>
      </c>
      <c r="D627" s="408"/>
      <c r="E627" s="465"/>
      <c r="F627" s="465"/>
      <c r="G627" s="408"/>
      <c r="H627" s="429"/>
      <c r="I627" s="435" t="s">
        <v>562</v>
      </c>
      <c r="J627" s="435"/>
      <c r="K627" s="413"/>
      <c r="L627" s="413"/>
      <c r="M627" s="413"/>
      <c r="N627" s="413"/>
      <c r="O627" s="413"/>
      <c r="P627" s="413"/>
      <c r="Q627" s="413"/>
      <c r="R627" s="413">
        <v>0</v>
      </c>
      <c r="S627" s="773">
        <f t="shared" si="217"/>
        <v>0</v>
      </c>
      <c r="T627" s="774">
        <f t="shared" si="218"/>
        <v>0</v>
      </c>
      <c r="U627" s="773">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6"/>
        <v>4</v>
      </c>
      <c r="D628" s="408"/>
      <c r="E628" s="465"/>
      <c r="F628" s="465"/>
      <c r="G628" s="408"/>
      <c r="H628" s="429"/>
      <c r="I628" s="435" t="s">
        <v>563</v>
      </c>
      <c r="J628" s="435"/>
      <c r="K628" s="413"/>
      <c r="L628" s="413"/>
      <c r="M628" s="413"/>
      <c r="N628" s="413"/>
      <c r="O628" s="413"/>
      <c r="P628" s="413"/>
      <c r="Q628" s="413"/>
      <c r="R628" s="413">
        <v>0</v>
      </c>
      <c r="S628" s="773">
        <f t="shared" si="217"/>
        <v>0</v>
      </c>
      <c r="T628" s="774">
        <f t="shared" si="218"/>
        <v>0</v>
      </c>
      <c r="U628" s="773">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6"/>
        <v>4</v>
      </c>
      <c r="D629" s="408"/>
      <c r="E629" s="465"/>
      <c r="F629" s="465"/>
      <c r="G629" s="408"/>
      <c r="H629" s="429"/>
      <c r="I629" s="435" t="s">
        <v>564</v>
      </c>
      <c r="J629" s="435"/>
      <c r="K629" s="413"/>
      <c r="L629" s="413"/>
      <c r="M629" s="413"/>
      <c r="N629" s="413"/>
      <c r="O629" s="413"/>
      <c r="P629" s="413"/>
      <c r="Q629" s="413"/>
      <c r="R629" s="413">
        <v>0</v>
      </c>
      <c r="S629" s="773">
        <f t="shared" si="217"/>
        <v>0</v>
      </c>
      <c r="T629" s="774">
        <f t="shared" si="218"/>
        <v>0</v>
      </c>
      <c r="U629" s="773">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6"/>
        <v>4</v>
      </c>
      <c r="D630" s="408"/>
      <c r="E630" s="465"/>
      <c r="F630" s="465"/>
      <c r="G630" s="408"/>
      <c r="H630" s="429" t="str">
        <f>H$253</f>
        <v>Spr</v>
      </c>
      <c r="I630" s="435" t="s">
        <v>573</v>
      </c>
      <c r="J630" s="435"/>
      <c r="K630" s="413"/>
      <c r="L630" s="413"/>
      <c r="M630" s="413"/>
      <c r="N630" s="413"/>
      <c r="O630" s="413"/>
      <c r="P630" s="413"/>
      <c r="Q630" s="413"/>
      <c r="R630" s="777">
        <f>IF(R622=0,0,R622+24)</f>
        <v>68</v>
      </c>
      <c r="S630" s="773">
        <f t="shared" si="217"/>
        <v>140</v>
      </c>
      <c r="T630" s="774">
        <f t="shared" si="218"/>
        <v>140</v>
      </c>
      <c r="U630" s="773">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6"/>
        <v>4</v>
      </c>
      <c r="D631" s="408"/>
      <c r="E631" s="465"/>
      <c r="F631" s="465"/>
      <c r="G631" s="408"/>
      <c r="H631" s="429"/>
      <c r="I631" s="435" t="s">
        <v>574</v>
      </c>
      <c r="J631" s="435"/>
      <c r="K631" s="413"/>
      <c r="L631" s="413"/>
      <c r="M631" s="413"/>
      <c r="N631" s="413"/>
      <c r="O631" s="413"/>
      <c r="P631" s="413"/>
      <c r="Q631" s="413"/>
      <c r="R631" s="777">
        <f>IF(R623=0,0,R623+24)</f>
        <v>69</v>
      </c>
      <c r="S631" s="773">
        <f t="shared" si="217"/>
        <v>141</v>
      </c>
      <c r="T631" s="774">
        <f t="shared" si="218"/>
        <v>141</v>
      </c>
      <c r="U631" s="773">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6"/>
        <v>4</v>
      </c>
      <c r="D632" s="408"/>
      <c r="E632" s="465"/>
      <c r="F632" s="465"/>
      <c r="G632" s="408"/>
      <c r="H632" s="429"/>
      <c r="I632" s="435" t="s">
        <v>575</v>
      </c>
      <c r="J632" s="435"/>
      <c r="K632" s="413"/>
      <c r="L632" s="413"/>
      <c r="M632" s="413"/>
      <c r="N632" s="413"/>
      <c r="O632" s="413"/>
      <c r="P632" s="413"/>
      <c r="Q632" s="413"/>
      <c r="R632" s="413">
        <v>0</v>
      </c>
      <c r="S632" s="773">
        <f t="shared" si="217"/>
        <v>0</v>
      </c>
      <c r="T632" s="774">
        <f t="shared" si="218"/>
        <v>0</v>
      </c>
      <c r="U632" s="773">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6"/>
        <v>4</v>
      </c>
      <c r="D633" s="408"/>
      <c r="E633" s="465"/>
      <c r="F633" s="465"/>
      <c r="G633" s="408"/>
      <c r="H633" s="429"/>
      <c r="I633" s="435" t="s">
        <v>560</v>
      </c>
      <c r="J633" s="435"/>
      <c r="K633" s="413"/>
      <c r="L633" s="413"/>
      <c r="M633" s="413"/>
      <c r="N633" s="413"/>
      <c r="O633" s="413"/>
      <c r="P633" s="413"/>
      <c r="Q633" s="413"/>
      <c r="R633" s="413">
        <v>0</v>
      </c>
      <c r="S633" s="773">
        <f t="shared" si="217"/>
        <v>0</v>
      </c>
      <c r="T633" s="774">
        <f t="shared" si="218"/>
        <v>0</v>
      </c>
      <c r="U633" s="773">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6"/>
        <v>4</v>
      </c>
      <c r="D634" s="408"/>
      <c r="E634" s="465"/>
      <c r="F634" s="465"/>
      <c r="G634" s="408"/>
      <c r="H634" s="429"/>
      <c r="I634" s="435" t="s">
        <v>561</v>
      </c>
      <c r="J634" s="435"/>
      <c r="K634" s="413"/>
      <c r="L634" s="413"/>
      <c r="M634" s="413"/>
      <c r="N634" s="413"/>
      <c r="O634" s="413"/>
      <c r="P634" s="413"/>
      <c r="Q634" s="413"/>
      <c r="R634" s="413">
        <v>0</v>
      </c>
      <c r="S634" s="773">
        <f t="shared" si="217"/>
        <v>0</v>
      </c>
      <c r="T634" s="774">
        <f t="shared" si="218"/>
        <v>0</v>
      </c>
      <c r="U634" s="773">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6"/>
        <v>4</v>
      </c>
      <c r="D635" s="408"/>
      <c r="E635" s="465"/>
      <c r="F635" s="465"/>
      <c r="G635" s="408"/>
      <c r="H635" s="429"/>
      <c r="I635" s="435" t="s">
        <v>562</v>
      </c>
      <c r="J635" s="435"/>
      <c r="K635" s="413"/>
      <c r="L635" s="413"/>
      <c r="M635" s="413"/>
      <c r="N635" s="413"/>
      <c r="O635" s="413"/>
      <c r="P635" s="413"/>
      <c r="Q635" s="413"/>
      <c r="R635" s="413">
        <v>0</v>
      </c>
      <c r="S635" s="773">
        <f t="shared" si="217"/>
        <v>0</v>
      </c>
      <c r="T635" s="774">
        <f t="shared" si="218"/>
        <v>0</v>
      </c>
      <c r="U635" s="773">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6"/>
        <v>4</v>
      </c>
      <c r="D636" s="408"/>
      <c r="E636" s="465"/>
      <c r="F636" s="465"/>
      <c r="G636" s="408"/>
      <c r="H636" s="429"/>
      <c r="I636" s="435" t="s">
        <v>563</v>
      </c>
      <c r="J636" s="435"/>
      <c r="K636" s="413"/>
      <c r="L636" s="413"/>
      <c r="M636" s="413"/>
      <c r="N636" s="413"/>
      <c r="O636" s="413"/>
      <c r="P636" s="413"/>
      <c r="Q636" s="413"/>
      <c r="R636" s="413">
        <v>0</v>
      </c>
      <c r="S636" s="773">
        <f t="shared" si="217"/>
        <v>0</v>
      </c>
      <c r="T636" s="774">
        <f t="shared" si="218"/>
        <v>0</v>
      </c>
      <c r="U636" s="773">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6"/>
        <v>4</v>
      </c>
      <c r="D637" s="408"/>
      <c r="E637" s="465"/>
      <c r="F637" s="465"/>
      <c r="G637" s="408"/>
      <c r="H637" s="429"/>
      <c r="I637" s="435" t="s">
        <v>564</v>
      </c>
      <c r="J637" s="435"/>
      <c r="K637" s="413"/>
      <c r="L637" s="413"/>
      <c r="M637" s="413"/>
      <c r="N637" s="413"/>
      <c r="O637" s="413"/>
      <c r="P637" s="413"/>
      <c r="Q637" s="413"/>
      <c r="R637" s="413">
        <v>0</v>
      </c>
      <c r="S637" s="773">
        <f t="shared" si="217"/>
        <v>0</v>
      </c>
      <c r="T637" s="774">
        <f t="shared" si="218"/>
        <v>0</v>
      </c>
      <c r="U637" s="773">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25">
      <c r="A639" s="382"/>
      <c r="B639" s="391"/>
      <c r="C639" s="384">
        <f>INT($C$232)+2</f>
        <v>3</v>
      </c>
      <c r="D639" s="408"/>
      <c r="E639" s="465"/>
      <c r="F639" s="465"/>
      <c r="G639" s="408"/>
      <c r="H639" s="478" t="s">
        <v>608</v>
      </c>
      <c r="I639" s="436" t="s">
        <v>946</v>
      </c>
      <c r="J639" s="436"/>
      <c r="K639" s="528"/>
      <c r="L639" s="526">
        <f>COUNTA($I640:$I$652)/COUNTA($H640:$H$652)</f>
        <v>4</v>
      </c>
      <c r="M639" s="413"/>
      <c r="N639" s="436"/>
      <c r="O639" s="436"/>
      <c r="P639" s="436"/>
      <c r="Q639" s="436"/>
      <c r="R639" s="436" t="s">
        <v>626</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0">INT($C$232)+3</f>
        <v>4</v>
      </c>
      <c r="D640" s="408"/>
      <c r="E640" s="465"/>
      <c r="F640" s="465"/>
      <c r="G640" s="408"/>
      <c r="H640" s="429" t="str">
        <f>H$251</f>
        <v>Aut</v>
      </c>
      <c r="I640" s="435" t="s">
        <v>615</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0"/>
        <v>4</v>
      </c>
      <c r="D641" s="408"/>
      <c r="E641" s="465"/>
      <c r="F641" s="465"/>
      <c r="G641" s="408"/>
      <c r="H641" s="429"/>
      <c r="I641" s="435" t="s">
        <v>628</v>
      </c>
      <c r="J641" s="435"/>
      <c r="K641" s="413"/>
      <c r="L641" s="412"/>
      <c r="M641" s="413"/>
      <c r="N641" s="413"/>
      <c r="O641" s="413"/>
      <c r="P641" s="413"/>
      <c r="Q641" s="413"/>
      <c r="R641" s="413">
        <v>0</v>
      </c>
      <c r="S641" s="773">
        <f>IF(R641=0,0,R641+72)</f>
        <v>0</v>
      </c>
      <c r="T641" s="774">
        <f t="shared" ref="T641:T643" si="221">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0"/>
        <v>4</v>
      </c>
      <c r="D642" s="408"/>
      <c r="E642" s="465"/>
      <c r="F642" s="465"/>
      <c r="G642" s="408"/>
      <c r="H642" s="429"/>
      <c r="I642" s="435" t="s">
        <v>629</v>
      </c>
      <c r="J642" s="435"/>
      <c r="K642" s="413"/>
      <c r="L642" s="413"/>
      <c r="M642" s="413"/>
      <c r="N642" s="413"/>
      <c r="O642" s="413"/>
      <c r="P642" s="413"/>
      <c r="Q642" s="413"/>
      <c r="R642" s="430">
        <v>24</v>
      </c>
      <c r="S642" s="773">
        <f>IF(R642=0,0,R642+72)</f>
        <v>96</v>
      </c>
      <c r="T642" s="774">
        <f t="shared" si="221"/>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0"/>
        <v>4</v>
      </c>
      <c r="D643" s="408"/>
      <c r="E643" s="465"/>
      <c r="F643" s="465"/>
      <c r="G643" s="408"/>
      <c r="H643" s="429"/>
      <c r="I643" s="435" t="s">
        <v>630</v>
      </c>
      <c r="J643" s="435"/>
      <c r="K643" s="413"/>
      <c r="L643" s="413"/>
      <c r="M643" s="413"/>
      <c r="N643" s="413"/>
      <c r="O643" s="413"/>
      <c r="P643" s="413"/>
      <c r="Q643" s="413"/>
      <c r="R643" s="430">
        <v>0</v>
      </c>
      <c r="S643" s="773">
        <f>IF(R643=0,0,R643+72)</f>
        <v>0</v>
      </c>
      <c r="T643" s="774">
        <f t="shared" si="221"/>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0"/>
        <v>4</v>
      </c>
      <c r="D644" s="408"/>
      <c r="E644" s="465"/>
      <c r="F644" s="465"/>
      <c r="G644" s="408"/>
      <c r="H644" s="429" t="str">
        <f>H$252</f>
        <v>Win</v>
      </c>
      <c r="I644" s="435" t="s">
        <v>615</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0"/>
        <v>4</v>
      </c>
      <c r="D645" s="408"/>
      <c r="E645" s="465"/>
      <c r="F645" s="465"/>
      <c r="G645" s="408"/>
      <c r="H645" s="429"/>
      <c r="I645" s="435" t="s">
        <v>628</v>
      </c>
      <c r="J645" s="435"/>
      <c r="K645" s="413"/>
      <c r="L645" s="413"/>
      <c r="M645" s="413"/>
      <c r="N645" s="413"/>
      <c r="O645" s="413"/>
      <c r="P645" s="413"/>
      <c r="Q645" s="413"/>
      <c r="R645" s="413">
        <v>0</v>
      </c>
      <c r="S645" s="773">
        <f>IF(R645=0,0,R645+72)</f>
        <v>0</v>
      </c>
      <c r="T645" s="774">
        <f t="shared" ref="T645:T647" si="222">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0"/>
        <v>4</v>
      </c>
      <c r="D646" s="408"/>
      <c r="E646" s="465"/>
      <c r="F646" s="465"/>
      <c r="G646" s="408"/>
      <c r="H646" s="429"/>
      <c r="I646" s="435" t="s">
        <v>629</v>
      </c>
      <c r="J646" s="435"/>
      <c r="K646" s="413"/>
      <c r="L646" s="413"/>
      <c r="M646" s="413"/>
      <c r="N646" s="413"/>
      <c r="O646" s="413"/>
      <c r="P646" s="413"/>
      <c r="Q646" s="413"/>
      <c r="R646" s="775">
        <f>IF(R642=0,0,R642+24)</f>
        <v>48</v>
      </c>
      <c r="S646" s="773">
        <f>IF(R646=0,0,R646+72)</f>
        <v>120</v>
      </c>
      <c r="T646" s="774">
        <f t="shared" si="222"/>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0"/>
        <v>4</v>
      </c>
      <c r="D647" s="408"/>
      <c r="E647" s="465"/>
      <c r="F647" s="465"/>
      <c r="G647" s="408"/>
      <c r="H647" s="429"/>
      <c r="I647" s="435" t="s">
        <v>630</v>
      </c>
      <c r="J647" s="435"/>
      <c r="K647" s="413"/>
      <c r="L647" s="413"/>
      <c r="M647" s="413"/>
      <c r="N647" s="413"/>
      <c r="O647" s="413"/>
      <c r="P647" s="413"/>
      <c r="Q647" s="413"/>
      <c r="R647" s="775">
        <f>IF(R643=0,0,R643+24)</f>
        <v>0</v>
      </c>
      <c r="S647" s="773">
        <f>IF(R647=0,0,R647+72)</f>
        <v>0</v>
      </c>
      <c r="T647" s="774">
        <f t="shared" si="222"/>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0"/>
        <v>4</v>
      </c>
      <c r="D648" s="408"/>
      <c r="E648" s="465"/>
      <c r="F648" s="465"/>
      <c r="G648" s="408"/>
      <c r="H648" s="429" t="str">
        <f>H$253</f>
        <v>Spr</v>
      </c>
      <c r="I648" s="435" t="s">
        <v>615</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0"/>
        <v>4</v>
      </c>
      <c r="D649" s="408"/>
      <c r="E649" s="465"/>
      <c r="F649" s="465"/>
      <c r="G649" s="408"/>
      <c r="H649" s="429"/>
      <c r="I649" s="435" t="s">
        <v>628</v>
      </c>
      <c r="J649" s="435"/>
      <c r="K649" s="413"/>
      <c r="L649" s="413"/>
      <c r="M649" s="413"/>
      <c r="N649" s="413"/>
      <c r="O649" s="413"/>
      <c r="P649" s="413"/>
      <c r="Q649" s="413"/>
      <c r="R649" s="413">
        <v>0</v>
      </c>
      <c r="S649" s="773">
        <f>IF(R649=0,0,R649+72)</f>
        <v>0</v>
      </c>
      <c r="T649" s="774">
        <f t="shared" ref="T649:T651" si="223">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0"/>
        <v>4</v>
      </c>
      <c r="D650" s="408"/>
      <c r="E650" s="465"/>
      <c r="F650" s="465"/>
      <c r="G650" s="408"/>
      <c r="H650" s="429"/>
      <c r="I650" s="435" t="s">
        <v>629</v>
      </c>
      <c r="J650" s="435"/>
      <c r="K650" s="413"/>
      <c r="L650" s="413"/>
      <c r="M650" s="413"/>
      <c r="N650" s="413"/>
      <c r="O650" s="413"/>
      <c r="P650" s="413"/>
      <c r="Q650" s="413"/>
      <c r="R650" s="775">
        <f>IF(R646=0,0,R646+24)</f>
        <v>72</v>
      </c>
      <c r="S650" s="773">
        <f>IF(R650=0,0,R650+72)</f>
        <v>144</v>
      </c>
      <c r="T650" s="774">
        <f t="shared" si="223"/>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0"/>
        <v>4</v>
      </c>
      <c r="D651" s="408"/>
      <c r="E651" s="465"/>
      <c r="F651" s="465"/>
      <c r="G651" s="408"/>
      <c r="H651" s="429"/>
      <c r="I651" s="435" t="s">
        <v>630</v>
      </c>
      <c r="J651" s="435"/>
      <c r="K651" s="413"/>
      <c r="L651" s="413"/>
      <c r="M651" s="413"/>
      <c r="N651" s="413"/>
      <c r="O651" s="413"/>
      <c r="P651" s="413"/>
      <c r="Q651" s="413"/>
      <c r="R651" s="775">
        <f>IF(R647=0,0,R647+24)</f>
        <v>0</v>
      </c>
      <c r="S651" s="773">
        <f>IF(R651=0,0,R651+72)</f>
        <v>0</v>
      </c>
      <c r="T651" s="774">
        <f t="shared" si="223"/>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25">
      <c r="A653" s="382"/>
      <c r="B653" s="391"/>
      <c r="C653" s="384">
        <f>INT($C$232)+2</f>
        <v>3</v>
      </c>
      <c r="D653" s="408"/>
      <c r="E653" s="465"/>
      <c r="F653" s="465"/>
      <c r="G653" s="408"/>
      <c r="H653" s="478" t="s">
        <v>608</v>
      </c>
      <c r="I653" s="436" t="s">
        <v>947</v>
      </c>
      <c r="J653" s="436"/>
      <c r="K653" s="528"/>
      <c r="L653" s="526">
        <f>COUNTA($I654:$I$669)/COUNTA($H654:$H$669)</f>
        <v>5</v>
      </c>
      <c r="M653" s="413"/>
      <c r="N653" s="436"/>
      <c r="O653" s="436"/>
      <c r="P653" s="436"/>
      <c r="Q653" s="436"/>
      <c r="R653" s="436" t="s">
        <v>626</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4">INT($C$232)+3</f>
        <v>4</v>
      </c>
      <c r="D654" s="408"/>
      <c r="E654" s="465"/>
      <c r="F654" s="465"/>
      <c r="G654" s="408"/>
      <c r="H654" s="429" t="str">
        <f>H$251</f>
        <v>Aut</v>
      </c>
      <c r="I654" s="435" t="s">
        <v>615</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4"/>
        <v>4</v>
      </c>
      <c r="D655" s="408"/>
      <c r="E655" s="465"/>
      <c r="F655" s="465"/>
      <c r="G655" s="408"/>
      <c r="H655" s="429"/>
      <c r="I655" s="435" t="s">
        <v>627</v>
      </c>
      <c r="J655" s="435"/>
      <c r="K655" s="413"/>
      <c r="L655" s="413"/>
      <c r="M655" s="413"/>
      <c r="N655" s="413"/>
      <c r="O655" s="413"/>
      <c r="P655" s="413"/>
      <c r="Q655" s="413"/>
      <c r="R655" s="430">
        <v>0</v>
      </c>
      <c r="S655" s="773">
        <f>IF(R655=0,0,R655+72)</f>
        <v>0</v>
      </c>
      <c r="T655" s="774">
        <f t="shared" ref="T655:T658" si="225">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4"/>
        <v>4</v>
      </c>
      <c r="D656" s="408"/>
      <c r="E656" s="465"/>
      <c r="F656" s="465"/>
      <c r="G656" s="408"/>
      <c r="H656" s="429"/>
      <c r="I656" s="435" t="s">
        <v>596</v>
      </c>
      <c r="J656" s="435"/>
      <c r="K656" s="413"/>
      <c r="L656" s="413"/>
      <c r="M656" s="413"/>
      <c r="N656" s="413"/>
      <c r="O656" s="413"/>
      <c r="P656" s="413"/>
      <c r="Q656" s="413"/>
      <c r="R656" s="430">
        <v>22</v>
      </c>
      <c r="S656" s="773">
        <f>IF(R656=0,0,R656+72)</f>
        <v>94</v>
      </c>
      <c r="T656" s="774">
        <f t="shared" si="225"/>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4"/>
        <v>4</v>
      </c>
      <c r="D657" s="408"/>
      <c r="E657" s="465"/>
      <c r="F657" s="465"/>
      <c r="G657" s="408"/>
      <c r="H657" s="429"/>
      <c r="I657" s="435" t="s">
        <v>624</v>
      </c>
      <c r="J657" s="435"/>
      <c r="K657" s="413"/>
      <c r="L657" s="413"/>
      <c r="M657" s="413"/>
      <c r="N657" s="413"/>
      <c r="O657" s="413"/>
      <c r="P657" s="413"/>
      <c r="Q657" s="413"/>
      <c r="R657" s="430">
        <v>22</v>
      </c>
      <c r="S657" s="773">
        <f>IF(R657=0,0,R657+72)</f>
        <v>94</v>
      </c>
      <c r="T657" s="774">
        <f t="shared" si="225"/>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4"/>
        <v>4</v>
      </c>
      <c r="D658" s="408"/>
      <c r="E658" s="465"/>
      <c r="F658" s="465"/>
      <c r="G658" s="408"/>
      <c r="H658" s="429"/>
      <c r="I658" s="435" t="s">
        <v>597</v>
      </c>
      <c r="J658" s="435"/>
      <c r="K658" s="413"/>
      <c r="L658" s="413"/>
      <c r="M658" s="413"/>
      <c r="N658" s="413"/>
      <c r="O658" s="413"/>
      <c r="P658" s="413"/>
      <c r="Q658" s="413"/>
      <c r="R658" s="430">
        <v>23</v>
      </c>
      <c r="S658" s="773">
        <f>IF(R658=0,0,R658+72)</f>
        <v>95</v>
      </c>
      <c r="T658" s="774">
        <f t="shared" si="225"/>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4"/>
        <v>4</v>
      </c>
      <c r="D659" s="408"/>
      <c r="E659" s="465"/>
      <c r="F659" s="465"/>
      <c r="G659" s="408"/>
      <c r="H659" s="429" t="str">
        <f>H$252</f>
        <v>Win</v>
      </c>
      <c r="I659" s="435" t="s">
        <v>615</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4"/>
        <v>4</v>
      </c>
      <c r="D660" s="408"/>
      <c r="E660" s="465"/>
      <c r="F660" s="465"/>
      <c r="G660" s="408"/>
      <c r="H660" s="429"/>
      <c r="I660" s="435" t="s">
        <v>627</v>
      </c>
      <c r="J660" s="435"/>
      <c r="K660" s="413"/>
      <c r="L660" s="413"/>
      <c r="M660" s="413"/>
      <c r="N660" s="413"/>
      <c r="O660" s="413"/>
      <c r="P660" s="413"/>
      <c r="Q660" s="413"/>
      <c r="R660" s="779">
        <f>IF(R655=0,0,R655+24)</f>
        <v>0</v>
      </c>
      <c r="S660" s="773">
        <f>IF(R660=0,0,R660+72)</f>
        <v>0</v>
      </c>
      <c r="T660" s="774">
        <f t="shared" ref="T660:T663" si="226">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4"/>
        <v>4</v>
      </c>
      <c r="D661" s="408"/>
      <c r="E661" s="465"/>
      <c r="F661" s="465"/>
      <c r="G661" s="408"/>
      <c r="H661" s="429"/>
      <c r="I661" s="435" t="s">
        <v>596</v>
      </c>
      <c r="J661" s="435"/>
      <c r="K661" s="413"/>
      <c r="L661" s="413"/>
      <c r="M661" s="413"/>
      <c r="N661" s="413"/>
      <c r="O661" s="413"/>
      <c r="P661" s="413"/>
      <c r="Q661" s="413"/>
      <c r="R661" s="779">
        <f>IF(R656=0,0,R656+24)</f>
        <v>46</v>
      </c>
      <c r="S661" s="773">
        <f>IF(R661=0,0,R661+72)</f>
        <v>118</v>
      </c>
      <c r="T661" s="774">
        <f t="shared" si="226"/>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4"/>
        <v>4</v>
      </c>
      <c r="D662" s="408"/>
      <c r="E662" s="465"/>
      <c r="F662" s="465"/>
      <c r="G662" s="408"/>
      <c r="H662" s="429"/>
      <c r="I662" s="435" t="s">
        <v>624</v>
      </c>
      <c r="J662" s="435"/>
      <c r="K662" s="413"/>
      <c r="L662" s="413"/>
      <c r="M662" s="413"/>
      <c r="N662" s="413"/>
      <c r="O662" s="413"/>
      <c r="P662" s="413"/>
      <c r="Q662" s="413"/>
      <c r="R662" s="779">
        <f>IF(R657=0,0,R657+24)</f>
        <v>46</v>
      </c>
      <c r="S662" s="773">
        <f>IF(R662=0,0,R662+72)</f>
        <v>118</v>
      </c>
      <c r="T662" s="774">
        <f t="shared" si="226"/>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4"/>
        <v>4</v>
      </c>
      <c r="D663" s="408"/>
      <c r="E663" s="465"/>
      <c r="F663" s="465"/>
      <c r="G663" s="408"/>
      <c r="H663" s="429"/>
      <c r="I663" s="435" t="s">
        <v>597</v>
      </c>
      <c r="J663" s="435"/>
      <c r="K663" s="413"/>
      <c r="L663" s="413"/>
      <c r="M663" s="413"/>
      <c r="N663" s="413"/>
      <c r="O663" s="413"/>
      <c r="P663" s="413"/>
      <c r="Q663" s="413"/>
      <c r="R663" s="779">
        <f>IF(R658=0,0,R658+24)</f>
        <v>47</v>
      </c>
      <c r="S663" s="773">
        <f>IF(R663=0,0,R663+72)</f>
        <v>119</v>
      </c>
      <c r="T663" s="774">
        <f t="shared" si="226"/>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4"/>
        <v>4</v>
      </c>
      <c r="D664" s="408"/>
      <c r="E664" s="465"/>
      <c r="F664" s="465"/>
      <c r="G664" s="408"/>
      <c r="H664" s="429" t="str">
        <f>H$253</f>
        <v>Spr</v>
      </c>
      <c r="I664" s="435" t="s">
        <v>615</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4"/>
        <v>4</v>
      </c>
      <c r="D665" s="408"/>
      <c r="E665" s="465"/>
      <c r="F665" s="465"/>
      <c r="G665" s="408"/>
      <c r="H665" s="429"/>
      <c r="I665" s="435" t="s">
        <v>627</v>
      </c>
      <c r="J665" s="435"/>
      <c r="K665" s="413"/>
      <c r="L665" s="413"/>
      <c r="M665" s="413"/>
      <c r="N665" s="413"/>
      <c r="O665" s="413"/>
      <c r="P665" s="413"/>
      <c r="Q665" s="413"/>
      <c r="R665" s="779">
        <f>IF(R660=0,0,R660+24)</f>
        <v>0</v>
      </c>
      <c r="S665" s="773">
        <f>IF(R665=0,0,R665+72)</f>
        <v>0</v>
      </c>
      <c r="T665" s="774">
        <f t="shared" ref="T665:T668" si="227">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4"/>
        <v>4</v>
      </c>
      <c r="D666" s="408"/>
      <c r="E666" s="465"/>
      <c r="F666" s="465"/>
      <c r="G666" s="408"/>
      <c r="H666" s="429"/>
      <c r="I666" s="435" t="s">
        <v>596</v>
      </c>
      <c r="J666" s="435"/>
      <c r="K666" s="413"/>
      <c r="L666" s="413"/>
      <c r="M666" s="413"/>
      <c r="N666" s="413"/>
      <c r="O666" s="413"/>
      <c r="P666" s="413"/>
      <c r="Q666" s="413"/>
      <c r="R666" s="779">
        <f>IF(R661=0,0,R661+24)</f>
        <v>70</v>
      </c>
      <c r="S666" s="773">
        <f>IF(R666=0,0,R666+72)</f>
        <v>142</v>
      </c>
      <c r="T666" s="774">
        <f t="shared" si="227"/>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4"/>
        <v>4</v>
      </c>
      <c r="D667" s="408"/>
      <c r="E667" s="465"/>
      <c r="F667" s="465"/>
      <c r="G667" s="408"/>
      <c r="H667" s="429"/>
      <c r="I667" s="435" t="s">
        <v>624</v>
      </c>
      <c r="J667" s="435"/>
      <c r="K667" s="413"/>
      <c r="L667" s="413"/>
      <c r="M667" s="413"/>
      <c r="N667" s="413"/>
      <c r="O667" s="413"/>
      <c r="P667" s="413"/>
      <c r="Q667" s="413"/>
      <c r="R667" s="779">
        <f>IF(R662=0,0,R662+24)</f>
        <v>70</v>
      </c>
      <c r="S667" s="773">
        <f>IF(R667=0,0,R667+72)</f>
        <v>142</v>
      </c>
      <c r="T667" s="774">
        <f t="shared" si="227"/>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4"/>
        <v>4</v>
      </c>
      <c r="D668" s="408"/>
      <c r="E668" s="465"/>
      <c r="F668" s="465"/>
      <c r="G668" s="408"/>
      <c r="H668" s="429"/>
      <c r="I668" s="435" t="s">
        <v>597</v>
      </c>
      <c r="J668" s="435"/>
      <c r="K668" s="413"/>
      <c r="L668" s="413"/>
      <c r="M668" s="413"/>
      <c r="N668" s="413"/>
      <c r="O668" s="413"/>
      <c r="P668" s="413"/>
      <c r="Q668" s="413"/>
      <c r="R668" s="779">
        <f>IF(R663=0,0,R663+24)</f>
        <v>71</v>
      </c>
      <c r="S668" s="773">
        <f>IF(R668=0,0,R668+72)</f>
        <v>143</v>
      </c>
      <c r="T668" s="774">
        <f t="shared" si="227"/>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631</v>
      </c>
      <c r="I670" s="426" t="s">
        <v>632</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28">INT($C$232)+2</f>
        <v>3</v>
      </c>
      <c r="D672" s="408"/>
      <c r="E672" s="465"/>
      <c r="F672" s="465"/>
      <c r="G672" s="408"/>
      <c r="H672" s="429" t="str">
        <f>"Birth: "&amp;H$251</f>
        <v>Birth: Aut</v>
      </c>
      <c r="I672" s="435" t="s">
        <v>544</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870</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28"/>
        <v>3</v>
      </c>
      <c r="D673" s="408"/>
      <c r="E673" s="465"/>
      <c r="F673" s="465"/>
      <c r="G673" s="408"/>
      <c r="H673" s="478"/>
      <c r="I673" s="435" t="s">
        <v>633</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28"/>
        <v>3</v>
      </c>
      <c r="D674" s="408"/>
      <c r="E674" s="465"/>
      <c r="F674" s="465"/>
      <c r="G674" s="408"/>
      <c r="H674" s="429" t="str">
        <f>"Birth: "&amp;H$252</f>
        <v>Birth: Win</v>
      </c>
      <c r="I674" s="435" t="s">
        <v>544</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28"/>
        <v>3</v>
      </c>
      <c r="D675" s="408"/>
      <c r="E675" s="465"/>
      <c r="F675" s="465"/>
      <c r="G675" s="408"/>
      <c r="H675" s="478"/>
      <c r="I675" s="435" t="s">
        <v>633</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28"/>
        <v>3</v>
      </c>
      <c r="D676" s="408"/>
      <c r="E676" s="465"/>
      <c r="F676" s="465"/>
      <c r="G676" s="408"/>
      <c r="H676" s="429" t="str">
        <f>"Birth: "&amp;H$253</f>
        <v>Birth: Spr</v>
      </c>
      <c r="I676" s="435" t="s">
        <v>544</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28"/>
        <v>3</v>
      </c>
      <c r="D677" s="408"/>
      <c r="E677" s="465"/>
      <c r="F677" s="465"/>
      <c r="G677" s="408"/>
      <c r="H677" s="478"/>
      <c r="I677" s="435" t="s">
        <v>633</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1158</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28"/>
        <v>3</v>
      </c>
      <c r="D678" s="408"/>
      <c r="E678" s="465"/>
      <c r="F678" s="465"/>
      <c r="G678" s="408"/>
      <c r="H678" s="478" t="s">
        <v>550</v>
      </c>
      <c r="I678" s="436" t="s">
        <v>634</v>
      </c>
      <c r="J678" s="525" t="s">
        <v>635</v>
      </c>
      <c r="K678" s="526">
        <f>COUNTA($H$679:$H$750)</f>
        <v>3</v>
      </c>
      <c r="L678" s="526">
        <f>COUNTA($I$679:$I$750)/K678</f>
        <v>8</v>
      </c>
      <c r="M678" s="480">
        <f>COUNTA($J$679:$J$750)/(L678*K678)</f>
        <v>3</v>
      </c>
      <c r="N678" s="533" t="s">
        <v>636</v>
      </c>
      <c r="O678" s="534"/>
      <c r="P678" s="534"/>
      <c r="Q678" s="534"/>
      <c r="R678" s="534"/>
      <c r="S678" s="534"/>
      <c r="T678" s="534"/>
      <c r="U678" s="508"/>
      <c r="V678" s="429" t="s">
        <v>637</v>
      </c>
      <c r="W678" s="413"/>
      <c r="X678" s="435" t="s">
        <v>638</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28"/>
        <v>3</v>
      </c>
      <c r="D679" s="408"/>
      <c r="E679" s="465"/>
      <c r="F679" s="465"/>
      <c r="G679" s="408"/>
      <c r="H679" s="429" t="str">
        <f>H$251</f>
        <v>Aut</v>
      </c>
      <c r="I679" s="429">
        <v>0</v>
      </c>
      <c r="J679" s="455" t="s">
        <v>532</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6">MIN(363,INT((R679 - DATE(YEAR(R679),1,1))))+364*(YEAR(R679)-i_startyear)</f>
        <v>318</v>
      </c>
      <c r="AK679" s="1032">
        <f t="shared" ref="AK679:AK710" si="237">MIN(363,INT((S679 - DATE(YEAR(S679),1,1))))+364*(YEAR(S679)-i_startyear)</f>
        <v>318</v>
      </c>
      <c r="AL679" s="1032">
        <f t="shared" ref="AL679:AL710" si="238">MIN(363,INT((T679 - DATE(YEAR(T679),1,1))))+364*(YEAR(T679)-i_startyear)</f>
        <v>318</v>
      </c>
      <c r="AM679" s="1032">
        <f t="shared" ref="AM679:AM710" si="239">MIN(363,INT((U679 - DATE(YEAR(U679),1,1))))+364*(YEAR(U679)-i_startyear)</f>
        <v>318</v>
      </c>
      <c r="AN679" s="413"/>
      <c r="AO679" s="413"/>
      <c r="AP679" s="413"/>
      <c r="AQ679" s="408"/>
      <c r="AR679" s="394"/>
      <c r="AS679" s="382"/>
      <c r="AT679" s="382"/>
      <c r="AU679" s="382"/>
    </row>
    <row r="680" spans="1:47"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1-SUM(V650,V681)</f>
        <v>0.5</v>
      </c>
      <c r="W680" s="413"/>
      <c r="X680" s="413" t="b">
        <f t="shared" si="235"/>
        <v>0</v>
      </c>
      <c r="Y680" s="413" t="b">
        <f t="shared" si="235"/>
        <v>0</v>
      </c>
      <c r="Z680" s="413" t="b">
        <f t="shared" si="235"/>
        <v>0</v>
      </c>
      <c r="AA680" s="413" t="b">
        <f t="shared" si="235"/>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6"/>
        <v>318</v>
      </c>
      <c r="AK680" s="1032">
        <f t="shared" si="237"/>
        <v>318</v>
      </c>
      <c r="AL680" s="1032">
        <f t="shared" si="238"/>
        <v>318</v>
      </c>
      <c r="AM680" s="1032">
        <f t="shared" si="239"/>
        <v>318</v>
      </c>
      <c r="AN680" s="413"/>
      <c r="AO680" s="413"/>
      <c r="AP680" s="413"/>
      <c r="AQ680" s="408"/>
      <c r="AR680" s="394"/>
      <c r="AS680" s="382"/>
      <c r="AT680" s="382"/>
      <c r="AU680" s="382"/>
    </row>
    <row r="681" spans="1:47" outlineLevel="3" x14ac:dyDescent="0.25">
      <c r="A681" s="382"/>
      <c r="B681" s="391"/>
      <c r="C681" s="384">
        <f t="shared" si="228"/>
        <v>3</v>
      </c>
      <c r="D681" s="408"/>
      <c r="E681" s="465"/>
      <c r="F681" s="465"/>
      <c r="G681" s="408"/>
      <c r="H681" s="429"/>
      <c r="I681" s="429"/>
      <c r="J681" s="455" t="s">
        <v>837</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2">
        <f t="shared" si="236"/>
        <v>318</v>
      </c>
      <c r="AK681" s="1032">
        <f t="shared" si="237"/>
        <v>318</v>
      </c>
      <c r="AL681" s="1032">
        <f t="shared" si="238"/>
        <v>318</v>
      </c>
      <c r="AM681" s="1032">
        <f t="shared" si="239"/>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639</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6"/>
        <v>683</v>
      </c>
      <c r="AK682" s="1032">
        <f t="shared" si="237"/>
        <v>683</v>
      </c>
      <c r="AL682" s="1032">
        <f t="shared" si="238"/>
        <v>683</v>
      </c>
      <c r="AM682" s="1032">
        <f t="shared" si="239"/>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629</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6"/>
        <v>683</v>
      </c>
      <c r="AK683" s="1032">
        <f t="shared" si="237"/>
        <v>683</v>
      </c>
      <c r="AL683" s="1032">
        <f t="shared" si="238"/>
        <v>683</v>
      </c>
      <c r="AM683" s="1032">
        <f t="shared" si="239"/>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630</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2">
        <f t="shared" si="236"/>
        <v>683</v>
      </c>
      <c r="AK684" s="1032">
        <f t="shared" si="237"/>
        <v>683</v>
      </c>
      <c r="AL684" s="1032">
        <f t="shared" si="238"/>
        <v>683</v>
      </c>
      <c r="AM684" s="1032">
        <f t="shared" si="239"/>
        <v>683</v>
      </c>
      <c r="AN684" s="413"/>
      <c r="AO684" s="413"/>
      <c r="AP684" s="413"/>
      <c r="AQ684" s="408"/>
      <c r="AR684" s="394"/>
      <c r="AS684" s="382"/>
      <c r="AT684" s="382"/>
      <c r="AU684" s="382"/>
    </row>
    <row r="685" spans="1:47" outlineLevel="3" x14ac:dyDescent="0.25">
      <c r="A685" s="382"/>
      <c r="B685" s="391"/>
      <c r="C685" s="384">
        <f t="shared" ref="C685:C741" si="241">INT($C$232+3)</f>
        <v>4</v>
      </c>
      <c r="D685" s="408"/>
      <c r="E685" s="465"/>
      <c r="F685" s="465"/>
      <c r="G685" s="408"/>
      <c r="H685" s="413"/>
      <c r="I685" s="429">
        <v>2</v>
      </c>
      <c r="J685" s="429" t="s">
        <v>639</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6"/>
        <v>1046</v>
      </c>
      <c r="AK685" s="1032">
        <f t="shared" si="237"/>
        <v>1046</v>
      </c>
      <c r="AL685" s="1032">
        <f t="shared" si="238"/>
        <v>1046</v>
      </c>
      <c r="AM685" s="1032">
        <f t="shared" si="239"/>
        <v>1046</v>
      </c>
      <c r="AN685" s="413"/>
      <c r="AO685" s="413"/>
      <c r="AP685" s="413"/>
      <c r="AQ685" s="408"/>
      <c r="AR685" s="394"/>
      <c r="AS685" s="382"/>
      <c r="AT685" s="382"/>
      <c r="AU685" s="382"/>
    </row>
    <row r="686" spans="1:47" outlineLevel="3" x14ac:dyDescent="0.25">
      <c r="A686" s="382"/>
      <c r="B686" s="391"/>
      <c r="C686" s="384">
        <f t="shared" si="241"/>
        <v>4</v>
      </c>
      <c r="D686" s="408"/>
      <c r="E686" s="465"/>
      <c r="F686" s="465"/>
      <c r="G686" s="408"/>
      <c r="H686" s="413"/>
      <c r="I686" s="429"/>
      <c r="J686" s="429" t="s">
        <v>629</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6"/>
        <v>1046</v>
      </c>
      <c r="AK686" s="1032">
        <f t="shared" si="237"/>
        <v>1046</v>
      </c>
      <c r="AL686" s="1032">
        <f t="shared" si="238"/>
        <v>1046</v>
      </c>
      <c r="AM686" s="1032">
        <f t="shared" si="239"/>
        <v>1046</v>
      </c>
      <c r="AN686" s="413"/>
      <c r="AO686" s="413"/>
      <c r="AP686" s="413"/>
      <c r="AQ686" s="408"/>
      <c r="AR686" s="394"/>
      <c r="AS686" s="382"/>
      <c r="AT686" s="382"/>
      <c r="AU686" s="382"/>
    </row>
    <row r="687" spans="1:47" outlineLevel="3" x14ac:dyDescent="0.25">
      <c r="A687" s="382"/>
      <c r="B687" s="391"/>
      <c r="C687" s="384">
        <f t="shared" si="241"/>
        <v>4</v>
      </c>
      <c r="D687" s="408"/>
      <c r="E687" s="465"/>
      <c r="F687" s="465"/>
      <c r="G687" s="408"/>
      <c r="H687" s="413"/>
      <c r="I687" s="429"/>
      <c r="J687" s="429" t="s">
        <v>630</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2">
        <f t="shared" si="236"/>
        <v>1046</v>
      </c>
      <c r="AK687" s="1032">
        <f t="shared" si="237"/>
        <v>1046</v>
      </c>
      <c r="AL687" s="1032">
        <f t="shared" si="238"/>
        <v>1046</v>
      </c>
      <c r="AM687" s="1032">
        <f t="shared" si="239"/>
        <v>1046</v>
      </c>
      <c r="AN687" s="413"/>
      <c r="AO687" s="413"/>
      <c r="AP687" s="413"/>
      <c r="AQ687" s="408"/>
      <c r="AR687" s="394"/>
      <c r="AS687" s="382"/>
      <c r="AT687" s="382"/>
      <c r="AU687" s="382"/>
    </row>
    <row r="688" spans="1:47" outlineLevel="3" x14ac:dyDescent="0.25">
      <c r="A688" s="382"/>
      <c r="B688" s="391"/>
      <c r="C688" s="384">
        <f t="shared" si="241"/>
        <v>4</v>
      </c>
      <c r="D688" s="408"/>
      <c r="E688" s="465"/>
      <c r="F688" s="465"/>
      <c r="G688" s="408"/>
      <c r="H688" s="413"/>
      <c r="I688" s="429">
        <v>3</v>
      </c>
      <c r="J688" s="429" t="s">
        <v>639</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6"/>
        <v>1410</v>
      </c>
      <c r="AK688" s="1032">
        <f t="shared" si="237"/>
        <v>1410</v>
      </c>
      <c r="AL688" s="1032">
        <f t="shared" si="238"/>
        <v>1410</v>
      </c>
      <c r="AM688" s="1032">
        <f t="shared" si="239"/>
        <v>1410</v>
      </c>
      <c r="AN688" s="413"/>
      <c r="AO688" s="413"/>
      <c r="AP688" s="413"/>
      <c r="AQ688" s="408"/>
      <c r="AR688" s="394"/>
      <c r="AS688" s="382"/>
      <c r="AT688" s="382"/>
      <c r="AU688" s="382"/>
    </row>
    <row r="689" spans="1:47" outlineLevel="3" x14ac:dyDescent="0.25">
      <c r="A689" s="382"/>
      <c r="B689" s="391"/>
      <c r="C689" s="384">
        <f t="shared" si="241"/>
        <v>4</v>
      </c>
      <c r="D689" s="408"/>
      <c r="E689" s="465"/>
      <c r="F689" s="465"/>
      <c r="G689" s="408"/>
      <c r="H689" s="413"/>
      <c r="I689" s="429"/>
      <c r="J689" s="429" t="s">
        <v>629</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6"/>
        <v>1410</v>
      </c>
      <c r="AK689" s="1032">
        <f t="shared" si="237"/>
        <v>1410</v>
      </c>
      <c r="AL689" s="1032">
        <f t="shared" si="238"/>
        <v>1410</v>
      </c>
      <c r="AM689" s="1032">
        <f t="shared" si="239"/>
        <v>1410</v>
      </c>
      <c r="AN689" s="413"/>
      <c r="AO689" s="413"/>
      <c r="AP689" s="413"/>
      <c r="AQ689" s="408"/>
      <c r="AR689" s="394"/>
      <c r="AS689" s="382"/>
      <c r="AT689" s="382"/>
      <c r="AU689" s="382"/>
    </row>
    <row r="690" spans="1:47" outlineLevel="3" x14ac:dyDescent="0.25">
      <c r="A690" s="382"/>
      <c r="B690" s="391"/>
      <c r="C690" s="384">
        <f t="shared" si="241"/>
        <v>4</v>
      </c>
      <c r="D690" s="408"/>
      <c r="E690" s="465"/>
      <c r="F690" s="465"/>
      <c r="G690" s="408"/>
      <c r="H690" s="413"/>
      <c r="I690" s="429"/>
      <c r="J690" s="429" t="s">
        <v>630</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2">
        <f t="shared" si="236"/>
        <v>1410</v>
      </c>
      <c r="AK690" s="1032">
        <f t="shared" si="237"/>
        <v>1410</v>
      </c>
      <c r="AL690" s="1032">
        <f t="shared" si="238"/>
        <v>1410</v>
      </c>
      <c r="AM690" s="1032">
        <f t="shared" si="239"/>
        <v>1410</v>
      </c>
      <c r="AN690" s="413"/>
      <c r="AO690" s="413"/>
      <c r="AP690" s="413"/>
      <c r="AQ690" s="408"/>
      <c r="AR690" s="394"/>
      <c r="AS690" s="382"/>
      <c r="AT690" s="382"/>
      <c r="AU690" s="382"/>
    </row>
    <row r="691" spans="1:47" outlineLevel="3" x14ac:dyDescent="0.25">
      <c r="A691" s="382"/>
      <c r="B691" s="391"/>
      <c r="C691" s="384">
        <f t="shared" si="241"/>
        <v>4</v>
      </c>
      <c r="D691" s="408"/>
      <c r="E691" s="465"/>
      <c r="F691" s="465"/>
      <c r="G691" s="408"/>
      <c r="H691" s="413"/>
      <c r="I691" s="429">
        <v>4</v>
      </c>
      <c r="J691" s="429" t="s">
        <v>639</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6"/>
        <v>1774</v>
      </c>
      <c r="AK691" s="1032">
        <f t="shared" si="237"/>
        <v>1774</v>
      </c>
      <c r="AL691" s="1032">
        <f t="shared" si="238"/>
        <v>1774</v>
      </c>
      <c r="AM691" s="1032">
        <f t="shared" si="239"/>
        <v>1774</v>
      </c>
      <c r="AN691" s="413"/>
      <c r="AO691" s="413"/>
      <c r="AP691" s="413"/>
      <c r="AQ691" s="408"/>
      <c r="AR691" s="394"/>
      <c r="AS691" s="382"/>
      <c r="AT691" s="382"/>
      <c r="AU691" s="382"/>
    </row>
    <row r="692" spans="1:47" outlineLevel="3" x14ac:dyDescent="0.25">
      <c r="A692" s="382"/>
      <c r="B692" s="391"/>
      <c r="C692" s="384">
        <f t="shared" si="241"/>
        <v>4</v>
      </c>
      <c r="D692" s="408"/>
      <c r="E692" s="465"/>
      <c r="F692" s="465"/>
      <c r="G692" s="408"/>
      <c r="H692" s="413"/>
      <c r="I692" s="429"/>
      <c r="J692" s="429" t="s">
        <v>629</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6"/>
        <v>1774</v>
      </c>
      <c r="AK692" s="1032">
        <f t="shared" si="237"/>
        <v>1774</v>
      </c>
      <c r="AL692" s="1032">
        <f t="shared" si="238"/>
        <v>1774</v>
      </c>
      <c r="AM692" s="1032">
        <f t="shared" si="239"/>
        <v>1774</v>
      </c>
      <c r="AN692" s="413"/>
      <c r="AO692" s="413"/>
      <c r="AP692" s="413"/>
      <c r="AQ692" s="408"/>
      <c r="AR692" s="394"/>
      <c r="AS692" s="382"/>
      <c r="AT692" s="382"/>
      <c r="AU692" s="382"/>
    </row>
    <row r="693" spans="1:47" outlineLevel="3" x14ac:dyDescent="0.25">
      <c r="A693" s="382"/>
      <c r="B693" s="391"/>
      <c r="C693" s="384">
        <f t="shared" si="241"/>
        <v>4</v>
      </c>
      <c r="D693" s="408"/>
      <c r="E693" s="465"/>
      <c r="F693" s="465"/>
      <c r="G693" s="408"/>
      <c r="H693" s="413"/>
      <c r="I693" s="429"/>
      <c r="J693" s="429" t="s">
        <v>630</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2">
        <f t="shared" si="236"/>
        <v>1774</v>
      </c>
      <c r="AK693" s="1032">
        <f t="shared" si="237"/>
        <v>1774</v>
      </c>
      <c r="AL693" s="1032">
        <f t="shared" si="238"/>
        <v>1774</v>
      </c>
      <c r="AM693" s="1032">
        <f t="shared" si="239"/>
        <v>1774</v>
      </c>
      <c r="AN693" s="413"/>
      <c r="AO693" s="413"/>
      <c r="AP693" s="413"/>
      <c r="AQ693" s="408"/>
      <c r="AR693" s="394"/>
      <c r="AS693" s="382"/>
      <c r="AT693" s="382"/>
      <c r="AU693" s="382"/>
    </row>
    <row r="694" spans="1:47" outlineLevel="3" x14ac:dyDescent="0.25">
      <c r="A694" s="382"/>
      <c r="B694" s="391"/>
      <c r="C694" s="384">
        <f t="shared" si="241"/>
        <v>4</v>
      </c>
      <c r="D694" s="408"/>
      <c r="E694" s="465"/>
      <c r="F694" s="465"/>
      <c r="G694" s="408"/>
      <c r="H694" s="413"/>
      <c r="I694" s="429">
        <v>5</v>
      </c>
      <c r="J694" s="429" t="s">
        <v>639</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6"/>
        <v>2139</v>
      </c>
      <c r="AK694" s="1032">
        <f t="shared" si="237"/>
        <v>2139</v>
      </c>
      <c r="AL694" s="1032">
        <f t="shared" si="238"/>
        <v>2139</v>
      </c>
      <c r="AM694" s="1032">
        <f t="shared" si="239"/>
        <v>2139</v>
      </c>
      <c r="AN694" s="413"/>
      <c r="AO694" s="413"/>
      <c r="AP694" s="413"/>
      <c r="AQ694" s="408"/>
      <c r="AR694" s="394"/>
      <c r="AS694" s="382"/>
      <c r="AT694" s="382"/>
      <c r="AU694" s="382"/>
    </row>
    <row r="695" spans="1:47" outlineLevel="3" x14ac:dyDescent="0.25">
      <c r="A695" s="382"/>
      <c r="B695" s="391"/>
      <c r="C695" s="384">
        <f t="shared" si="241"/>
        <v>4</v>
      </c>
      <c r="D695" s="408"/>
      <c r="E695" s="465"/>
      <c r="F695" s="465"/>
      <c r="G695" s="408"/>
      <c r="H695" s="413"/>
      <c r="I695" s="429"/>
      <c r="J695" s="429" t="s">
        <v>629</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6"/>
        <v>2139</v>
      </c>
      <c r="AK695" s="1032">
        <f t="shared" si="237"/>
        <v>2139</v>
      </c>
      <c r="AL695" s="1032">
        <f t="shared" si="238"/>
        <v>2139</v>
      </c>
      <c r="AM695" s="1032">
        <f t="shared" si="239"/>
        <v>2139</v>
      </c>
      <c r="AN695" s="413"/>
      <c r="AO695" s="413"/>
      <c r="AP695" s="413"/>
      <c r="AQ695" s="408"/>
      <c r="AR695" s="394"/>
      <c r="AS695" s="382"/>
      <c r="AT695" s="382"/>
      <c r="AU695" s="382"/>
    </row>
    <row r="696" spans="1:47" outlineLevel="3" x14ac:dyDescent="0.25">
      <c r="A696" s="382"/>
      <c r="B696" s="391"/>
      <c r="C696" s="384">
        <f t="shared" si="241"/>
        <v>4</v>
      </c>
      <c r="D696" s="408"/>
      <c r="E696" s="465"/>
      <c r="F696" s="465"/>
      <c r="G696" s="408"/>
      <c r="H696" s="413"/>
      <c r="I696" s="429"/>
      <c r="J696" s="429" t="s">
        <v>630</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2">
        <f t="shared" si="236"/>
        <v>2139</v>
      </c>
      <c r="AK696" s="1032">
        <f t="shared" si="237"/>
        <v>2139</v>
      </c>
      <c r="AL696" s="1032">
        <f t="shared" si="238"/>
        <v>2139</v>
      </c>
      <c r="AM696" s="1032">
        <f t="shared" si="239"/>
        <v>2139</v>
      </c>
      <c r="AN696" s="413"/>
      <c r="AO696" s="413"/>
      <c r="AP696" s="413"/>
      <c r="AQ696" s="408"/>
      <c r="AR696" s="394"/>
      <c r="AS696" s="382"/>
      <c r="AT696" s="382"/>
      <c r="AU696" s="382"/>
    </row>
    <row r="697" spans="1:47" outlineLevel="3" x14ac:dyDescent="0.25">
      <c r="A697" s="382"/>
      <c r="B697" s="391"/>
      <c r="C697" s="384">
        <f t="shared" si="241"/>
        <v>4</v>
      </c>
      <c r="D697" s="408"/>
      <c r="E697" s="465"/>
      <c r="F697" s="465"/>
      <c r="G697" s="408"/>
      <c r="H697" s="413"/>
      <c r="I697" s="429">
        <v>6</v>
      </c>
      <c r="J697" s="429" t="s">
        <v>639</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6"/>
        <v>2502</v>
      </c>
      <c r="AK697" s="1032">
        <f t="shared" si="237"/>
        <v>2502</v>
      </c>
      <c r="AL697" s="1032">
        <f t="shared" si="238"/>
        <v>2502</v>
      </c>
      <c r="AM697" s="1032">
        <f t="shared" si="239"/>
        <v>2502</v>
      </c>
      <c r="AN697" s="413"/>
      <c r="AO697" s="413"/>
      <c r="AP697" s="413"/>
      <c r="AQ697" s="408"/>
      <c r="AR697" s="394"/>
      <c r="AS697" s="382"/>
      <c r="AT697" s="382"/>
      <c r="AU697" s="382"/>
    </row>
    <row r="698" spans="1:47" outlineLevel="3" x14ac:dyDescent="0.25">
      <c r="A698" s="382"/>
      <c r="B698" s="391"/>
      <c r="C698" s="384">
        <f t="shared" si="241"/>
        <v>4</v>
      </c>
      <c r="D698" s="408"/>
      <c r="E698" s="465"/>
      <c r="F698" s="465"/>
      <c r="G698" s="408"/>
      <c r="H698" s="413"/>
      <c r="I698" s="429"/>
      <c r="J698" s="429" t="s">
        <v>629</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6"/>
        <v>2502</v>
      </c>
      <c r="AK698" s="1032">
        <f t="shared" si="237"/>
        <v>2502</v>
      </c>
      <c r="AL698" s="1032">
        <f t="shared" si="238"/>
        <v>2502</v>
      </c>
      <c r="AM698" s="1032">
        <f t="shared" si="239"/>
        <v>2502</v>
      </c>
      <c r="AN698" s="413"/>
      <c r="AO698" s="413"/>
      <c r="AP698" s="413"/>
      <c r="AQ698" s="408"/>
      <c r="AR698" s="394"/>
      <c r="AS698" s="382"/>
      <c r="AT698" s="382"/>
      <c r="AU698" s="382"/>
    </row>
    <row r="699" spans="1:47" outlineLevel="3" x14ac:dyDescent="0.25">
      <c r="A699" s="382"/>
      <c r="B699" s="391"/>
      <c r="C699" s="384">
        <f t="shared" si="241"/>
        <v>4</v>
      </c>
      <c r="D699" s="408"/>
      <c r="E699" s="465"/>
      <c r="F699" s="465"/>
      <c r="G699" s="408"/>
      <c r="H699" s="413"/>
      <c r="I699" s="429"/>
      <c r="J699" s="429" t="s">
        <v>630</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2">
        <f t="shared" si="236"/>
        <v>2502</v>
      </c>
      <c r="AK699" s="1032">
        <f t="shared" si="237"/>
        <v>2502</v>
      </c>
      <c r="AL699" s="1032">
        <f t="shared" si="238"/>
        <v>2502</v>
      </c>
      <c r="AM699" s="1032">
        <f t="shared" si="239"/>
        <v>2502</v>
      </c>
      <c r="AN699" s="413"/>
      <c r="AO699" s="413"/>
      <c r="AP699" s="413"/>
      <c r="AQ699" s="408"/>
      <c r="AR699" s="394"/>
      <c r="AS699" s="382"/>
      <c r="AT699" s="382"/>
      <c r="AU699" s="382"/>
    </row>
    <row r="700" spans="1:47" outlineLevel="3" x14ac:dyDescent="0.25">
      <c r="A700" s="382"/>
      <c r="B700" s="391"/>
      <c r="C700" s="384">
        <f t="shared" si="241"/>
        <v>4</v>
      </c>
      <c r="D700" s="408"/>
      <c r="E700" s="465"/>
      <c r="F700" s="465"/>
      <c r="G700" s="408"/>
      <c r="H700" s="413"/>
      <c r="I700" s="429">
        <v>7</v>
      </c>
      <c r="J700" s="429" t="s">
        <v>639</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6"/>
        <v>2866</v>
      </c>
      <c r="AK700" s="1032">
        <f t="shared" si="237"/>
        <v>2866</v>
      </c>
      <c r="AL700" s="1032">
        <f t="shared" si="238"/>
        <v>2866</v>
      </c>
      <c r="AM700" s="1032">
        <f t="shared" si="239"/>
        <v>2866</v>
      </c>
      <c r="AN700" s="413"/>
      <c r="AO700" s="413"/>
      <c r="AP700" s="413"/>
      <c r="AQ700" s="408"/>
      <c r="AR700" s="394"/>
      <c r="AS700" s="382"/>
      <c r="AT700" s="382"/>
      <c r="AU700" s="382"/>
    </row>
    <row r="701" spans="1:47" outlineLevel="3" x14ac:dyDescent="0.25">
      <c r="A701" s="382"/>
      <c r="B701" s="391"/>
      <c r="C701" s="384">
        <f t="shared" si="241"/>
        <v>4</v>
      </c>
      <c r="D701" s="408"/>
      <c r="E701" s="465"/>
      <c r="F701" s="465"/>
      <c r="G701" s="408"/>
      <c r="H701" s="413"/>
      <c r="I701" s="429"/>
      <c r="J701" s="429" t="s">
        <v>629</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6"/>
        <v>2866</v>
      </c>
      <c r="AK701" s="1032">
        <f t="shared" si="237"/>
        <v>2866</v>
      </c>
      <c r="AL701" s="1032">
        <f t="shared" si="238"/>
        <v>2866</v>
      </c>
      <c r="AM701" s="1032">
        <f t="shared" si="239"/>
        <v>2866</v>
      </c>
      <c r="AN701" s="413"/>
      <c r="AO701" s="413"/>
      <c r="AP701" s="413"/>
      <c r="AQ701" s="408"/>
      <c r="AR701" s="394"/>
      <c r="AS701" s="382"/>
      <c r="AT701" s="382"/>
      <c r="AU701" s="382"/>
    </row>
    <row r="702" spans="1:47" outlineLevel="3" x14ac:dyDescent="0.25">
      <c r="A702" s="382"/>
      <c r="B702" s="391"/>
      <c r="C702" s="384">
        <f t="shared" si="241"/>
        <v>4</v>
      </c>
      <c r="D702" s="408"/>
      <c r="E702" s="465"/>
      <c r="F702" s="465"/>
      <c r="G702" s="408"/>
      <c r="H702" s="413"/>
      <c r="I702" s="429"/>
      <c r="J702" s="429" t="s">
        <v>630</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2">
        <f t="shared" si="236"/>
        <v>2866</v>
      </c>
      <c r="AK702" s="1032">
        <f t="shared" si="237"/>
        <v>2866</v>
      </c>
      <c r="AL702" s="1032">
        <f t="shared" si="238"/>
        <v>2866</v>
      </c>
      <c r="AM702" s="1032">
        <f t="shared" si="239"/>
        <v>2866</v>
      </c>
      <c r="AN702" s="413"/>
      <c r="AO702" s="413"/>
      <c r="AP702" s="413"/>
      <c r="AQ702" s="408"/>
      <c r="AR702" s="394"/>
      <c r="AS702" s="382"/>
      <c r="AT702" s="382"/>
      <c r="AU702" s="382"/>
    </row>
    <row r="703" spans="1:47" outlineLevel="3" x14ac:dyDescent="0.25">
      <c r="A703" s="382"/>
      <c r="B703" s="391"/>
      <c r="C703" s="384">
        <f t="shared" si="241"/>
        <v>4</v>
      </c>
      <c r="D703" s="408"/>
      <c r="E703" s="465"/>
      <c r="F703" s="465"/>
      <c r="G703" s="408"/>
      <c r="H703" s="429" t="str">
        <f>H$252</f>
        <v>Win</v>
      </c>
      <c r="I703" s="429">
        <v>0</v>
      </c>
      <c r="J703" s="429" t="s">
        <v>639</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6"/>
        <v>348</v>
      </c>
      <c r="AK703" s="1032">
        <f t="shared" si="237"/>
        <v>348</v>
      </c>
      <c r="AL703" s="1032">
        <f t="shared" si="238"/>
        <v>348</v>
      </c>
      <c r="AM703" s="1032">
        <f t="shared" si="239"/>
        <v>348</v>
      </c>
      <c r="AN703" s="413"/>
      <c r="AO703" s="413"/>
      <c r="AP703" s="413"/>
      <c r="AQ703" s="408"/>
      <c r="AR703" s="394"/>
      <c r="AS703" s="382"/>
      <c r="AT703" s="382"/>
      <c r="AU703" s="382"/>
    </row>
    <row r="704" spans="1:47" outlineLevel="3" x14ac:dyDescent="0.25">
      <c r="A704" s="382"/>
      <c r="B704" s="391"/>
      <c r="C704" s="384">
        <f t="shared" si="241"/>
        <v>4</v>
      </c>
      <c r="D704" s="408"/>
      <c r="E704" s="465"/>
      <c r="F704" s="465"/>
      <c r="G704" s="408"/>
      <c r="H704" s="429"/>
      <c r="I704" s="429"/>
      <c r="J704" s="429" t="s">
        <v>629</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6"/>
        <v>348</v>
      </c>
      <c r="AK704" s="1032">
        <f t="shared" si="237"/>
        <v>348</v>
      </c>
      <c r="AL704" s="1032">
        <f t="shared" si="238"/>
        <v>348</v>
      </c>
      <c r="AM704" s="1032">
        <f t="shared" si="239"/>
        <v>348</v>
      </c>
      <c r="AN704" s="413"/>
      <c r="AO704" s="413"/>
      <c r="AP704" s="413"/>
      <c r="AQ704" s="408"/>
      <c r="AR704" s="394"/>
      <c r="AS704" s="382"/>
      <c r="AT704" s="382"/>
      <c r="AU704" s="382"/>
    </row>
    <row r="705" spans="1:47" outlineLevel="3" x14ac:dyDescent="0.25">
      <c r="A705" s="382"/>
      <c r="B705" s="391"/>
      <c r="C705" s="384">
        <f t="shared" si="241"/>
        <v>4</v>
      </c>
      <c r="D705" s="408"/>
      <c r="E705" s="465"/>
      <c r="F705" s="465"/>
      <c r="G705" s="408"/>
      <c r="H705" s="429"/>
      <c r="I705" s="429"/>
      <c r="J705" s="429" t="s">
        <v>630</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2">
        <f t="shared" si="236"/>
        <v>348</v>
      </c>
      <c r="AK705" s="1032">
        <f t="shared" si="237"/>
        <v>348</v>
      </c>
      <c r="AL705" s="1032">
        <f t="shared" si="238"/>
        <v>348</v>
      </c>
      <c r="AM705" s="1032">
        <f t="shared" si="239"/>
        <v>348</v>
      </c>
      <c r="AN705" s="413"/>
      <c r="AO705" s="413"/>
      <c r="AP705" s="413"/>
      <c r="AQ705" s="408"/>
      <c r="AR705" s="394"/>
      <c r="AS705" s="382"/>
      <c r="AT705" s="382"/>
      <c r="AU705" s="382"/>
    </row>
    <row r="706" spans="1:47" outlineLevel="3" x14ac:dyDescent="0.25">
      <c r="A706" s="382"/>
      <c r="B706" s="391"/>
      <c r="C706" s="384">
        <f t="shared" si="241"/>
        <v>4</v>
      </c>
      <c r="D706" s="408"/>
      <c r="E706" s="465"/>
      <c r="F706" s="465"/>
      <c r="G706" s="408"/>
      <c r="H706" s="413"/>
      <c r="I706" s="429">
        <v>1</v>
      </c>
      <c r="J706" s="429" t="s">
        <v>639</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6"/>
        <v>713</v>
      </c>
      <c r="AK706" s="1032">
        <f t="shared" si="237"/>
        <v>713</v>
      </c>
      <c r="AL706" s="1032">
        <f t="shared" si="238"/>
        <v>713</v>
      </c>
      <c r="AM706" s="1032">
        <f t="shared" si="239"/>
        <v>713</v>
      </c>
      <c r="AN706" s="413"/>
      <c r="AO706" s="413"/>
      <c r="AP706" s="413"/>
      <c r="AQ706" s="408"/>
      <c r="AR706" s="394"/>
      <c r="AS706" s="382"/>
      <c r="AT706" s="382"/>
      <c r="AU706" s="382"/>
    </row>
    <row r="707" spans="1:47" outlineLevel="3" x14ac:dyDescent="0.25">
      <c r="A707" s="382"/>
      <c r="B707" s="391"/>
      <c r="C707" s="384">
        <f t="shared" si="241"/>
        <v>4</v>
      </c>
      <c r="D707" s="408"/>
      <c r="E707" s="465"/>
      <c r="F707" s="465"/>
      <c r="G707" s="408"/>
      <c r="H707" s="413"/>
      <c r="I707" s="429"/>
      <c r="J707" s="429" t="s">
        <v>629</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6"/>
        <v>713</v>
      </c>
      <c r="AK707" s="1032">
        <f t="shared" si="237"/>
        <v>713</v>
      </c>
      <c r="AL707" s="1032">
        <f t="shared" si="238"/>
        <v>713</v>
      </c>
      <c r="AM707" s="1032">
        <f t="shared" si="239"/>
        <v>713</v>
      </c>
      <c r="AN707" s="413"/>
      <c r="AO707" s="413"/>
      <c r="AP707" s="413"/>
      <c r="AQ707" s="408"/>
      <c r="AR707" s="394"/>
      <c r="AS707" s="382"/>
      <c r="AT707" s="382"/>
      <c r="AU707" s="382"/>
    </row>
    <row r="708" spans="1:47" outlineLevel="3" x14ac:dyDescent="0.25">
      <c r="A708" s="382"/>
      <c r="B708" s="391"/>
      <c r="C708" s="384">
        <f t="shared" si="241"/>
        <v>4</v>
      </c>
      <c r="D708" s="408"/>
      <c r="E708" s="465"/>
      <c r="F708" s="465"/>
      <c r="G708" s="408"/>
      <c r="H708" s="413"/>
      <c r="I708" s="429"/>
      <c r="J708" s="429" t="s">
        <v>630</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2">
        <f t="shared" si="236"/>
        <v>713</v>
      </c>
      <c r="AK708" s="1032">
        <f t="shared" si="237"/>
        <v>713</v>
      </c>
      <c r="AL708" s="1032">
        <f t="shared" si="238"/>
        <v>713</v>
      </c>
      <c r="AM708" s="1032">
        <f t="shared" si="239"/>
        <v>713</v>
      </c>
      <c r="AN708" s="413"/>
      <c r="AO708" s="413"/>
      <c r="AP708" s="413"/>
      <c r="AQ708" s="408"/>
      <c r="AR708" s="394"/>
      <c r="AS708" s="382"/>
      <c r="AT708" s="382"/>
      <c r="AU708" s="382"/>
    </row>
    <row r="709" spans="1:47" outlineLevel="3" x14ac:dyDescent="0.25">
      <c r="A709" s="382"/>
      <c r="B709" s="391"/>
      <c r="C709" s="384">
        <f t="shared" si="241"/>
        <v>4</v>
      </c>
      <c r="D709" s="408"/>
      <c r="E709" s="465"/>
      <c r="F709" s="465"/>
      <c r="G709" s="408"/>
      <c r="H709" s="413"/>
      <c r="I709" s="429">
        <v>2</v>
      </c>
      <c r="J709" s="429" t="s">
        <v>639</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6"/>
        <v>1076</v>
      </c>
      <c r="AK709" s="1032">
        <f t="shared" si="237"/>
        <v>1076</v>
      </c>
      <c r="AL709" s="1032">
        <f t="shared" si="238"/>
        <v>1076</v>
      </c>
      <c r="AM709" s="1032">
        <f t="shared" si="239"/>
        <v>1076</v>
      </c>
      <c r="AN709" s="413"/>
      <c r="AO709" s="413"/>
      <c r="AP709" s="413"/>
      <c r="AQ709" s="408"/>
      <c r="AR709" s="394"/>
      <c r="AS709" s="382"/>
      <c r="AT709" s="382"/>
      <c r="AU709" s="382"/>
    </row>
    <row r="710" spans="1:47" outlineLevel="3" x14ac:dyDescent="0.25">
      <c r="A710" s="382"/>
      <c r="B710" s="391"/>
      <c r="C710" s="384">
        <f t="shared" si="241"/>
        <v>4</v>
      </c>
      <c r="D710" s="408"/>
      <c r="E710" s="465"/>
      <c r="F710" s="465"/>
      <c r="G710" s="408"/>
      <c r="H710" s="413"/>
      <c r="I710" s="429"/>
      <c r="J710" s="429" t="s">
        <v>629</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6"/>
        <v>1076</v>
      </c>
      <c r="AK710" s="1032">
        <f t="shared" si="237"/>
        <v>1076</v>
      </c>
      <c r="AL710" s="1032">
        <f t="shared" si="238"/>
        <v>1076</v>
      </c>
      <c r="AM710" s="1032">
        <f t="shared" si="239"/>
        <v>1076</v>
      </c>
      <c r="AN710" s="413"/>
      <c r="AO710" s="413"/>
      <c r="AP710" s="413"/>
      <c r="AQ710" s="408"/>
      <c r="AR710" s="394"/>
      <c r="AS710" s="382"/>
      <c r="AT710" s="382"/>
      <c r="AU710" s="382"/>
    </row>
    <row r="711" spans="1:47" outlineLevel="3" x14ac:dyDescent="0.25">
      <c r="A711" s="382"/>
      <c r="B711" s="391"/>
      <c r="C711" s="384">
        <f t="shared" si="241"/>
        <v>4</v>
      </c>
      <c r="D711" s="408"/>
      <c r="E711" s="465"/>
      <c r="F711" s="465"/>
      <c r="G711" s="408"/>
      <c r="H711" s="413"/>
      <c r="I711" s="429"/>
      <c r="J711" s="429" t="s">
        <v>630</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2">
        <f t="shared" ref="AJ711:AJ742" si="249">MIN(363,INT((R711 - DATE(YEAR(R711),1,1))))+364*(YEAR(R711)-i_startyear)</f>
        <v>1076</v>
      </c>
      <c r="AK711" s="1032">
        <f t="shared" ref="AK711:AK742" si="250">MIN(363,INT((S711 - DATE(YEAR(S711),1,1))))+364*(YEAR(S711)-i_startyear)</f>
        <v>1076</v>
      </c>
      <c r="AL711" s="1032">
        <f t="shared" ref="AL711:AL742" si="251">MIN(363,INT((T711 - DATE(YEAR(T711),1,1))))+364*(YEAR(T711)-i_startyear)</f>
        <v>1076</v>
      </c>
      <c r="AM711" s="1032">
        <f t="shared" ref="AM711:AM742" si="252">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1"/>
        <v>4</v>
      </c>
      <c r="D712" s="408"/>
      <c r="E712" s="465"/>
      <c r="F712" s="465"/>
      <c r="G712" s="408"/>
      <c r="H712" s="413"/>
      <c r="I712" s="429">
        <v>3</v>
      </c>
      <c r="J712" s="429" t="s">
        <v>639</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49"/>
        <v>1440</v>
      </c>
      <c r="AK712" s="1032">
        <f t="shared" si="250"/>
        <v>1440</v>
      </c>
      <c r="AL712" s="1032">
        <f t="shared" si="251"/>
        <v>1440</v>
      </c>
      <c r="AM712" s="1032">
        <f t="shared" si="252"/>
        <v>1440</v>
      </c>
      <c r="AN712" s="413"/>
      <c r="AO712" s="413"/>
      <c r="AP712" s="413"/>
      <c r="AQ712" s="408"/>
      <c r="AR712" s="394"/>
      <c r="AS712" s="382"/>
      <c r="AT712" s="382"/>
      <c r="AU712" s="382"/>
    </row>
    <row r="713" spans="1:47" outlineLevel="3" x14ac:dyDescent="0.25">
      <c r="A713" s="382"/>
      <c r="B713" s="391"/>
      <c r="C713" s="384">
        <f t="shared" si="241"/>
        <v>4</v>
      </c>
      <c r="D713" s="408"/>
      <c r="E713" s="465"/>
      <c r="F713" s="465"/>
      <c r="G713" s="408"/>
      <c r="H713" s="413"/>
      <c r="I713" s="429"/>
      <c r="J713" s="429" t="s">
        <v>629</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49"/>
        <v>1440</v>
      </c>
      <c r="AK713" s="1032">
        <f t="shared" si="250"/>
        <v>1440</v>
      </c>
      <c r="AL713" s="1032">
        <f t="shared" si="251"/>
        <v>1440</v>
      </c>
      <c r="AM713" s="1032">
        <f t="shared" si="252"/>
        <v>1440</v>
      </c>
      <c r="AN713" s="413"/>
      <c r="AO713" s="413"/>
      <c r="AP713" s="413"/>
      <c r="AQ713" s="408"/>
      <c r="AR713" s="394"/>
      <c r="AS713" s="382"/>
      <c r="AT713" s="382"/>
      <c r="AU713" s="382"/>
    </row>
    <row r="714" spans="1:47" outlineLevel="3" x14ac:dyDescent="0.25">
      <c r="A714" s="382"/>
      <c r="B714" s="391"/>
      <c r="C714" s="384">
        <f t="shared" si="241"/>
        <v>4</v>
      </c>
      <c r="D714" s="408"/>
      <c r="E714" s="465"/>
      <c r="F714" s="465"/>
      <c r="G714" s="408"/>
      <c r="H714" s="413"/>
      <c r="I714" s="429"/>
      <c r="J714" s="429" t="s">
        <v>630</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2">
        <f t="shared" si="249"/>
        <v>1440</v>
      </c>
      <c r="AK714" s="1032">
        <f t="shared" si="250"/>
        <v>1440</v>
      </c>
      <c r="AL714" s="1032">
        <f t="shared" si="251"/>
        <v>1440</v>
      </c>
      <c r="AM714" s="1032">
        <f t="shared" si="252"/>
        <v>1440</v>
      </c>
      <c r="AN714" s="413"/>
      <c r="AO714" s="413"/>
      <c r="AP714" s="413"/>
      <c r="AQ714" s="408"/>
      <c r="AR714" s="394"/>
      <c r="AS714" s="382"/>
      <c r="AT714" s="382"/>
      <c r="AU714" s="382"/>
    </row>
    <row r="715" spans="1:47" outlineLevel="3" x14ac:dyDescent="0.25">
      <c r="A715" s="382"/>
      <c r="B715" s="391"/>
      <c r="C715" s="384">
        <f t="shared" si="241"/>
        <v>4</v>
      </c>
      <c r="D715" s="408"/>
      <c r="E715" s="465"/>
      <c r="F715" s="465"/>
      <c r="G715" s="408"/>
      <c r="H715" s="413"/>
      <c r="I715" s="429">
        <v>4</v>
      </c>
      <c r="J715" s="429" t="s">
        <v>639</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49"/>
        <v>1804</v>
      </c>
      <c r="AK715" s="1032">
        <f t="shared" si="250"/>
        <v>1804</v>
      </c>
      <c r="AL715" s="1032">
        <f t="shared" si="251"/>
        <v>1804</v>
      </c>
      <c r="AM715" s="1032">
        <f t="shared" si="252"/>
        <v>1804</v>
      </c>
      <c r="AN715" s="413"/>
      <c r="AO715" s="413"/>
      <c r="AP715" s="413"/>
      <c r="AQ715" s="408"/>
      <c r="AR715" s="394"/>
      <c r="AS715" s="382"/>
      <c r="AT715" s="382"/>
      <c r="AU715" s="382"/>
    </row>
    <row r="716" spans="1:47" outlineLevel="3" x14ac:dyDescent="0.25">
      <c r="A716" s="382"/>
      <c r="B716" s="391"/>
      <c r="C716" s="384">
        <f t="shared" si="241"/>
        <v>4</v>
      </c>
      <c r="D716" s="408"/>
      <c r="E716" s="465"/>
      <c r="F716" s="465"/>
      <c r="G716" s="408"/>
      <c r="H716" s="413"/>
      <c r="I716" s="429"/>
      <c r="J716" s="429" t="s">
        <v>629</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49"/>
        <v>1804</v>
      </c>
      <c r="AK716" s="1032">
        <f t="shared" si="250"/>
        <v>1804</v>
      </c>
      <c r="AL716" s="1032">
        <f t="shared" si="251"/>
        <v>1804</v>
      </c>
      <c r="AM716" s="1032">
        <f t="shared" si="252"/>
        <v>1804</v>
      </c>
      <c r="AN716" s="413"/>
      <c r="AO716" s="413"/>
      <c r="AP716" s="413"/>
      <c r="AQ716" s="408"/>
      <c r="AR716" s="394"/>
      <c r="AS716" s="382"/>
      <c r="AT716" s="382"/>
      <c r="AU716" s="382"/>
    </row>
    <row r="717" spans="1:47" outlineLevel="3" x14ac:dyDescent="0.25">
      <c r="A717" s="382"/>
      <c r="B717" s="391"/>
      <c r="C717" s="384">
        <f t="shared" si="241"/>
        <v>4</v>
      </c>
      <c r="D717" s="408"/>
      <c r="E717" s="465"/>
      <c r="F717" s="465"/>
      <c r="G717" s="408"/>
      <c r="H717" s="413"/>
      <c r="I717" s="429"/>
      <c r="J717" s="429" t="s">
        <v>630</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2">
        <f t="shared" si="249"/>
        <v>1804</v>
      </c>
      <c r="AK717" s="1032">
        <f t="shared" si="250"/>
        <v>1804</v>
      </c>
      <c r="AL717" s="1032">
        <f t="shared" si="251"/>
        <v>1804</v>
      </c>
      <c r="AM717" s="1032">
        <f t="shared" si="252"/>
        <v>1804</v>
      </c>
      <c r="AN717" s="413"/>
      <c r="AO717" s="413"/>
      <c r="AP717" s="413"/>
      <c r="AQ717" s="408"/>
      <c r="AR717" s="394"/>
      <c r="AS717" s="382"/>
      <c r="AT717" s="382"/>
      <c r="AU717" s="382"/>
    </row>
    <row r="718" spans="1:47" outlineLevel="3" x14ac:dyDescent="0.25">
      <c r="A718" s="382"/>
      <c r="B718" s="391"/>
      <c r="C718" s="384">
        <f t="shared" ref="C718:C726" si="259">INT($C$232)+3</f>
        <v>4</v>
      </c>
      <c r="D718" s="408"/>
      <c r="E718" s="465"/>
      <c r="F718" s="465"/>
      <c r="G718" s="408"/>
      <c r="H718" s="413"/>
      <c r="I718" s="429">
        <v>5</v>
      </c>
      <c r="J718" s="429" t="s">
        <v>639</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49"/>
        <v>2169</v>
      </c>
      <c r="AK718" s="1032">
        <f t="shared" si="250"/>
        <v>2169</v>
      </c>
      <c r="AL718" s="1032">
        <f t="shared" si="251"/>
        <v>2169</v>
      </c>
      <c r="AM718" s="1032">
        <f t="shared" si="252"/>
        <v>2169</v>
      </c>
      <c r="AN718" s="413"/>
      <c r="AO718" s="413"/>
      <c r="AP718" s="413"/>
      <c r="AQ718" s="408"/>
      <c r="AR718" s="394"/>
      <c r="AS718" s="382"/>
      <c r="AT718" s="382"/>
      <c r="AU718" s="382"/>
    </row>
    <row r="719" spans="1:47" outlineLevel="3" x14ac:dyDescent="0.25">
      <c r="A719" s="382"/>
      <c r="B719" s="391"/>
      <c r="C719" s="384">
        <f t="shared" si="259"/>
        <v>4</v>
      </c>
      <c r="D719" s="408"/>
      <c r="E719" s="465"/>
      <c r="F719" s="465"/>
      <c r="G719" s="408"/>
      <c r="H719" s="413"/>
      <c r="I719" s="429"/>
      <c r="J719" s="429" t="s">
        <v>629</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49"/>
        <v>2169</v>
      </c>
      <c r="AK719" s="1032">
        <f t="shared" si="250"/>
        <v>2169</v>
      </c>
      <c r="AL719" s="1032">
        <f t="shared" si="251"/>
        <v>2169</v>
      </c>
      <c r="AM719" s="1032">
        <f t="shared" si="252"/>
        <v>2169</v>
      </c>
      <c r="AN719" s="413"/>
      <c r="AO719" s="413"/>
      <c r="AP719" s="413"/>
      <c r="AQ719" s="408"/>
      <c r="AR719" s="394"/>
      <c r="AS719" s="382"/>
      <c r="AT719" s="382"/>
      <c r="AU719" s="382"/>
    </row>
    <row r="720" spans="1:47" outlineLevel="3" x14ac:dyDescent="0.25">
      <c r="A720" s="382"/>
      <c r="B720" s="391"/>
      <c r="C720" s="384">
        <f t="shared" si="259"/>
        <v>4</v>
      </c>
      <c r="D720" s="408"/>
      <c r="E720" s="465"/>
      <c r="F720" s="465"/>
      <c r="G720" s="408"/>
      <c r="H720" s="413"/>
      <c r="I720" s="429"/>
      <c r="J720" s="429" t="s">
        <v>630</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2">
        <f t="shared" si="249"/>
        <v>2169</v>
      </c>
      <c r="AK720" s="1032">
        <f t="shared" si="250"/>
        <v>2169</v>
      </c>
      <c r="AL720" s="1032">
        <f t="shared" si="251"/>
        <v>2169</v>
      </c>
      <c r="AM720" s="1032">
        <f t="shared" si="252"/>
        <v>2169</v>
      </c>
      <c r="AN720" s="413"/>
      <c r="AO720" s="413"/>
      <c r="AP720" s="413"/>
      <c r="AQ720" s="408"/>
      <c r="AR720" s="394"/>
      <c r="AS720" s="382"/>
      <c r="AT720" s="382"/>
      <c r="AU720" s="382"/>
    </row>
    <row r="721" spans="1:47" outlineLevel="3" x14ac:dyDescent="0.25">
      <c r="A721" s="382"/>
      <c r="B721" s="391"/>
      <c r="C721" s="384">
        <f t="shared" si="259"/>
        <v>4</v>
      </c>
      <c r="D721" s="408"/>
      <c r="E721" s="465"/>
      <c r="F721" s="465"/>
      <c r="G721" s="408"/>
      <c r="H721" s="413"/>
      <c r="I721" s="429">
        <v>6</v>
      </c>
      <c r="J721" s="429" t="s">
        <v>639</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49"/>
        <v>2532</v>
      </c>
      <c r="AK721" s="1032">
        <f t="shared" si="250"/>
        <v>2532</v>
      </c>
      <c r="AL721" s="1032">
        <f t="shared" si="251"/>
        <v>2532</v>
      </c>
      <c r="AM721" s="1032">
        <f t="shared" si="252"/>
        <v>2532</v>
      </c>
      <c r="AN721" s="413"/>
      <c r="AO721" s="413"/>
      <c r="AP721" s="413"/>
      <c r="AQ721" s="408"/>
      <c r="AR721" s="394"/>
      <c r="AS721" s="382"/>
      <c r="AT721" s="382"/>
      <c r="AU721" s="382"/>
    </row>
    <row r="722" spans="1:47" outlineLevel="3" x14ac:dyDescent="0.25">
      <c r="A722" s="382"/>
      <c r="B722" s="391"/>
      <c r="C722" s="384">
        <f t="shared" si="259"/>
        <v>4</v>
      </c>
      <c r="D722" s="408"/>
      <c r="E722" s="465"/>
      <c r="F722" s="465"/>
      <c r="G722" s="408"/>
      <c r="H722" s="413"/>
      <c r="I722" s="429"/>
      <c r="J722" s="429" t="s">
        <v>629</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49"/>
        <v>2532</v>
      </c>
      <c r="AK722" s="1032">
        <f t="shared" si="250"/>
        <v>2532</v>
      </c>
      <c r="AL722" s="1032">
        <f t="shared" si="251"/>
        <v>2532</v>
      </c>
      <c r="AM722" s="1032">
        <f t="shared" si="252"/>
        <v>2532</v>
      </c>
      <c r="AN722" s="413"/>
      <c r="AO722" s="413"/>
      <c r="AP722" s="413"/>
      <c r="AQ722" s="408"/>
      <c r="AR722" s="394"/>
      <c r="AS722" s="382"/>
      <c r="AT722" s="382"/>
      <c r="AU722" s="382"/>
    </row>
    <row r="723" spans="1:47" outlineLevel="3" x14ac:dyDescent="0.25">
      <c r="A723" s="382"/>
      <c r="B723" s="391"/>
      <c r="C723" s="384">
        <f t="shared" si="259"/>
        <v>4</v>
      </c>
      <c r="D723" s="408"/>
      <c r="E723" s="465"/>
      <c r="F723" s="465"/>
      <c r="G723" s="408"/>
      <c r="H723" s="413"/>
      <c r="I723" s="429"/>
      <c r="J723" s="429" t="s">
        <v>630</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2">
        <f t="shared" si="249"/>
        <v>2532</v>
      </c>
      <c r="AK723" s="1032">
        <f t="shared" si="250"/>
        <v>2532</v>
      </c>
      <c r="AL723" s="1032">
        <f t="shared" si="251"/>
        <v>2532</v>
      </c>
      <c r="AM723" s="1032">
        <f t="shared" si="252"/>
        <v>2532</v>
      </c>
      <c r="AN723" s="413"/>
      <c r="AO723" s="413"/>
      <c r="AP723" s="413"/>
      <c r="AQ723" s="408"/>
      <c r="AR723" s="394"/>
      <c r="AS723" s="382"/>
      <c r="AT723" s="382"/>
      <c r="AU723" s="382"/>
    </row>
    <row r="724" spans="1:47" outlineLevel="3" x14ac:dyDescent="0.25">
      <c r="A724" s="382"/>
      <c r="B724" s="391"/>
      <c r="C724" s="384">
        <f t="shared" si="259"/>
        <v>4</v>
      </c>
      <c r="D724" s="408"/>
      <c r="E724" s="465"/>
      <c r="F724" s="465"/>
      <c r="G724" s="408"/>
      <c r="H724" s="413"/>
      <c r="I724" s="429">
        <v>7</v>
      </c>
      <c r="J724" s="429" t="s">
        <v>639</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49"/>
        <v>2896</v>
      </c>
      <c r="AK724" s="1032">
        <f t="shared" si="250"/>
        <v>2896</v>
      </c>
      <c r="AL724" s="1032">
        <f t="shared" si="251"/>
        <v>2896</v>
      </c>
      <c r="AM724" s="1032">
        <f t="shared" si="252"/>
        <v>2896</v>
      </c>
      <c r="AN724" s="413"/>
      <c r="AO724" s="413"/>
      <c r="AP724" s="413"/>
      <c r="AQ724" s="408"/>
      <c r="AR724" s="394"/>
      <c r="AS724" s="382"/>
      <c r="AT724" s="382"/>
      <c r="AU724" s="382"/>
    </row>
    <row r="725" spans="1:47" outlineLevel="3" x14ac:dyDescent="0.25">
      <c r="A725" s="382"/>
      <c r="B725" s="391"/>
      <c r="C725" s="384">
        <f t="shared" si="259"/>
        <v>4</v>
      </c>
      <c r="D725" s="408"/>
      <c r="E725" s="465"/>
      <c r="F725" s="465"/>
      <c r="G725" s="408"/>
      <c r="H725" s="413"/>
      <c r="I725" s="429"/>
      <c r="J725" s="429" t="s">
        <v>629</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49"/>
        <v>2896</v>
      </c>
      <c r="AK725" s="1032">
        <f t="shared" si="250"/>
        <v>2896</v>
      </c>
      <c r="AL725" s="1032">
        <f t="shared" si="251"/>
        <v>2896</v>
      </c>
      <c r="AM725" s="1032">
        <f t="shared" si="252"/>
        <v>2896</v>
      </c>
      <c r="AN725" s="413"/>
      <c r="AO725" s="413"/>
      <c r="AP725" s="413"/>
      <c r="AQ725" s="408"/>
      <c r="AR725" s="394"/>
      <c r="AS725" s="382"/>
      <c r="AT725" s="382"/>
      <c r="AU725" s="382"/>
    </row>
    <row r="726" spans="1:47" outlineLevel="3" x14ac:dyDescent="0.25">
      <c r="A726" s="382"/>
      <c r="B726" s="391"/>
      <c r="C726" s="384">
        <f t="shared" si="259"/>
        <v>4</v>
      </c>
      <c r="D726" s="408"/>
      <c r="E726" s="465"/>
      <c r="F726" s="465"/>
      <c r="G726" s="408"/>
      <c r="H726" s="413"/>
      <c r="I726" s="429"/>
      <c r="J726" s="429" t="s">
        <v>630</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2">
        <f t="shared" si="249"/>
        <v>2896</v>
      </c>
      <c r="AK726" s="1032">
        <f t="shared" si="250"/>
        <v>2896</v>
      </c>
      <c r="AL726" s="1032">
        <f t="shared" si="251"/>
        <v>2896</v>
      </c>
      <c r="AM726" s="1032">
        <f t="shared" si="252"/>
        <v>2896</v>
      </c>
      <c r="AN726" s="413"/>
      <c r="AO726" s="413"/>
      <c r="AP726" s="413"/>
      <c r="AQ726" s="408"/>
      <c r="AR726" s="394"/>
      <c r="AS726" s="382"/>
      <c r="AT726" s="382"/>
      <c r="AU726" s="382"/>
    </row>
    <row r="727" spans="1:47" outlineLevel="3" x14ac:dyDescent="0.25">
      <c r="A727" s="382"/>
      <c r="B727" s="391"/>
      <c r="C727" s="384">
        <f t="shared" si="241"/>
        <v>4</v>
      </c>
      <c r="D727" s="408"/>
      <c r="E727" s="465"/>
      <c r="F727" s="465"/>
      <c r="G727" s="408"/>
      <c r="H727" s="429" t="str">
        <f>H$253</f>
        <v>Spr</v>
      </c>
      <c r="I727" s="429">
        <v>0</v>
      </c>
      <c r="J727" s="429" t="s">
        <v>639</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49"/>
        <v>378</v>
      </c>
      <c r="AK727" s="1032">
        <f t="shared" si="250"/>
        <v>378</v>
      </c>
      <c r="AL727" s="1032">
        <f t="shared" si="251"/>
        <v>378</v>
      </c>
      <c r="AM727" s="1032">
        <f t="shared" si="252"/>
        <v>378</v>
      </c>
      <c r="AN727" s="413"/>
      <c r="AO727" s="413"/>
      <c r="AP727" s="413"/>
      <c r="AQ727" s="408"/>
      <c r="AR727" s="394"/>
      <c r="AS727" s="382"/>
      <c r="AT727" s="382"/>
      <c r="AU727" s="382"/>
    </row>
    <row r="728" spans="1:47" outlineLevel="3" x14ac:dyDescent="0.25">
      <c r="A728" s="382"/>
      <c r="B728" s="391"/>
      <c r="C728" s="384">
        <f t="shared" si="241"/>
        <v>4</v>
      </c>
      <c r="D728" s="408"/>
      <c r="E728" s="465"/>
      <c r="F728" s="465"/>
      <c r="G728" s="408"/>
      <c r="H728" s="429"/>
      <c r="I728" s="429"/>
      <c r="J728" s="429" t="s">
        <v>629</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49"/>
        <v>378</v>
      </c>
      <c r="AK728" s="1032">
        <f t="shared" si="250"/>
        <v>378</v>
      </c>
      <c r="AL728" s="1032">
        <f t="shared" si="251"/>
        <v>378</v>
      </c>
      <c r="AM728" s="1032">
        <f t="shared" si="252"/>
        <v>378</v>
      </c>
      <c r="AN728" s="413"/>
      <c r="AO728" s="413"/>
      <c r="AP728" s="413"/>
      <c r="AQ728" s="408"/>
      <c r="AR728" s="394"/>
      <c r="AS728" s="382"/>
      <c r="AT728" s="382"/>
      <c r="AU728" s="382"/>
    </row>
    <row r="729" spans="1:47" outlineLevel="3" x14ac:dyDescent="0.25">
      <c r="A729" s="382"/>
      <c r="B729" s="391"/>
      <c r="C729" s="384">
        <f t="shared" si="241"/>
        <v>4</v>
      </c>
      <c r="D729" s="408"/>
      <c r="E729" s="465"/>
      <c r="F729" s="465"/>
      <c r="G729" s="408"/>
      <c r="H729" s="429"/>
      <c r="I729" s="429"/>
      <c r="J729" s="429" t="s">
        <v>630</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2">
        <f t="shared" si="249"/>
        <v>378</v>
      </c>
      <c r="AK729" s="1032">
        <f t="shared" si="250"/>
        <v>378</v>
      </c>
      <c r="AL729" s="1032">
        <f t="shared" si="251"/>
        <v>378</v>
      </c>
      <c r="AM729" s="1032">
        <f t="shared" si="252"/>
        <v>378</v>
      </c>
      <c r="AN729" s="413"/>
      <c r="AO729" s="413"/>
      <c r="AP729" s="413"/>
      <c r="AQ729" s="408"/>
      <c r="AR729" s="394"/>
      <c r="AS729" s="382"/>
      <c r="AT729" s="382"/>
      <c r="AU729" s="382"/>
    </row>
    <row r="730" spans="1:47" outlineLevel="3" x14ac:dyDescent="0.25">
      <c r="A730" s="382"/>
      <c r="B730" s="391"/>
      <c r="C730" s="384">
        <f t="shared" si="241"/>
        <v>4</v>
      </c>
      <c r="D730" s="408"/>
      <c r="E730" s="465"/>
      <c r="F730" s="465"/>
      <c r="G730" s="408"/>
      <c r="H730" s="413"/>
      <c r="I730" s="429">
        <v>1</v>
      </c>
      <c r="J730" s="429" t="s">
        <v>639</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49"/>
        <v>742</v>
      </c>
      <c r="AK730" s="1032">
        <f t="shared" si="250"/>
        <v>742</v>
      </c>
      <c r="AL730" s="1032">
        <f t="shared" si="251"/>
        <v>742</v>
      </c>
      <c r="AM730" s="1032">
        <f t="shared" si="252"/>
        <v>742</v>
      </c>
      <c r="AN730" s="413"/>
      <c r="AO730" s="413"/>
      <c r="AP730" s="413"/>
      <c r="AQ730" s="408"/>
      <c r="AR730" s="394"/>
      <c r="AS730" s="382"/>
      <c r="AT730" s="382"/>
      <c r="AU730" s="382"/>
    </row>
    <row r="731" spans="1:47" outlineLevel="3" x14ac:dyDescent="0.25">
      <c r="A731" s="382"/>
      <c r="B731" s="391"/>
      <c r="C731" s="384">
        <f t="shared" si="241"/>
        <v>4</v>
      </c>
      <c r="D731" s="408"/>
      <c r="E731" s="465"/>
      <c r="F731" s="465"/>
      <c r="G731" s="408"/>
      <c r="H731" s="413"/>
      <c r="I731" s="429"/>
      <c r="J731" s="429" t="s">
        <v>629</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49"/>
        <v>742</v>
      </c>
      <c r="AK731" s="1032">
        <f t="shared" si="250"/>
        <v>742</v>
      </c>
      <c r="AL731" s="1032">
        <f t="shared" si="251"/>
        <v>742</v>
      </c>
      <c r="AM731" s="1032">
        <f t="shared" si="252"/>
        <v>742</v>
      </c>
      <c r="AN731" s="413"/>
      <c r="AO731" s="413"/>
      <c r="AP731" s="413"/>
      <c r="AQ731" s="408"/>
      <c r="AR731" s="394"/>
      <c r="AS731" s="382"/>
      <c r="AT731" s="382"/>
      <c r="AU731" s="382"/>
    </row>
    <row r="732" spans="1:47" outlineLevel="3" x14ac:dyDescent="0.25">
      <c r="A732" s="382"/>
      <c r="B732" s="391"/>
      <c r="C732" s="384">
        <f t="shared" si="241"/>
        <v>4</v>
      </c>
      <c r="D732" s="408"/>
      <c r="E732" s="465"/>
      <c r="F732" s="465"/>
      <c r="G732" s="408"/>
      <c r="H732" s="413"/>
      <c r="I732" s="429"/>
      <c r="J732" s="429" t="s">
        <v>630</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2">
        <f t="shared" si="249"/>
        <v>742</v>
      </c>
      <c r="AK732" s="1032">
        <f t="shared" si="250"/>
        <v>742</v>
      </c>
      <c r="AL732" s="1032">
        <f t="shared" si="251"/>
        <v>742</v>
      </c>
      <c r="AM732" s="1032">
        <f t="shared" si="252"/>
        <v>742</v>
      </c>
      <c r="AN732" s="413"/>
      <c r="AO732" s="413"/>
      <c r="AP732" s="413"/>
      <c r="AQ732" s="408"/>
      <c r="AR732" s="394"/>
      <c r="AS732" s="382"/>
      <c r="AT732" s="382"/>
      <c r="AU732" s="382"/>
    </row>
    <row r="733" spans="1:47" outlineLevel="3" x14ac:dyDescent="0.25">
      <c r="A733" s="382"/>
      <c r="B733" s="391"/>
      <c r="C733" s="384">
        <f t="shared" si="241"/>
        <v>4</v>
      </c>
      <c r="D733" s="408"/>
      <c r="E733" s="465"/>
      <c r="F733" s="465"/>
      <c r="G733" s="408"/>
      <c r="H733" s="413"/>
      <c r="I733" s="429">
        <v>2</v>
      </c>
      <c r="J733" s="429" t="s">
        <v>639</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49"/>
        <v>1106</v>
      </c>
      <c r="AK733" s="1032">
        <f t="shared" si="250"/>
        <v>1106</v>
      </c>
      <c r="AL733" s="1032">
        <f t="shared" si="251"/>
        <v>1106</v>
      </c>
      <c r="AM733" s="1032">
        <f t="shared" si="252"/>
        <v>1106</v>
      </c>
      <c r="AN733" s="413"/>
      <c r="AO733" s="413"/>
      <c r="AP733" s="413"/>
      <c r="AQ733" s="408"/>
      <c r="AR733" s="394"/>
      <c r="AS733" s="382"/>
      <c r="AT733" s="382"/>
      <c r="AU733" s="382"/>
    </row>
    <row r="734" spans="1:47" outlineLevel="3" x14ac:dyDescent="0.25">
      <c r="A734" s="382"/>
      <c r="B734" s="391"/>
      <c r="C734" s="384">
        <f t="shared" si="241"/>
        <v>4</v>
      </c>
      <c r="D734" s="408"/>
      <c r="E734" s="465"/>
      <c r="F734" s="465"/>
      <c r="G734" s="408"/>
      <c r="H734" s="413"/>
      <c r="I734" s="429"/>
      <c r="J734" s="429" t="s">
        <v>629</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49"/>
        <v>1106</v>
      </c>
      <c r="AK734" s="1032">
        <f t="shared" si="250"/>
        <v>1106</v>
      </c>
      <c r="AL734" s="1032">
        <f t="shared" si="251"/>
        <v>1106</v>
      </c>
      <c r="AM734" s="1032">
        <f t="shared" si="252"/>
        <v>1106</v>
      </c>
      <c r="AN734" s="413"/>
      <c r="AO734" s="413"/>
      <c r="AP734" s="413"/>
      <c r="AQ734" s="408"/>
      <c r="AR734" s="394"/>
      <c r="AS734" s="382"/>
      <c r="AT734" s="382"/>
      <c r="AU734" s="382"/>
    </row>
    <row r="735" spans="1:47" outlineLevel="3" x14ac:dyDescent="0.25">
      <c r="A735" s="382"/>
      <c r="B735" s="391"/>
      <c r="C735" s="384">
        <f t="shared" si="241"/>
        <v>4</v>
      </c>
      <c r="D735" s="408"/>
      <c r="E735" s="465"/>
      <c r="F735" s="465"/>
      <c r="G735" s="408"/>
      <c r="H735" s="413"/>
      <c r="I735" s="429"/>
      <c r="J735" s="429" t="s">
        <v>630</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2">
        <f t="shared" si="249"/>
        <v>1106</v>
      </c>
      <c r="AK735" s="1032">
        <f t="shared" si="250"/>
        <v>1106</v>
      </c>
      <c r="AL735" s="1032">
        <f t="shared" si="251"/>
        <v>1106</v>
      </c>
      <c r="AM735" s="1032">
        <f t="shared" si="252"/>
        <v>1106</v>
      </c>
      <c r="AN735" s="413"/>
      <c r="AO735" s="413"/>
      <c r="AP735" s="413"/>
      <c r="AQ735" s="408"/>
      <c r="AR735" s="394"/>
      <c r="AS735" s="382"/>
      <c r="AT735" s="382"/>
      <c r="AU735" s="382"/>
    </row>
    <row r="736" spans="1:47" outlineLevel="3" x14ac:dyDescent="0.25">
      <c r="A736" s="382"/>
      <c r="B736" s="391"/>
      <c r="C736" s="384">
        <f t="shared" si="241"/>
        <v>4</v>
      </c>
      <c r="D736" s="408"/>
      <c r="E736" s="465"/>
      <c r="F736" s="465"/>
      <c r="G736" s="408"/>
      <c r="H736" s="413"/>
      <c r="I736" s="429">
        <v>3</v>
      </c>
      <c r="J736" s="429" t="s">
        <v>639</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49"/>
        <v>1470</v>
      </c>
      <c r="AK736" s="1032">
        <f t="shared" si="250"/>
        <v>1470</v>
      </c>
      <c r="AL736" s="1032">
        <f t="shared" si="251"/>
        <v>1470</v>
      </c>
      <c r="AM736" s="1032">
        <f t="shared" si="252"/>
        <v>1470</v>
      </c>
      <c r="AN736" s="413"/>
      <c r="AO736" s="413"/>
      <c r="AP736" s="413"/>
      <c r="AQ736" s="408"/>
      <c r="AR736" s="394"/>
      <c r="AS736" s="382"/>
      <c r="AT736" s="382"/>
      <c r="AU736" s="382"/>
    </row>
    <row r="737" spans="1:47" outlineLevel="3" x14ac:dyDescent="0.25">
      <c r="A737" s="382"/>
      <c r="B737" s="391"/>
      <c r="C737" s="384">
        <f t="shared" si="241"/>
        <v>4</v>
      </c>
      <c r="D737" s="408"/>
      <c r="E737" s="465"/>
      <c r="F737" s="465"/>
      <c r="G737" s="408"/>
      <c r="H737" s="413"/>
      <c r="I737" s="429"/>
      <c r="J737" s="429" t="s">
        <v>629</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49"/>
        <v>1470</v>
      </c>
      <c r="AK737" s="1032">
        <f t="shared" si="250"/>
        <v>1470</v>
      </c>
      <c r="AL737" s="1032">
        <f t="shared" si="251"/>
        <v>1470</v>
      </c>
      <c r="AM737" s="1032">
        <f t="shared" si="252"/>
        <v>1470</v>
      </c>
      <c r="AN737" s="413"/>
      <c r="AO737" s="413"/>
      <c r="AP737" s="413"/>
      <c r="AQ737" s="408"/>
      <c r="AR737" s="394"/>
      <c r="AS737" s="382"/>
      <c r="AT737" s="382"/>
      <c r="AU737" s="382"/>
    </row>
    <row r="738" spans="1:47" outlineLevel="3" x14ac:dyDescent="0.25">
      <c r="A738" s="382"/>
      <c r="B738" s="391"/>
      <c r="C738" s="384">
        <f t="shared" si="241"/>
        <v>4</v>
      </c>
      <c r="D738" s="408"/>
      <c r="E738" s="465"/>
      <c r="F738" s="465"/>
      <c r="G738" s="408"/>
      <c r="H738" s="413"/>
      <c r="I738" s="429"/>
      <c r="J738" s="429" t="s">
        <v>630</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2">
        <f t="shared" si="249"/>
        <v>1470</v>
      </c>
      <c r="AK738" s="1032">
        <f t="shared" si="250"/>
        <v>1470</v>
      </c>
      <c r="AL738" s="1032">
        <f t="shared" si="251"/>
        <v>1470</v>
      </c>
      <c r="AM738" s="1032">
        <f t="shared" si="252"/>
        <v>1470</v>
      </c>
      <c r="AN738" s="413"/>
      <c r="AO738" s="413"/>
      <c r="AP738" s="413"/>
      <c r="AQ738" s="408"/>
      <c r="AR738" s="394"/>
      <c r="AS738" s="382"/>
      <c r="AT738" s="382"/>
      <c r="AU738" s="382"/>
    </row>
    <row r="739" spans="1:47" outlineLevel="3" x14ac:dyDescent="0.25">
      <c r="A739" s="382"/>
      <c r="B739" s="391"/>
      <c r="C739" s="384">
        <f t="shared" si="241"/>
        <v>4</v>
      </c>
      <c r="D739" s="408"/>
      <c r="E739" s="465"/>
      <c r="F739" s="465"/>
      <c r="G739" s="408"/>
      <c r="H739" s="413"/>
      <c r="I739" s="429">
        <v>4</v>
      </c>
      <c r="J739" s="429" t="s">
        <v>639</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49"/>
        <v>1834</v>
      </c>
      <c r="AK739" s="1032">
        <f t="shared" si="250"/>
        <v>1834</v>
      </c>
      <c r="AL739" s="1032">
        <f t="shared" si="251"/>
        <v>1834</v>
      </c>
      <c r="AM739" s="1032">
        <f t="shared" si="252"/>
        <v>1834</v>
      </c>
      <c r="AN739" s="413"/>
      <c r="AO739" s="413"/>
      <c r="AP739" s="413"/>
      <c r="AQ739" s="408"/>
      <c r="AR739" s="394"/>
      <c r="AS739" s="382"/>
      <c r="AT739" s="382"/>
      <c r="AU739" s="382"/>
    </row>
    <row r="740" spans="1:47" outlineLevel="3" x14ac:dyDescent="0.25">
      <c r="A740" s="382"/>
      <c r="B740" s="391"/>
      <c r="C740" s="384">
        <f t="shared" si="241"/>
        <v>4</v>
      </c>
      <c r="D740" s="408"/>
      <c r="E740" s="465"/>
      <c r="F740" s="465"/>
      <c r="G740" s="408"/>
      <c r="H740" s="413"/>
      <c r="I740" s="429"/>
      <c r="J740" s="429" t="s">
        <v>629</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49"/>
        <v>1834</v>
      </c>
      <c r="AK740" s="1032">
        <f t="shared" si="250"/>
        <v>1834</v>
      </c>
      <c r="AL740" s="1032">
        <f t="shared" si="251"/>
        <v>1834</v>
      </c>
      <c r="AM740" s="1032">
        <f t="shared" si="252"/>
        <v>1834</v>
      </c>
      <c r="AN740" s="413"/>
      <c r="AO740" s="413"/>
      <c r="AP740" s="413"/>
      <c r="AQ740" s="408"/>
      <c r="AR740" s="394"/>
      <c r="AS740" s="382"/>
      <c r="AT740" s="382"/>
      <c r="AU740" s="382"/>
    </row>
    <row r="741" spans="1:47" outlineLevel="3" x14ac:dyDescent="0.25">
      <c r="A741" s="382"/>
      <c r="B741" s="391"/>
      <c r="C741" s="384">
        <f t="shared" si="241"/>
        <v>4</v>
      </c>
      <c r="D741" s="408"/>
      <c r="E741" s="465"/>
      <c r="F741" s="465"/>
      <c r="G741" s="408"/>
      <c r="H741" s="413"/>
      <c r="I741" s="429"/>
      <c r="J741" s="429" t="s">
        <v>630</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2">
        <f t="shared" si="249"/>
        <v>1834</v>
      </c>
      <c r="AK741" s="1032">
        <f t="shared" si="250"/>
        <v>1834</v>
      </c>
      <c r="AL741" s="1032">
        <f t="shared" si="251"/>
        <v>1834</v>
      </c>
      <c r="AM741" s="1032">
        <f t="shared" si="252"/>
        <v>1834</v>
      </c>
      <c r="AN741" s="413"/>
      <c r="AO741" s="413"/>
      <c r="AP741" s="413"/>
      <c r="AQ741" s="408"/>
      <c r="AR741" s="394"/>
      <c r="AS741" s="382"/>
      <c r="AT741" s="382"/>
      <c r="AU741" s="382"/>
    </row>
    <row r="742" spans="1:47" outlineLevel="3" x14ac:dyDescent="0.25">
      <c r="A742" s="382"/>
      <c r="B742" s="391"/>
      <c r="C742" s="384">
        <f t="shared" ref="C742:C750" si="271">INT($C$232)+3</f>
        <v>4</v>
      </c>
      <c r="D742" s="408"/>
      <c r="E742" s="465"/>
      <c r="F742" s="465"/>
      <c r="G742" s="408"/>
      <c r="H742" s="413"/>
      <c r="I742" s="429">
        <v>5</v>
      </c>
      <c r="J742" s="429" t="s">
        <v>639</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49"/>
        <v>2198</v>
      </c>
      <c r="AK742" s="1032">
        <f t="shared" si="250"/>
        <v>2198</v>
      </c>
      <c r="AL742" s="1032">
        <f t="shared" si="251"/>
        <v>2198</v>
      </c>
      <c r="AM742" s="1032">
        <f t="shared" si="252"/>
        <v>2198</v>
      </c>
      <c r="AN742" s="413"/>
      <c r="AO742" s="413"/>
      <c r="AP742" s="413"/>
      <c r="AQ742" s="408"/>
      <c r="AR742" s="394"/>
      <c r="AS742" s="382"/>
      <c r="AT742" s="382"/>
      <c r="AU742" s="382"/>
    </row>
    <row r="743" spans="1:47" outlineLevel="3" x14ac:dyDescent="0.25">
      <c r="A743" s="382"/>
      <c r="B743" s="391"/>
      <c r="C743" s="384">
        <f t="shared" si="271"/>
        <v>4</v>
      </c>
      <c r="D743" s="408"/>
      <c r="E743" s="465"/>
      <c r="F743" s="465"/>
      <c r="G743" s="408"/>
      <c r="H743" s="413"/>
      <c r="I743" s="429"/>
      <c r="J743" s="429" t="s">
        <v>629</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2">MIN(363,INT((R743 - DATE(YEAR(R743),1,1))))+364*(YEAR(R743)-i_startyear)</f>
        <v>2198</v>
      </c>
      <c r="AK743" s="1032">
        <f t="shared" ref="AK743:AK750" si="273">MIN(363,INT((S743 - DATE(YEAR(S743),1,1))))+364*(YEAR(S743)-i_startyear)</f>
        <v>2198</v>
      </c>
      <c r="AL743" s="1032">
        <f t="shared" ref="AL743:AL750" si="274">MIN(363,INT((T743 - DATE(YEAR(T743),1,1))))+364*(YEAR(T743)-i_startyear)</f>
        <v>2198</v>
      </c>
      <c r="AM743" s="1032">
        <f t="shared" ref="AM743:AM750" si="275">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1"/>
        <v>4</v>
      </c>
      <c r="D744" s="408"/>
      <c r="E744" s="465"/>
      <c r="F744" s="465"/>
      <c r="G744" s="408"/>
      <c r="H744" s="413"/>
      <c r="I744" s="429"/>
      <c r="J744" s="429" t="s">
        <v>630</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2">
        <f t="shared" si="272"/>
        <v>2198</v>
      </c>
      <c r="AK744" s="1032">
        <f t="shared" si="273"/>
        <v>2198</v>
      </c>
      <c r="AL744" s="1032">
        <f t="shared" si="274"/>
        <v>2198</v>
      </c>
      <c r="AM744" s="1032">
        <f t="shared" si="275"/>
        <v>2198</v>
      </c>
      <c r="AN744" s="413"/>
      <c r="AO744" s="413"/>
      <c r="AP744" s="413"/>
      <c r="AQ744" s="408"/>
      <c r="AR744" s="394"/>
      <c r="AS744" s="382"/>
      <c r="AT744" s="382"/>
      <c r="AU744" s="382"/>
    </row>
    <row r="745" spans="1:47" outlineLevel="3" x14ac:dyDescent="0.25">
      <c r="A745" s="382"/>
      <c r="B745" s="391"/>
      <c r="C745" s="384">
        <f t="shared" si="271"/>
        <v>4</v>
      </c>
      <c r="D745" s="408"/>
      <c r="E745" s="465"/>
      <c r="F745" s="465"/>
      <c r="G745" s="408"/>
      <c r="H745" s="413"/>
      <c r="I745" s="429">
        <v>6</v>
      </c>
      <c r="J745" s="429" t="s">
        <v>639</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2"/>
        <v>2562</v>
      </c>
      <c r="AK745" s="1032">
        <f t="shared" si="273"/>
        <v>2562</v>
      </c>
      <c r="AL745" s="1032">
        <f t="shared" si="274"/>
        <v>2562</v>
      </c>
      <c r="AM745" s="1032">
        <f t="shared" si="275"/>
        <v>2562</v>
      </c>
      <c r="AN745" s="413"/>
      <c r="AO745" s="413"/>
      <c r="AP745" s="413"/>
      <c r="AQ745" s="408"/>
      <c r="AR745" s="394"/>
      <c r="AS745" s="382"/>
      <c r="AT745" s="382"/>
      <c r="AU745" s="382"/>
    </row>
    <row r="746" spans="1:47" outlineLevel="3" x14ac:dyDescent="0.25">
      <c r="A746" s="382"/>
      <c r="B746" s="391"/>
      <c r="C746" s="384">
        <f t="shared" si="271"/>
        <v>4</v>
      </c>
      <c r="D746" s="408"/>
      <c r="E746" s="465"/>
      <c r="F746" s="465"/>
      <c r="G746" s="408"/>
      <c r="H746" s="413"/>
      <c r="I746" s="429"/>
      <c r="J746" s="429" t="s">
        <v>629</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2"/>
        <v>2562</v>
      </c>
      <c r="AK746" s="1032">
        <f t="shared" si="273"/>
        <v>2562</v>
      </c>
      <c r="AL746" s="1032">
        <f t="shared" si="274"/>
        <v>2562</v>
      </c>
      <c r="AM746" s="1032">
        <f t="shared" si="275"/>
        <v>2562</v>
      </c>
      <c r="AN746" s="413"/>
      <c r="AO746" s="413"/>
      <c r="AP746" s="413"/>
      <c r="AQ746" s="408"/>
      <c r="AR746" s="394"/>
      <c r="AS746" s="382"/>
      <c r="AT746" s="382"/>
      <c r="AU746" s="382"/>
    </row>
    <row r="747" spans="1:47" outlineLevel="3" x14ac:dyDescent="0.25">
      <c r="A747" s="382"/>
      <c r="B747" s="391"/>
      <c r="C747" s="384">
        <f t="shared" si="271"/>
        <v>4</v>
      </c>
      <c r="D747" s="408"/>
      <c r="E747" s="465"/>
      <c r="F747" s="465"/>
      <c r="G747" s="408"/>
      <c r="H747" s="413"/>
      <c r="I747" s="429"/>
      <c r="J747" s="429" t="s">
        <v>630</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2">
        <f t="shared" si="272"/>
        <v>2562</v>
      </c>
      <c r="AK747" s="1032">
        <f t="shared" si="273"/>
        <v>2562</v>
      </c>
      <c r="AL747" s="1032">
        <f t="shared" si="274"/>
        <v>2562</v>
      </c>
      <c r="AM747" s="1032">
        <f t="shared" si="275"/>
        <v>2562</v>
      </c>
      <c r="AN747" s="413"/>
      <c r="AO747" s="413"/>
      <c r="AP747" s="413"/>
      <c r="AQ747" s="408"/>
      <c r="AR747" s="394"/>
      <c r="AS747" s="382"/>
      <c r="AT747" s="382"/>
      <c r="AU747" s="382"/>
    </row>
    <row r="748" spans="1:47" outlineLevel="3" x14ac:dyDescent="0.25">
      <c r="A748" s="382"/>
      <c r="B748" s="391"/>
      <c r="C748" s="384">
        <f t="shared" si="271"/>
        <v>4</v>
      </c>
      <c r="D748" s="408"/>
      <c r="E748" s="465"/>
      <c r="F748" s="465"/>
      <c r="G748" s="408"/>
      <c r="H748" s="413"/>
      <c r="I748" s="429">
        <v>7</v>
      </c>
      <c r="J748" s="429" t="s">
        <v>639</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2"/>
        <v>2926</v>
      </c>
      <c r="AK748" s="1032">
        <f t="shared" si="273"/>
        <v>2926</v>
      </c>
      <c r="AL748" s="1032">
        <f t="shared" si="274"/>
        <v>2926</v>
      </c>
      <c r="AM748" s="1032">
        <f t="shared" si="275"/>
        <v>2926</v>
      </c>
      <c r="AN748" s="413"/>
      <c r="AO748" s="413"/>
      <c r="AP748" s="413"/>
      <c r="AQ748" s="408"/>
      <c r="AR748" s="394"/>
      <c r="AS748" s="382"/>
      <c r="AT748" s="382"/>
      <c r="AU748" s="382"/>
    </row>
    <row r="749" spans="1:47" outlineLevel="3" x14ac:dyDescent="0.25">
      <c r="A749" s="382"/>
      <c r="B749" s="391"/>
      <c r="C749" s="384">
        <f t="shared" si="271"/>
        <v>4</v>
      </c>
      <c r="D749" s="408"/>
      <c r="E749" s="465"/>
      <c r="F749" s="465"/>
      <c r="G749" s="408"/>
      <c r="H749" s="413"/>
      <c r="I749" s="429"/>
      <c r="J749" s="429" t="s">
        <v>629</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2"/>
        <v>2926</v>
      </c>
      <c r="AK749" s="1032">
        <f t="shared" si="273"/>
        <v>2926</v>
      </c>
      <c r="AL749" s="1032">
        <f t="shared" si="274"/>
        <v>2926</v>
      </c>
      <c r="AM749" s="1032">
        <f t="shared" si="275"/>
        <v>2926</v>
      </c>
      <c r="AN749" s="413"/>
      <c r="AO749" s="413"/>
      <c r="AP749" s="413"/>
      <c r="AQ749" s="408"/>
      <c r="AR749" s="394"/>
      <c r="AS749" s="382"/>
      <c r="AT749" s="382"/>
      <c r="AU749" s="382"/>
    </row>
    <row r="750" spans="1:47" outlineLevel="3" x14ac:dyDescent="0.25">
      <c r="A750" s="382"/>
      <c r="B750" s="391"/>
      <c r="C750" s="384">
        <f t="shared" si="271"/>
        <v>4</v>
      </c>
      <c r="D750" s="408"/>
      <c r="E750" s="465"/>
      <c r="F750" s="465"/>
      <c r="G750" s="408"/>
      <c r="H750" s="413"/>
      <c r="I750" s="429"/>
      <c r="J750" s="429" t="s">
        <v>630</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2">
        <f t="shared" si="272"/>
        <v>2926</v>
      </c>
      <c r="AK750" s="1032">
        <f t="shared" si="273"/>
        <v>2926</v>
      </c>
      <c r="AL750" s="1032">
        <f t="shared" si="274"/>
        <v>2926</v>
      </c>
      <c r="AM750" s="1032">
        <f t="shared" si="275"/>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7" customFormat="1" outlineLevel="2" x14ac:dyDescent="0.25">
      <c r="A752" s="382"/>
      <c r="B752" s="391"/>
      <c r="C752" s="384">
        <f>INT($C$232)+2</f>
        <v>3</v>
      </c>
      <c r="D752" s="408"/>
      <c r="E752" s="465"/>
      <c r="F752" s="465"/>
      <c r="G752" s="408"/>
      <c r="H752" s="778" t="s">
        <v>1137</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25">
      <c r="A755" s="382"/>
      <c r="B755" s="391"/>
      <c r="C755" s="384">
        <f>INT($C$232)+2</f>
        <v>3</v>
      </c>
      <c r="D755" s="408"/>
      <c r="E755" s="465"/>
      <c r="F755" s="465"/>
      <c r="G755" s="408"/>
      <c r="H755" s="778" t="s">
        <v>640</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77">INT($C$232)+3</f>
        <v>4</v>
      </c>
      <c r="D756" s="408"/>
      <c r="E756" s="465"/>
      <c r="F756" s="465"/>
      <c r="G756" s="408"/>
      <c r="H756" s="436" t="s">
        <v>634</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641</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532</v>
      </c>
      <c r="M779" s="455" t="s">
        <v>4</v>
      </c>
      <c r="N779" s="455" t="s">
        <v>553</v>
      </c>
      <c r="O779" s="455" t="s">
        <v>554</v>
      </c>
      <c r="P779" s="455" t="s">
        <v>555</v>
      </c>
      <c r="Q779" s="455" t="s">
        <v>556</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642</v>
      </c>
      <c r="I783" s="426" t="s">
        <v>643</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644</v>
      </c>
      <c r="I785" s="415"/>
      <c r="J785" s="413"/>
      <c r="K785" s="995"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645</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608</v>
      </c>
      <c r="I789" s="436" t="s">
        <v>646</v>
      </c>
      <c r="J789" s="436"/>
      <c r="K789" s="436" t="s">
        <v>647</v>
      </c>
      <c r="L789" s="436"/>
      <c r="M789" s="436"/>
      <c r="N789" s="529"/>
      <c r="O789" s="529" t="s">
        <v>1158</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2">
        <f t="shared" ref="O790:Q792" si="280">MIN(363,INT((K790 - DATE(YEAR(K790),1,1))))+364*(YEAR(K790)-i_startyear)</f>
        <v>1046</v>
      </c>
      <c r="P790" s="1032">
        <f t="shared" si="280"/>
        <v>1046</v>
      </c>
      <c r="Q790" s="1032">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2">
        <f t="shared" si="280"/>
        <v>1076</v>
      </c>
      <c r="P791" s="1032">
        <f t="shared" si="280"/>
        <v>1076</v>
      </c>
      <c r="Q791" s="1032">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2">
        <f t="shared" si="280"/>
        <v>1106</v>
      </c>
      <c r="P792" s="1032">
        <f t="shared" si="280"/>
        <v>1106</v>
      </c>
      <c r="Q792" s="1032">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78"/>
        <v>4</v>
      </c>
      <c r="D794" s="408"/>
      <c r="E794" s="465"/>
      <c r="F794" s="465"/>
      <c r="G794" s="408"/>
      <c r="H794" s="413"/>
      <c r="I794" s="436" t="s">
        <v>648</v>
      </c>
      <c r="J794" s="435"/>
      <c r="K794" s="436" t="s">
        <v>649</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2">
        <f t="shared" ref="O795:Q797" si="282">MIN(363,INT((K795 - DATE(YEAR(K795),1,1))))+364*(YEAR(K795)-i_startyear)</f>
        <v>2139</v>
      </c>
      <c r="P795" s="1032">
        <f t="shared" si="282"/>
        <v>2139</v>
      </c>
      <c r="Q795" s="1032">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2">
        <f t="shared" si="282"/>
        <v>2169</v>
      </c>
      <c r="P796" s="1032">
        <f t="shared" si="282"/>
        <v>2169</v>
      </c>
      <c r="Q796" s="1032">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2">
        <f t="shared" si="282"/>
        <v>2198</v>
      </c>
      <c r="P797" s="1032">
        <f t="shared" si="282"/>
        <v>2198</v>
      </c>
      <c r="Q797" s="1032">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78"/>
        <v>4</v>
      </c>
      <c r="D799" s="408"/>
      <c r="E799" s="465"/>
      <c r="F799" s="465"/>
      <c r="G799" s="408"/>
      <c r="H799" s="413"/>
      <c r="I799" s="413"/>
      <c r="J799" s="413"/>
      <c r="K799" s="436" t="s">
        <v>762</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78"/>
        <v>4</v>
      </c>
      <c r="D800" s="408"/>
      <c r="E800" s="465"/>
      <c r="F800" s="465"/>
      <c r="G800" s="408"/>
      <c r="H800" s="429" t="str">
        <f>H$251</f>
        <v>Aut</v>
      </c>
      <c r="I800" s="413"/>
      <c r="J800" s="413"/>
      <c r="K800" s="602">
        <v>1550</v>
      </c>
      <c r="L800" s="602">
        <v>1550</v>
      </c>
      <c r="M800" s="602">
        <v>1550</v>
      </c>
      <c r="N800" s="413"/>
      <c r="O800" s="413" t="s">
        <v>772</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78"/>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78"/>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78"/>
        <v>4</v>
      </c>
      <c r="D804" s="408"/>
      <c r="E804" s="465"/>
      <c r="F804" s="465"/>
      <c r="G804" s="408"/>
      <c r="H804" s="413"/>
      <c r="I804" s="413"/>
      <c r="J804" s="413"/>
      <c r="K804" s="436" t="s">
        <v>650</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423</v>
      </c>
      <c r="F818" s="462">
        <v>1</v>
      </c>
      <c r="G818" s="400"/>
      <c r="H818" s="544" t="s">
        <v>651</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533</v>
      </c>
      <c r="L823" s="455" t="s">
        <v>534</v>
      </c>
      <c r="M823" s="455" t="s">
        <v>535</v>
      </c>
      <c r="N823" s="455" t="s">
        <v>536</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652</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1141</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654</v>
      </c>
      <c r="J830" s="511" t="s">
        <v>655</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657</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658</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659</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660</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1140</v>
      </c>
      <c r="I837" s="413"/>
      <c r="J837" s="413"/>
      <c r="K837" s="429">
        <f>i_s_len</f>
        <v>8</v>
      </c>
      <c r="L837" s="416">
        <v>3</v>
      </c>
      <c r="M837" s="413"/>
      <c r="N837" s="414" t="s">
        <v>661</v>
      </c>
      <c r="O837" s="413"/>
      <c r="P837" s="413"/>
      <c r="Q837" s="413"/>
      <c r="R837" s="413"/>
      <c r="S837" s="413"/>
      <c r="T837" s="413"/>
      <c r="U837" s="413"/>
      <c r="V837" s="413"/>
      <c r="W837" s="413"/>
      <c r="X837" s="413"/>
      <c r="Y837" s="545" t="s">
        <v>653</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662</v>
      </c>
      <c r="I838" s="511" t="s">
        <v>654</v>
      </c>
      <c r="J838" s="511" t="s">
        <v>655</v>
      </c>
      <c r="K838" s="479" t="s">
        <v>1235</v>
      </c>
      <c r="L838" s="479"/>
      <c r="M838" s="479"/>
      <c r="N838" s="479"/>
      <c r="O838" s="479" t="s">
        <v>656</v>
      </c>
      <c r="P838" s="479"/>
      <c r="Q838" s="479"/>
      <c r="R838" s="479"/>
      <c r="S838" s="413"/>
      <c r="T838" s="413"/>
      <c r="U838" s="413"/>
      <c r="V838" s="413"/>
      <c r="W838" s="413"/>
      <c r="X838" s="413"/>
      <c r="Y838" s="550" t="s">
        <v>1235</v>
      </c>
      <c r="Z838" s="550"/>
      <c r="AA838" s="550"/>
      <c r="AB838" s="550"/>
      <c r="AC838" s="550" t="s">
        <v>656</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5">INT($C$817)+4</f>
        <v>5</v>
      </c>
      <c r="D839" s="408"/>
      <c r="E839" s="465"/>
      <c r="F839" s="465"/>
      <c r="G839" s="408"/>
      <c r="H839" s="547" t="s">
        <v>663</v>
      </c>
      <c r="I839" s="548">
        <v>0</v>
      </c>
      <c r="J839" s="548" t="s">
        <v>664</v>
      </c>
      <c r="K839" s="551"/>
      <c r="L839" s="551"/>
      <c r="M839" s="551"/>
      <c r="N839" s="551"/>
      <c r="O839" s="552"/>
      <c r="P839" s="552"/>
      <c r="Q839" s="552"/>
      <c r="R839" s="552"/>
      <c r="S839" s="996" t="s">
        <v>1138</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5"/>
        <v>5</v>
      </c>
      <c r="D840" s="408"/>
      <c r="E840" s="465"/>
      <c r="F840" s="465"/>
      <c r="G840" s="408"/>
      <c r="H840" s="429" t="s">
        <v>665</v>
      </c>
      <c r="I840" s="435"/>
      <c r="J840" s="429" t="s">
        <v>666</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5"/>
        <v>5</v>
      </c>
      <c r="D841" s="408"/>
      <c r="E841" s="465"/>
      <c r="F841" s="465"/>
      <c r="G841" s="408"/>
      <c r="H841" s="429" t="s">
        <v>667</v>
      </c>
      <c r="I841" s="435"/>
      <c r="J841" s="429" t="s">
        <v>666</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5"/>
        <v>5</v>
      </c>
      <c r="D842" s="408"/>
      <c r="E842" s="465"/>
      <c r="F842" s="465"/>
      <c r="G842" s="408"/>
      <c r="H842" s="429">
        <v>3</v>
      </c>
      <c r="I842" s="435"/>
      <c r="J842" s="429" t="s">
        <v>666</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5"/>
        <v>5</v>
      </c>
      <c r="D843" s="408"/>
      <c r="E843" s="465"/>
      <c r="F843" s="465"/>
      <c r="G843" s="408"/>
      <c r="H843" s="429">
        <v>4</v>
      </c>
      <c r="I843" s="435"/>
      <c r="J843" s="429" t="s">
        <v>666</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5"/>
        <v>5</v>
      </c>
      <c r="D844" s="408"/>
      <c r="E844" s="465"/>
      <c r="F844" s="465"/>
      <c r="G844" s="408"/>
      <c r="H844" s="429">
        <v>5</v>
      </c>
      <c r="I844" s="435"/>
      <c r="J844" s="429" t="s">
        <v>666</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5"/>
        <v>5</v>
      </c>
      <c r="D845" s="408"/>
      <c r="E845" s="465"/>
      <c r="F845" s="465"/>
      <c r="G845" s="408"/>
      <c r="H845" s="429">
        <v>6</v>
      </c>
      <c r="I845" s="435"/>
      <c r="J845" s="429" t="s">
        <v>666</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5"/>
        <v>5</v>
      </c>
      <c r="D846" s="408"/>
      <c r="E846" s="465"/>
      <c r="F846" s="465"/>
      <c r="G846" s="408"/>
      <c r="H846" s="429">
        <v>7</v>
      </c>
      <c r="I846" s="435"/>
      <c r="J846" s="429" t="s">
        <v>666</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5"/>
        <v>5</v>
      </c>
      <c r="D847" s="408"/>
      <c r="E847" s="465"/>
      <c r="F847" s="465"/>
      <c r="G847" s="408"/>
      <c r="H847" s="555">
        <v>8</v>
      </c>
      <c r="I847" s="556"/>
      <c r="J847" s="555" t="s">
        <v>666</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88">INT($C$817)+3</f>
        <v>4</v>
      </c>
      <c r="D848" s="408"/>
      <c r="E848" s="465"/>
      <c r="F848" s="465"/>
      <c r="G848" s="408"/>
      <c r="H848" s="547" t="s">
        <v>663</v>
      </c>
      <c r="I848" s="548">
        <v>1</v>
      </c>
      <c r="J848" s="435" t="s">
        <v>668</v>
      </c>
      <c r="K848" s="554">
        <f>INT(4*30.4)</f>
        <v>121</v>
      </c>
      <c r="L848" s="554">
        <v>121</v>
      </c>
      <c r="M848" s="554">
        <v>121</v>
      </c>
      <c r="N848" s="554">
        <v>121</v>
      </c>
      <c r="O848" s="554"/>
      <c r="P848" s="554"/>
      <c r="Q848" s="554"/>
      <c r="R848" s="554"/>
      <c r="S848" s="1223" t="s">
        <v>1269</v>
      </c>
      <c r="T848" s="1224"/>
      <c r="U848" s="1224"/>
      <c r="V848" s="1224"/>
      <c r="W848" s="1225"/>
      <c r="X848" s="413"/>
      <c r="Y848" s="560">
        <f t="shared" ref="Y848" si="289">IF(K848="",10*364,K848)</f>
        <v>121</v>
      </c>
      <c r="Z848" s="560">
        <f t="shared" ref="Z848" si="290">IF(L848="",10*364,L848)</f>
        <v>121</v>
      </c>
      <c r="AA848" s="560">
        <f t="shared" ref="AA848" si="291">IF(M848="",10*364,M848)</f>
        <v>121</v>
      </c>
      <c r="AB848" s="560">
        <f t="shared" ref="AB848" si="292">IF(N848="",10*364,N848)</f>
        <v>121</v>
      </c>
      <c r="AC848" s="997">
        <f>IF(O848="",10000,O848)</f>
        <v>10000</v>
      </c>
      <c r="AD848" s="997">
        <f t="shared" ref="AD848:AD865" si="293">IF(P848="",10000,P848)</f>
        <v>10000</v>
      </c>
      <c r="AE848" s="997">
        <f t="shared" ref="AE848:AE865" si="294">IF(Q848="",10000,Q848)</f>
        <v>10000</v>
      </c>
      <c r="AF848" s="997">
        <f t="shared" ref="AF848:AF865" si="295">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88"/>
        <v>4</v>
      </c>
      <c r="D849" s="408"/>
      <c r="E849" s="465"/>
      <c r="F849" s="465"/>
      <c r="G849" s="408"/>
      <c r="H849" s="429" t="s">
        <v>665</v>
      </c>
      <c r="I849" s="435"/>
      <c r="J849" s="429" t="s">
        <v>666</v>
      </c>
      <c r="K849" s="554">
        <v>364</v>
      </c>
      <c r="L849" s="554">
        <v>364</v>
      </c>
      <c r="M849" s="554">
        <v>364</v>
      </c>
      <c r="N849" s="554">
        <v>364</v>
      </c>
      <c r="O849" s="554"/>
      <c r="P849" s="554"/>
      <c r="Q849" s="554"/>
      <c r="R849" s="554"/>
      <c r="S849" s="1226"/>
      <c r="T849" s="1227"/>
      <c r="U849" s="1227"/>
      <c r="V849" s="1227"/>
      <c r="W849" s="1228"/>
      <c r="X849" s="413"/>
      <c r="Y849" s="560">
        <f t="shared" ref="Y849:Y856" si="296">IF(K849="",10*364,K849)</f>
        <v>364</v>
      </c>
      <c r="Z849" s="560">
        <f t="shared" ref="Z849:Z856" si="297">IF(L849="",10*364,L849)</f>
        <v>364</v>
      </c>
      <c r="AA849" s="560">
        <f t="shared" ref="AA849:AA856" si="298">IF(M849="",10*364,M849)</f>
        <v>364</v>
      </c>
      <c r="AB849" s="560">
        <f t="shared" ref="AB849:AB856" si="299">IF(N849="",10*364,N849)</f>
        <v>364</v>
      </c>
      <c r="AC849" s="997">
        <f t="shared" ref="AC849:AC865" si="300">IF(O849="",10000,O849)</f>
        <v>10000</v>
      </c>
      <c r="AD849" s="997">
        <f t="shared" si="293"/>
        <v>10000</v>
      </c>
      <c r="AE849" s="997">
        <f t="shared" si="294"/>
        <v>10000</v>
      </c>
      <c r="AF849" s="997">
        <f t="shared" si="295"/>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88"/>
        <v>4</v>
      </c>
      <c r="D850" s="408"/>
      <c r="E850" s="465"/>
      <c r="F850" s="465"/>
      <c r="G850" s="408"/>
      <c r="H850" s="429" t="s">
        <v>667</v>
      </c>
      <c r="I850" s="435"/>
      <c r="J850" s="429" t="s">
        <v>666</v>
      </c>
      <c r="K850" s="554">
        <f t="shared" ref="K850:K856" si="301">K849+364</f>
        <v>728</v>
      </c>
      <c r="L850" s="554">
        <f t="shared" ref="L850:N850" si="302">L849+364</f>
        <v>728</v>
      </c>
      <c r="M850" s="554">
        <f t="shared" si="302"/>
        <v>728</v>
      </c>
      <c r="N850" s="554">
        <f t="shared" si="302"/>
        <v>728</v>
      </c>
      <c r="O850" s="554"/>
      <c r="P850" s="554"/>
      <c r="Q850" s="554"/>
      <c r="R850" s="554"/>
      <c r="S850" s="1226"/>
      <c r="T850" s="1227"/>
      <c r="U850" s="1227"/>
      <c r="V850" s="1227"/>
      <c r="W850" s="1228"/>
      <c r="X850" s="413"/>
      <c r="Y850" s="560">
        <f t="shared" si="296"/>
        <v>728</v>
      </c>
      <c r="Z850" s="560">
        <f t="shared" si="297"/>
        <v>728</v>
      </c>
      <c r="AA850" s="560">
        <f t="shared" si="298"/>
        <v>728</v>
      </c>
      <c r="AB850" s="560">
        <f t="shared" si="299"/>
        <v>728</v>
      </c>
      <c r="AC850" s="997">
        <f t="shared" si="300"/>
        <v>10000</v>
      </c>
      <c r="AD850" s="997">
        <f t="shared" si="293"/>
        <v>10000</v>
      </c>
      <c r="AE850" s="997">
        <f t="shared" si="294"/>
        <v>10000</v>
      </c>
      <c r="AF850" s="997">
        <f t="shared" si="295"/>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88"/>
        <v>4</v>
      </c>
      <c r="D851" s="408"/>
      <c r="E851" s="465"/>
      <c r="F851" s="465"/>
      <c r="G851" s="408"/>
      <c r="H851" s="429">
        <v>3</v>
      </c>
      <c r="I851" s="435"/>
      <c r="J851" s="429" t="s">
        <v>666</v>
      </c>
      <c r="K851" s="554">
        <f t="shared" si="301"/>
        <v>1092</v>
      </c>
      <c r="L851" s="554">
        <f t="shared" ref="L851:N851" si="303">L850+364</f>
        <v>1092</v>
      </c>
      <c r="M851" s="554">
        <f t="shared" si="303"/>
        <v>1092</v>
      </c>
      <c r="N851" s="554">
        <f t="shared" si="303"/>
        <v>1092</v>
      </c>
      <c r="O851" s="554"/>
      <c r="P851" s="554"/>
      <c r="Q851" s="554"/>
      <c r="R851" s="554"/>
      <c r="S851" s="1226"/>
      <c r="T851" s="1227"/>
      <c r="U851" s="1227"/>
      <c r="V851" s="1227"/>
      <c r="W851" s="1228"/>
      <c r="X851" s="413"/>
      <c r="Y851" s="560">
        <f t="shared" si="296"/>
        <v>1092</v>
      </c>
      <c r="Z851" s="560">
        <f t="shared" si="297"/>
        <v>1092</v>
      </c>
      <c r="AA851" s="560">
        <f t="shared" si="298"/>
        <v>1092</v>
      </c>
      <c r="AB851" s="560">
        <f t="shared" si="299"/>
        <v>1092</v>
      </c>
      <c r="AC851" s="997">
        <f t="shared" si="300"/>
        <v>10000</v>
      </c>
      <c r="AD851" s="997">
        <f t="shared" si="293"/>
        <v>10000</v>
      </c>
      <c r="AE851" s="997">
        <f t="shared" si="294"/>
        <v>10000</v>
      </c>
      <c r="AF851" s="997">
        <f t="shared" si="295"/>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88"/>
        <v>4</v>
      </c>
      <c r="D852" s="408"/>
      <c r="E852" s="465"/>
      <c r="F852" s="465"/>
      <c r="G852" s="408"/>
      <c r="H852" s="429">
        <v>4</v>
      </c>
      <c r="I852" s="435"/>
      <c r="J852" s="429" t="s">
        <v>666</v>
      </c>
      <c r="K852" s="554">
        <f t="shared" si="301"/>
        <v>1456</v>
      </c>
      <c r="L852" s="554">
        <f t="shared" ref="L852:N852" si="304">L851+364</f>
        <v>1456</v>
      </c>
      <c r="M852" s="554">
        <f t="shared" si="304"/>
        <v>1456</v>
      </c>
      <c r="N852" s="554">
        <f t="shared" si="304"/>
        <v>1456</v>
      </c>
      <c r="O852" s="554"/>
      <c r="P852" s="554"/>
      <c r="Q852" s="554"/>
      <c r="R852" s="554"/>
      <c r="S852" s="1226"/>
      <c r="T852" s="1227"/>
      <c r="U852" s="1227"/>
      <c r="V852" s="1227"/>
      <c r="W852" s="1228"/>
      <c r="X852" s="413"/>
      <c r="Y852" s="560">
        <f t="shared" si="296"/>
        <v>1456</v>
      </c>
      <c r="Z852" s="560">
        <f t="shared" si="297"/>
        <v>1456</v>
      </c>
      <c r="AA852" s="560">
        <f t="shared" si="298"/>
        <v>1456</v>
      </c>
      <c r="AB852" s="560">
        <f t="shared" si="299"/>
        <v>1456</v>
      </c>
      <c r="AC852" s="997">
        <f t="shared" si="300"/>
        <v>10000</v>
      </c>
      <c r="AD852" s="997">
        <f t="shared" si="293"/>
        <v>10000</v>
      </c>
      <c r="AE852" s="997">
        <f t="shared" si="294"/>
        <v>10000</v>
      </c>
      <c r="AF852" s="997">
        <f t="shared" si="295"/>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88"/>
        <v>4</v>
      </c>
      <c r="D853" s="408"/>
      <c r="E853" s="465"/>
      <c r="F853" s="465"/>
      <c r="G853" s="408"/>
      <c r="H853" s="429">
        <v>5</v>
      </c>
      <c r="I853" s="435"/>
      <c r="J853" s="429" t="s">
        <v>666</v>
      </c>
      <c r="K853" s="554">
        <f t="shared" si="301"/>
        <v>1820</v>
      </c>
      <c r="L853" s="554">
        <f t="shared" ref="L853:N853" si="305">L852+364</f>
        <v>1820</v>
      </c>
      <c r="M853" s="554">
        <f t="shared" si="305"/>
        <v>1820</v>
      </c>
      <c r="N853" s="554">
        <f t="shared" si="305"/>
        <v>1820</v>
      </c>
      <c r="O853" s="554"/>
      <c r="P853" s="554"/>
      <c r="Q853" s="554"/>
      <c r="R853" s="554"/>
      <c r="S853" s="1226"/>
      <c r="T853" s="1227"/>
      <c r="U853" s="1227"/>
      <c r="V853" s="1227"/>
      <c r="W853" s="1228"/>
      <c r="X853" s="413"/>
      <c r="Y853" s="560">
        <f t="shared" si="296"/>
        <v>1820</v>
      </c>
      <c r="Z853" s="560">
        <f t="shared" si="297"/>
        <v>1820</v>
      </c>
      <c r="AA853" s="560">
        <f t="shared" si="298"/>
        <v>1820</v>
      </c>
      <c r="AB853" s="560">
        <f t="shared" si="299"/>
        <v>1820</v>
      </c>
      <c r="AC853" s="997">
        <f t="shared" si="300"/>
        <v>10000</v>
      </c>
      <c r="AD853" s="997">
        <f t="shared" si="293"/>
        <v>10000</v>
      </c>
      <c r="AE853" s="997">
        <f t="shared" si="294"/>
        <v>10000</v>
      </c>
      <c r="AF853" s="997">
        <f t="shared" si="295"/>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88"/>
        <v>4</v>
      </c>
      <c r="D854" s="408"/>
      <c r="E854" s="465"/>
      <c r="F854" s="465"/>
      <c r="G854" s="408"/>
      <c r="H854" s="429">
        <v>6</v>
      </c>
      <c r="I854" s="435"/>
      <c r="J854" s="429" t="s">
        <v>666</v>
      </c>
      <c r="K854" s="554">
        <f t="shared" si="301"/>
        <v>2184</v>
      </c>
      <c r="L854" s="554">
        <f t="shared" ref="L854:N854" si="306">L853+364</f>
        <v>2184</v>
      </c>
      <c r="M854" s="554">
        <f t="shared" si="306"/>
        <v>2184</v>
      </c>
      <c r="N854" s="554">
        <f t="shared" si="306"/>
        <v>2184</v>
      </c>
      <c r="O854" s="554"/>
      <c r="P854" s="554"/>
      <c r="Q854" s="554"/>
      <c r="R854" s="554"/>
      <c r="S854" s="1226"/>
      <c r="T854" s="1227"/>
      <c r="U854" s="1227"/>
      <c r="V854" s="1227"/>
      <c r="W854" s="1228"/>
      <c r="X854" s="413"/>
      <c r="Y854" s="560">
        <f t="shared" si="296"/>
        <v>2184</v>
      </c>
      <c r="Z854" s="560">
        <f t="shared" si="297"/>
        <v>2184</v>
      </c>
      <c r="AA854" s="560">
        <f t="shared" si="298"/>
        <v>2184</v>
      </c>
      <c r="AB854" s="560">
        <f t="shared" si="299"/>
        <v>2184</v>
      </c>
      <c r="AC854" s="997">
        <f t="shared" si="300"/>
        <v>10000</v>
      </c>
      <c r="AD854" s="997">
        <f t="shared" si="293"/>
        <v>10000</v>
      </c>
      <c r="AE854" s="997">
        <f t="shared" si="294"/>
        <v>10000</v>
      </c>
      <c r="AF854" s="997">
        <f t="shared" si="295"/>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88"/>
        <v>4</v>
      </c>
      <c r="D855" s="408"/>
      <c r="E855" s="465"/>
      <c r="F855" s="465"/>
      <c r="G855" s="408"/>
      <c r="H855" s="429">
        <v>7</v>
      </c>
      <c r="I855" s="435"/>
      <c r="J855" s="429" t="s">
        <v>666</v>
      </c>
      <c r="K855" s="554">
        <f t="shared" si="301"/>
        <v>2548</v>
      </c>
      <c r="L855" s="554">
        <f t="shared" ref="L855:N855" si="307">L854+364</f>
        <v>2548</v>
      </c>
      <c r="M855" s="554">
        <f t="shared" si="307"/>
        <v>2548</v>
      </c>
      <c r="N855" s="554">
        <f t="shared" si="307"/>
        <v>2548</v>
      </c>
      <c r="O855" s="554"/>
      <c r="P855" s="554"/>
      <c r="Q855" s="554"/>
      <c r="R855" s="554"/>
      <c r="S855" s="1226"/>
      <c r="T855" s="1227"/>
      <c r="U855" s="1227"/>
      <c r="V855" s="1227"/>
      <c r="W855" s="1228"/>
      <c r="X855" s="413"/>
      <c r="Y855" s="560">
        <f t="shared" si="296"/>
        <v>2548</v>
      </c>
      <c r="Z855" s="560">
        <f t="shared" si="297"/>
        <v>2548</v>
      </c>
      <c r="AA855" s="560">
        <f t="shared" si="298"/>
        <v>2548</v>
      </c>
      <c r="AB855" s="560">
        <f t="shared" si="299"/>
        <v>2548</v>
      </c>
      <c r="AC855" s="997">
        <f t="shared" si="300"/>
        <v>10000</v>
      </c>
      <c r="AD855" s="997">
        <f t="shared" si="293"/>
        <v>10000</v>
      </c>
      <c r="AE855" s="997">
        <f t="shared" si="294"/>
        <v>10000</v>
      </c>
      <c r="AF855" s="997">
        <f t="shared" si="295"/>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88"/>
        <v>4</v>
      </c>
      <c r="D856" s="408"/>
      <c r="E856" s="465"/>
      <c r="F856" s="465"/>
      <c r="G856" s="408"/>
      <c r="H856" s="555">
        <v>8</v>
      </c>
      <c r="I856" s="556"/>
      <c r="J856" s="555" t="s">
        <v>666</v>
      </c>
      <c r="K856" s="554">
        <f t="shared" si="301"/>
        <v>2912</v>
      </c>
      <c r="L856" s="554">
        <f t="shared" ref="L856:N856" si="308">L855+364</f>
        <v>2912</v>
      </c>
      <c r="M856" s="554">
        <f t="shared" si="308"/>
        <v>2912</v>
      </c>
      <c r="N856" s="554">
        <f t="shared" si="308"/>
        <v>2912</v>
      </c>
      <c r="O856" s="554"/>
      <c r="P856" s="554"/>
      <c r="Q856" s="554"/>
      <c r="R856" s="554"/>
      <c r="S856" s="1226"/>
      <c r="T856" s="1227"/>
      <c r="U856" s="1227"/>
      <c r="V856" s="1227"/>
      <c r="W856" s="1228"/>
      <c r="X856" s="413"/>
      <c r="Y856" s="560">
        <f t="shared" si="296"/>
        <v>2912</v>
      </c>
      <c r="Z856" s="560">
        <f t="shared" si="297"/>
        <v>2912</v>
      </c>
      <c r="AA856" s="560">
        <f t="shared" si="298"/>
        <v>2912</v>
      </c>
      <c r="AB856" s="560">
        <f t="shared" si="299"/>
        <v>2912</v>
      </c>
      <c r="AC856" s="997">
        <f t="shared" si="300"/>
        <v>10000</v>
      </c>
      <c r="AD856" s="997">
        <f t="shared" si="293"/>
        <v>10000</v>
      </c>
      <c r="AE856" s="997">
        <f t="shared" si="294"/>
        <v>10000</v>
      </c>
      <c r="AF856" s="997">
        <f t="shared" si="295"/>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88"/>
        <v>4</v>
      </c>
      <c r="D857" s="408"/>
      <c r="E857" s="465"/>
      <c r="F857" s="465"/>
      <c r="G857" s="408"/>
      <c r="H857" s="547" t="s">
        <v>663</v>
      </c>
      <c r="I857" s="548">
        <v>2</v>
      </c>
      <c r="J857" s="548" t="s">
        <v>669</v>
      </c>
      <c r="K857" s="554"/>
      <c r="L857" s="554"/>
      <c r="M857" s="554"/>
      <c r="N857" s="554"/>
      <c r="O857" s="554">
        <v>45</v>
      </c>
      <c r="P857" s="554">
        <v>45</v>
      </c>
      <c r="Q857" s="554">
        <v>45</v>
      </c>
      <c r="R857" s="554">
        <v>47</v>
      </c>
      <c r="S857" s="1226"/>
      <c r="T857" s="1227"/>
      <c r="U857" s="1227"/>
      <c r="V857" s="1227"/>
      <c r="W857" s="1228"/>
      <c r="X857" s="413"/>
      <c r="Y857" s="560">
        <f t="shared" ref="Y857:Y865" si="309">IF(K857="",10*364,K857)</f>
        <v>3640</v>
      </c>
      <c r="Z857" s="560">
        <f t="shared" ref="Z857:Z865" si="310">IF(L857="",10*364,L857)</f>
        <v>3640</v>
      </c>
      <c r="AA857" s="560">
        <f t="shared" ref="AA857:AA865" si="311">IF(M857="",10*364,M857)</f>
        <v>3640</v>
      </c>
      <c r="AB857" s="560">
        <f t="shared" ref="AB857:AB865" si="312">IF(N857="",10*364,N857)</f>
        <v>3640</v>
      </c>
      <c r="AC857" s="997">
        <f t="shared" si="300"/>
        <v>45</v>
      </c>
      <c r="AD857" s="997">
        <f t="shared" si="293"/>
        <v>45</v>
      </c>
      <c r="AE857" s="997">
        <f t="shared" si="294"/>
        <v>45</v>
      </c>
      <c r="AF857" s="997">
        <f t="shared" si="295"/>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88"/>
        <v>4</v>
      </c>
      <c r="D858" s="408"/>
      <c r="E858" s="465"/>
      <c r="F858" s="465"/>
      <c r="G858" s="408"/>
      <c r="H858" s="429" t="s">
        <v>665</v>
      </c>
      <c r="I858" s="435"/>
      <c r="J858" s="435" t="s">
        <v>669</v>
      </c>
      <c r="K858" s="554">
        <f>INT(15*30.4)-7</f>
        <v>449</v>
      </c>
      <c r="L858" s="554">
        <f t="shared" ref="L858:N858" si="313">INT(15*30.4)-7</f>
        <v>449</v>
      </c>
      <c r="M858" s="554">
        <f t="shared" si="313"/>
        <v>449</v>
      </c>
      <c r="N858" s="554">
        <f t="shared" si="313"/>
        <v>449</v>
      </c>
      <c r="O858" s="554">
        <v>45</v>
      </c>
      <c r="P858" s="554">
        <v>45</v>
      </c>
      <c r="Q858" s="554">
        <v>45</v>
      </c>
      <c r="R858" s="554">
        <v>47</v>
      </c>
      <c r="S858" s="1226"/>
      <c r="T858" s="1227"/>
      <c r="U858" s="1227"/>
      <c r="V858" s="1227"/>
      <c r="W858" s="1228"/>
      <c r="X858" s="413"/>
      <c r="Y858" s="560">
        <f t="shared" si="309"/>
        <v>449</v>
      </c>
      <c r="Z858" s="560">
        <f t="shared" si="310"/>
        <v>449</v>
      </c>
      <c r="AA858" s="560">
        <f t="shared" si="311"/>
        <v>449</v>
      </c>
      <c r="AB858" s="560">
        <f t="shared" si="312"/>
        <v>449</v>
      </c>
      <c r="AC858" s="997">
        <f t="shared" si="300"/>
        <v>45</v>
      </c>
      <c r="AD858" s="997">
        <f t="shared" si="293"/>
        <v>45</v>
      </c>
      <c r="AE858" s="997">
        <f t="shared" si="294"/>
        <v>45</v>
      </c>
      <c r="AF858" s="997">
        <f t="shared" si="295"/>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88"/>
        <v>4</v>
      </c>
      <c r="D859" s="408"/>
      <c r="E859" s="465"/>
      <c r="F859" s="465"/>
      <c r="G859" s="408"/>
      <c r="H859" s="429" t="s">
        <v>667</v>
      </c>
      <c r="I859" s="435"/>
      <c r="J859" s="435" t="s">
        <v>1136</v>
      </c>
      <c r="K859" s="554"/>
      <c r="L859" s="554"/>
      <c r="M859" s="554"/>
      <c r="N859" s="554"/>
      <c r="O859" s="554"/>
      <c r="P859" s="554"/>
      <c r="Q859" s="554"/>
      <c r="R859" s="554"/>
      <c r="S859" s="1226"/>
      <c r="T859" s="1227"/>
      <c r="U859" s="1227"/>
      <c r="V859" s="1227"/>
      <c r="W859" s="1228"/>
      <c r="X859" s="413"/>
      <c r="Y859" s="560">
        <f t="shared" si="309"/>
        <v>3640</v>
      </c>
      <c r="Z859" s="560">
        <f t="shared" si="310"/>
        <v>3640</v>
      </c>
      <c r="AA859" s="560">
        <f t="shared" si="311"/>
        <v>3640</v>
      </c>
      <c r="AB859" s="560">
        <f t="shared" si="312"/>
        <v>3640</v>
      </c>
      <c r="AC859" s="997">
        <f t="shared" si="300"/>
        <v>10000</v>
      </c>
      <c r="AD859" s="997">
        <f t="shared" si="293"/>
        <v>10000</v>
      </c>
      <c r="AE859" s="997">
        <f t="shared" si="294"/>
        <v>10000</v>
      </c>
      <c r="AF859" s="997">
        <f t="shared" si="295"/>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88"/>
        <v>4</v>
      </c>
      <c r="D860" s="408"/>
      <c r="E860" s="465"/>
      <c r="F860" s="465"/>
      <c r="G860" s="408"/>
      <c r="H860" s="429">
        <v>3</v>
      </c>
      <c r="I860" s="435"/>
      <c r="J860" s="429" t="s">
        <v>666</v>
      </c>
      <c r="K860" s="554"/>
      <c r="L860" s="554"/>
      <c r="M860" s="554"/>
      <c r="N860" s="554"/>
      <c r="O860" s="554"/>
      <c r="P860" s="554"/>
      <c r="Q860" s="554"/>
      <c r="R860" s="554"/>
      <c r="S860" s="1226"/>
      <c r="T860" s="1227"/>
      <c r="U860" s="1227"/>
      <c r="V860" s="1227"/>
      <c r="W860" s="1228"/>
      <c r="X860" s="413"/>
      <c r="Y860" s="560">
        <f t="shared" si="309"/>
        <v>3640</v>
      </c>
      <c r="Z860" s="560">
        <f t="shared" si="310"/>
        <v>3640</v>
      </c>
      <c r="AA860" s="560">
        <f t="shared" si="311"/>
        <v>3640</v>
      </c>
      <c r="AB860" s="560">
        <f t="shared" si="312"/>
        <v>3640</v>
      </c>
      <c r="AC860" s="997">
        <f t="shared" si="300"/>
        <v>10000</v>
      </c>
      <c r="AD860" s="997">
        <f t="shared" si="293"/>
        <v>10000</v>
      </c>
      <c r="AE860" s="997">
        <f t="shared" si="294"/>
        <v>10000</v>
      </c>
      <c r="AF860" s="997">
        <f t="shared" si="295"/>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88"/>
        <v>4</v>
      </c>
      <c r="D861" s="408"/>
      <c r="E861" s="465"/>
      <c r="F861" s="465"/>
      <c r="G861" s="408"/>
      <c r="H861" s="429">
        <v>4</v>
      </c>
      <c r="I861" s="435"/>
      <c r="J861" s="429" t="s">
        <v>666</v>
      </c>
      <c r="K861" s="554"/>
      <c r="L861" s="554"/>
      <c r="M861" s="554"/>
      <c r="N861" s="554"/>
      <c r="O861" s="554"/>
      <c r="P861" s="554"/>
      <c r="Q861" s="554"/>
      <c r="R861" s="554"/>
      <c r="S861" s="1226"/>
      <c r="T861" s="1227"/>
      <c r="U861" s="1227"/>
      <c r="V861" s="1227"/>
      <c r="W861" s="1228"/>
      <c r="X861" s="413"/>
      <c r="Y861" s="560">
        <f t="shared" si="309"/>
        <v>3640</v>
      </c>
      <c r="Z861" s="560">
        <f t="shared" si="310"/>
        <v>3640</v>
      </c>
      <c r="AA861" s="560">
        <f t="shared" si="311"/>
        <v>3640</v>
      </c>
      <c r="AB861" s="560">
        <f t="shared" si="312"/>
        <v>3640</v>
      </c>
      <c r="AC861" s="997">
        <f t="shared" si="300"/>
        <v>10000</v>
      </c>
      <c r="AD861" s="997">
        <f t="shared" si="293"/>
        <v>10000</v>
      </c>
      <c r="AE861" s="997">
        <f t="shared" si="294"/>
        <v>10000</v>
      </c>
      <c r="AF861" s="997">
        <f t="shared" si="295"/>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88"/>
        <v>4</v>
      </c>
      <c r="D862" s="408"/>
      <c r="E862" s="465"/>
      <c r="F862" s="465"/>
      <c r="G862" s="408"/>
      <c r="H862" s="429">
        <v>5</v>
      </c>
      <c r="I862" s="435"/>
      <c r="J862" s="429" t="s">
        <v>666</v>
      </c>
      <c r="K862" s="554"/>
      <c r="L862" s="554"/>
      <c r="M862" s="554"/>
      <c r="N862" s="554"/>
      <c r="O862" s="554"/>
      <c r="P862" s="554"/>
      <c r="Q862" s="554"/>
      <c r="R862" s="554"/>
      <c r="S862" s="1226"/>
      <c r="T862" s="1227"/>
      <c r="U862" s="1227"/>
      <c r="V862" s="1227"/>
      <c r="W862" s="1228"/>
      <c r="X862" s="413"/>
      <c r="Y862" s="560">
        <f t="shared" si="309"/>
        <v>3640</v>
      </c>
      <c r="Z862" s="560">
        <f t="shared" si="310"/>
        <v>3640</v>
      </c>
      <c r="AA862" s="560">
        <f t="shared" si="311"/>
        <v>3640</v>
      </c>
      <c r="AB862" s="560">
        <f t="shared" si="312"/>
        <v>3640</v>
      </c>
      <c r="AC862" s="997">
        <f t="shared" si="300"/>
        <v>10000</v>
      </c>
      <c r="AD862" s="997">
        <f t="shared" si="293"/>
        <v>10000</v>
      </c>
      <c r="AE862" s="997">
        <f t="shared" si="294"/>
        <v>10000</v>
      </c>
      <c r="AF862" s="997">
        <f t="shared" si="295"/>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88"/>
        <v>4</v>
      </c>
      <c r="D863" s="408"/>
      <c r="E863" s="465"/>
      <c r="F863" s="465"/>
      <c r="G863" s="408"/>
      <c r="H863" s="429">
        <v>6</v>
      </c>
      <c r="I863" s="435"/>
      <c r="J863" s="429" t="s">
        <v>666</v>
      </c>
      <c r="K863" s="554"/>
      <c r="L863" s="554"/>
      <c r="M863" s="554"/>
      <c r="N863" s="554"/>
      <c r="O863" s="554"/>
      <c r="P863" s="554"/>
      <c r="Q863" s="554"/>
      <c r="R863" s="554"/>
      <c r="S863" s="1226"/>
      <c r="T863" s="1227"/>
      <c r="U863" s="1227"/>
      <c r="V863" s="1227"/>
      <c r="W863" s="1228"/>
      <c r="X863" s="413"/>
      <c r="Y863" s="560">
        <f t="shared" si="309"/>
        <v>3640</v>
      </c>
      <c r="Z863" s="560">
        <f t="shared" si="310"/>
        <v>3640</v>
      </c>
      <c r="AA863" s="560">
        <f t="shared" si="311"/>
        <v>3640</v>
      </c>
      <c r="AB863" s="560">
        <f t="shared" si="312"/>
        <v>3640</v>
      </c>
      <c r="AC863" s="997">
        <f t="shared" si="300"/>
        <v>10000</v>
      </c>
      <c r="AD863" s="997">
        <f t="shared" si="293"/>
        <v>10000</v>
      </c>
      <c r="AE863" s="997">
        <f t="shared" si="294"/>
        <v>10000</v>
      </c>
      <c r="AF863" s="997">
        <f t="shared" si="295"/>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88"/>
        <v>4</v>
      </c>
      <c r="D864" s="408"/>
      <c r="E864" s="465"/>
      <c r="F864" s="465"/>
      <c r="G864" s="408"/>
      <c r="H864" s="429">
        <v>7</v>
      </c>
      <c r="I864" s="435"/>
      <c r="J864" s="429" t="s">
        <v>666</v>
      </c>
      <c r="K864" s="554"/>
      <c r="L864" s="554"/>
      <c r="M864" s="554"/>
      <c r="N864" s="554"/>
      <c r="O864" s="554"/>
      <c r="P864" s="554"/>
      <c r="Q864" s="554"/>
      <c r="R864" s="554"/>
      <c r="S864" s="1226"/>
      <c r="T864" s="1227"/>
      <c r="U864" s="1227"/>
      <c r="V864" s="1227"/>
      <c r="W864" s="1228"/>
      <c r="X864" s="413"/>
      <c r="Y864" s="560">
        <f t="shared" si="309"/>
        <v>3640</v>
      </c>
      <c r="Z864" s="560">
        <f t="shared" si="310"/>
        <v>3640</v>
      </c>
      <c r="AA864" s="560">
        <f t="shared" si="311"/>
        <v>3640</v>
      </c>
      <c r="AB864" s="560">
        <f t="shared" si="312"/>
        <v>3640</v>
      </c>
      <c r="AC864" s="997">
        <f t="shared" si="300"/>
        <v>10000</v>
      </c>
      <c r="AD864" s="997">
        <f t="shared" si="293"/>
        <v>10000</v>
      </c>
      <c r="AE864" s="997">
        <f t="shared" si="294"/>
        <v>10000</v>
      </c>
      <c r="AF864" s="997">
        <f t="shared" si="295"/>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88"/>
        <v>4</v>
      </c>
      <c r="D865" s="408"/>
      <c r="E865" s="465"/>
      <c r="F865" s="465"/>
      <c r="G865" s="408"/>
      <c r="H865" s="555">
        <v>8</v>
      </c>
      <c r="I865" s="556"/>
      <c r="J865" s="555" t="s">
        <v>666</v>
      </c>
      <c r="K865" s="554"/>
      <c r="L865" s="554"/>
      <c r="M865" s="554"/>
      <c r="N865" s="554"/>
      <c r="O865" s="554"/>
      <c r="P865" s="554"/>
      <c r="Q865" s="554"/>
      <c r="R865" s="554"/>
      <c r="S865" s="1229"/>
      <c r="T865" s="1230"/>
      <c r="U865" s="1230"/>
      <c r="V865" s="1230"/>
      <c r="W865" s="1231"/>
      <c r="X865" s="413"/>
      <c r="Y865" s="560">
        <f t="shared" si="309"/>
        <v>3640</v>
      </c>
      <c r="Z865" s="560">
        <f t="shared" si="310"/>
        <v>3640</v>
      </c>
      <c r="AA865" s="560">
        <f t="shared" si="311"/>
        <v>3640</v>
      </c>
      <c r="AB865" s="560">
        <f t="shared" si="312"/>
        <v>3640</v>
      </c>
      <c r="AC865" s="997">
        <f t="shared" si="300"/>
        <v>10000</v>
      </c>
      <c r="AD865" s="997">
        <f t="shared" si="293"/>
        <v>10000</v>
      </c>
      <c r="AE865" s="997">
        <f t="shared" si="294"/>
        <v>10000</v>
      </c>
      <c r="AF865" s="997">
        <f t="shared" si="295"/>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423</v>
      </c>
      <c r="F876" s="462">
        <v>1</v>
      </c>
      <c r="G876" s="400"/>
      <c r="H876" s="401" t="s">
        <v>670</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671</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672</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673</v>
      </c>
      <c r="I881" s="407"/>
      <c r="J881" s="407" t="s">
        <v>674</v>
      </c>
      <c r="K881" s="407" t="s">
        <v>164</v>
      </c>
      <c r="L881" s="407" t="s">
        <v>675</v>
      </c>
      <c r="M881" s="407" t="s">
        <v>676</v>
      </c>
      <c r="N881" s="407" t="s">
        <v>677</v>
      </c>
      <c r="O881" s="407" t="s">
        <v>678</v>
      </c>
      <c r="P881" s="407" t="s">
        <v>679</v>
      </c>
      <c r="Q881" s="561" t="s">
        <v>680</v>
      </c>
      <c r="R881" s="407" t="s">
        <v>681</v>
      </c>
      <c r="S881" s="407" t="s">
        <v>682</v>
      </c>
      <c r="T881" s="407" t="s">
        <v>936</v>
      </c>
      <c r="U881" s="407" t="s">
        <v>635</v>
      </c>
      <c r="V881" s="407" t="s">
        <v>683</v>
      </c>
      <c r="W881" s="407" t="s">
        <v>684</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429</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685</v>
      </c>
      <c r="F886" s="459" t="s">
        <v>686</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4">COUNTIFS($L887:$W887,"-")&lt;&gt;COUNTA($L887:$W887)</f>
        <v>1</v>
      </c>
      <c r="G887" s="408"/>
      <c r="H887" s="565" t="s">
        <v>687</v>
      </c>
      <c r="I887" s="565"/>
      <c r="J887" s="547" t="s">
        <v>688</v>
      </c>
      <c r="K887" s="566" t="str">
        <f>IF(L887&lt;0,"-",IFERROR(DATE(2019,1,($L887)*7+1),"-"))</f>
        <v>-</v>
      </c>
      <c r="L887" s="567" t="s">
        <v>689</v>
      </c>
      <c r="M887" s="567" t="s">
        <v>689</v>
      </c>
      <c r="N887" s="567" t="s">
        <v>689</v>
      </c>
      <c r="O887" s="567" t="s">
        <v>689</v>
      </c>
      <c r="P887" s="567" t="s">
        <v>689</v>
      </c>
      <c r="Q887" s="567" t="s">
        <v>689</v>
      </c>
      <c r="R887" s="567" t="s">
        <v>689</v>
      </c>
      <c r="S887" s="567" t="s">
        <v>689</v>
      </c>
      <c r="T887" s="567" t="s">
        <v>689</v>
      </c>
      <c r="U887" s="567" t="s">
        <v>689</v>
      </c>
      <c r="V887" s="567" t="s">
        <v>689</v>
      </c>
      <c r="W887" s="567" t="s">
        <v>689</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4"/>
        <v>1</v>
      </c>
      <c r="G888" s="408"/>
      <c r="H888" s="1189" t="s">
        <v>690</v>
      </c>
      <c r="I888" s="1190"/>
      <c r="J888" s="569" t="s">
        <v>691</v>
      </c>
      <c r="K888" s="570">
        <f t="shared" ref="K888:K951" si="315">IF(L888&lt;0,"-",IFERROR(DATE(2019,1,($L888)*7+1),"-"))</f>
        <v>43802</v>
      </c>
      <c r="L888" s="455">
        <v>48</v>
      </c>
      <c r="M888" s="571" t="s">
        <v>689</v>
      </c>
      <c r="N888" s="571" t="s">
        <v>689</v>
      </c>
      <c r="O888" s="571" t="s">
        <v>689</v>
      </c>
      <c r="P888" s="571" t="s">
        <v>689</v>
      </c>
      <c r="Q888" s="571" t="s">
        <v>689</v>
      </c>
      <c r="R888" s="571" t="s">
        <v>689</v>
      </c>
      <c r="S888" s="571" t="s">
        <v>689</v>
      </c>
      <c r="T888" s="571" t="s">
        <v>689</v>
      </c>
      <c r="U888" s="571" t="s">
        <v>689</v>
      </c>
      <c r="V888" s="571" t="s">
        <v>689</v>
      </c>
      <c r="W888" s="571" t="s">
        <v>689</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4"/>
        <v>1</v>
      </c>
      <c r="G889" s="408"/>
      <c r="H889" s="1191"/>
      <c r="I889" s="1192"/>
      <c r="J889" s="569" t="s">
        <v>692</v>
      </c>
      <c r="K889" s="570" t="str">
        <f t="shared" si="315"/>
        <v>-</v>
      </c>
      <c r="L889" s="571" t="s">
        <v>693</v>
      </c>
      <c r="M889" s="455">
        <v>26</v>
      </c>
      <c r="N889" s="571" t="s">
        <v>693</v>
      </c>
      <c r="O889" s="571" t="s">
        <v>693</v>
      </c>
      <c r="P889" s="571" t="s">
        <v>693</v>
      </c>
      <c r="Q889" s="571" t="s">
        <v>693</v>
      </c>
      <c r="R889" s="571" t="s">
        <v>693</v>
      </c>
      <c r="S889" s="571" t="s">
        <v>693</v>
      </c>
      <c r="T889" s="571" t="s">
        <v>693</v>
      </c>
      <c r="U889" s="571" t="s">
        <v>693</v>
      </c>
      <c r="V889" s="571" t="s">
        <v>693</v>
      </c>
      <c r="W889" s="571" t="s">
        <v>693</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4"/>
        <v>1</v>
      </c>
      <c r="G890" s="408"/>
      <c r="H890" s="1193"/>
      <c r="I890" s="1194"/>
      <c r="J890" s="555" t="s">
        <v>694</v>
      </c>
      <c r="K890" s="572" t="str">
        <f t="shared" si="315"/>
        <v>-</v>
      </c>
      <c r="L890" s="569" t="s">
        <v>689</v>
      </c>
      <c r="M890" s="569" t="s">
        <v>689</v>
      </c>
      <c r="N890" s="569" t="s">
        <v>689</v>
      </c>
      <c r="O890" s="569" t="s">
        <v>689</v>
      </c>
      <c r="P890" s="569" t="s">
        <v>689</v>
      </c>
      <c r="Q890" s="569" t="s">
        <v>689</v>
      </c>
      <c r="R890" s="569" t="s">
        <v>689</v>
      </c>
      <c r="S890" s="569" t="s">
        <v>689</v>
      </c>
      <c r="T890" s="569" t="s">
        <v>689</v>
      </c>
      <c r="U890" s="569" t="s">
        <v>689</v>
      </c>
      <c r="V890" s="573" t="s">
        <v>689</v>
      </c>
      <c r="W890" s="573" t="s">
        <v>689</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6">INT($C$875)+3</f>
        <v>4</v>
      </c>
      <c r="D891" s="408"/>
      <c r="E891" s="465">
        <v>1</v>
      </c>
      <c r="F891" s="459" t="b">
        <f t="shared" si="314"/>
        <v>1</v>
      </c>
      <c r="G891" s="408"/>
      <c r="H891" s="565" t="s">
        <v>695</v>
      </c>
      <c r="I891" s="565"/>
      <c r="J891" s="547" t="s">
        <v>688</v>
      </c>
      <c r="K891" s="566" t="str">
        <f t="shared" si="315"/>
        <v>-</v>
      </c>
      <c r="L891" s="567" t="s">
        <v>689</v>
      </c>
      <c r="M891" s="567" t="s">
        <v>689</v>
      </c>
      <c r="N891" s="567" t="s">
        <v>689</v>
      </c>
      <c r="O891" s="567" t="s">
        <v>689</v>
      </c>
      <c r="P891" s="567" t="s">
        <v>689</v>
      </c>
      <c r="Q891" s="567" t="s">
        <v>689</v>
      </c>
      <c r="R891" s="567" t="s">
        <v>689</v>
      </c>
      <c r="S891" s="567" t="s">
        <v>689</v>
      </c>
      <c r="T891" s="567" t="s">
        <v>689</v>
      </c>
      <c r="U891" s="567" t="s">
        <v>689</v>
      </c>
      <c r="V891" s="567" t="s">
        <v>689</v>
      </c>
      <c r="W891" s="567" t="s">
        <v>689</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6"/>
        <v>4</v>
      </c>
      <c r="D892" s="408"/>
      <c r="E892" s="568">
        <f>E891</f>
        <v>1</v>
      </c>
      <c r="F892" s="459" t="b">
        <f t="shared" si="314"/>
        <v>1</v>
      </c>
      <c r="G892" s="408"/>
      <c r="H892" s="1189" t="s">
        <v>696</v>
      </c>
      <c r="I892" s="1190"/>
      <c r="J892" s="569" t="s">
        <v>691</v>
      </c>
      <c r="K892" s="570">
        <f t="shared" si="315"/>
        <v>43536</v>
      </c>
      <c r="L892" s="455">
        <v>10</v>
      </c>
      <c r="M892" s="571" t="s">
        <v>689</v>
      </c>
      <c r="N892" s="571" t="s">
        <v>689</v>
      </c>
      <c r="O892" s="571" t="s">
        <v>689</v>
      </c>
      <c r="P892" s="571" t="s">
        <v>689</v>
      </c>
      <c r="Q892" s="571" t="s">
        <v>689</v>
      </c>
      <c r="R892" s="571" t="s">
        <v>689</v>
      </c>
      <c r="S892" s="455" t="b">
        <v>1</v>
      </c>
      <c r="T892" s="571" t="s">
        <v>689</v>
      </c>
      <c r="U892" s="571" t="s">
        <v>689</v>
      </c>
      <c r="V892" s="571" t="s">
        <v>689</v>
      </c>
      <c r="W892" s="571" t="s">
        <v>689</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6"/>
        <v>4</v>
      </c>
      <c r="D893" s="408"/>
      <c r="E893" s="568">
        <f>E892</f>
        <v>1</v>
      </c>
      <c r="F893" s="459" t="b">
        <f t="shared" si="314"/>
        <v>1</v>
      </c>
      <c r="G893" s="408"/>
      <c r="H893" s="1191"/>
      <c r="I893" s="1192"/>
      <c r="J893" s="569" t="s">
        <v>692</v>
      </c>
      <c r="K893" s="570" t="str">
        <f t="shared" si="315"/>
        <v>-</v>
      </c>
      <c r="L893" s="571" t="s">
        <v>693</v>
      </c>
      <c r="M893" s="571" t="s">
        <v>693</v>
      </c>
      <c r="N893" s="571" t="s">
        <v>693</v>
      </c>
      <c r="O893" s="571" t="s">
        <v>693</v>
      </c>
      <c r="P893" s="571" t="s">
        <v>693</v>
      </c>
      <c r="Q893" s="571" t="s">
        <v>693</v>
      </c>
      <c r="R893" s="571" t="s">
        <v>693</v>
      </c>
      <c r="S893" s="571" t="s">
        <v>693</v>
      </c>
      <c r="T893" s="571" t="s">
        <v>693</v>
      </c>
      <c r="U893" s="571" t="s">
        <v>693</v>
      </c>
      <c r="V893" s="571" t="s">
        <v>693</v>
      </c>
      <c r="W893" s="571" t="s">
        <v>693</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6"/>
        <v>4</v>
      </c>
      <c r="D894" s="408"/>
      <c r="E894" s="568">
        <f>E893</f>
        <v>1</v>
      </c>
      <c r="F894" s="459" t="b">
        <f t="shared" si="314"/>
        <v>1</v>
      </c>
      <c r="G894" s="408"/>
      <c r="H894" s="1193"/>
      <c r="I894" s="1194"/>
      <c r="J894" s="555" t="s">
        <v>694</v>
      </c>
      <c r="K894" s="572" t="str">
        <f t="shared" si="315"/>
        <v>-</v>
      </c>
      <c r="L894" s="569" t="s">
        <v>689</v>
      </c>
      <c r="M894" s="569" t="s">
        <v>689</v>
      </c>
      <c r="N894" s="569" t="s">
        <v>689</v>
      </c>
      <c r="O894" s="569" t="s">
        <v>689</v>
      </c>
      <c r="P894" s="569" t="s">
        <v>689</v>
      </c>
      <c r="Q894" s="569" t="s">
        <v>689</v>
      </c>
      <c r="R894" s="569" t="s">
        <v>689</v>
      </c>
      <c r="S894" s="569" t="s">
        <v>689</v>
      </c>
      <c r="T894" s="569" t="s">
        <v>689</v>
      </c>
      <c r="U894" s="569" t="s">
        <v>689</v>
      </c>
      <c r="V894" s="573" t="s">
        <v>689</v>
      </c>
      <c r="W894" s="573" t="s">
        <v>689</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6"/>
        <v>4</v>
      </c>
      <c r="D895" s="408"/>
      <c r="E895" s="465">
        <v>2</v>
      </c>
      <c r="F895" s="459" t="b">
        <f t="shared" si="314"/>
        <v>1</v>
      </c>
      <c r="G895" s="408"/>
      <c r="H895" s="565" t="s">
        <v>697</v>
      </c>
      <c r="I895" s="565"/>
      <c r="J895" s="547" t="s">
        <v>688</v>
      </c>
      <c r="K895" s="566" t="str">
        <f t="shared" si="315"/>
        <v>-</v>
      </c>
      <c r="L895" s="567" t="s">
        <v>689</v>
      </c>
      <c r="M895" s="574">
        <v>42</v>
      </c>
      <c r="N895" s="567" t="s">
        <v>689</v>
      </c>
      <c r="O895" s="567" t="s">
        <v>689</v>
      </c>
      <c r="P895" s="567" t="s">
        <v>689</v>
      </c>
      <c r="Q895" s="567" t="s">
        <v>689</v>
      </c>
      <c r="R895" s="567" t="s">
        <v>689</v>
      </c>
      <c r="S895" s="567" t="s">
        <v>689</v>
      </c>
      <c r="T895" s="567" t="s">
        <v>689</v>
      </c>
      <c r="U895" s="567" t="s">
        <v>689</v>
      </c>
      <c r="V895" s="567" t="s">
        <v>689</v>
      </c>
      <c r="W895" s="567" t="s">
        <v>689</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6"/>
        <v>4</v>
      </c>
      <c r="D896" s="408"/>
      <c r="E896" s="568">
        <f>E895</f>
        <v>2</v>
      </c>
      <c r="F896" s="459" t="b">
        <f t="shared" si="314"/>
        <v>1</v>
      </c>
      <c r="G896" s="408"/>
      <c r="H896" s="1189" t="s">
        <v>698</v>
      </c>
      <c r="I896" s="1190"/>
      <c r="J896" s="569" t="s">
        <v>691</v>
      </c>
      <c r="K896" s="570">
        <f t="shared" si="315"/>
        <v>43536</v>
      </c>
      <c r="L896" s="455">
        <v>10</v>
      </c>
      <c r="M896" s="571" t="s">
        <v>689</v>
      </c>
      <c r="N896" s="571" t="s">
        <v>689</v>
      </c>
      <c r="O896" s="571" t="s">
        <v>689</v>
      </c>
      <c r="P896" s="571" t="s">
        <v>689</v>
      </c>
      <c r="Q896" s="571" t="s">
        <v>689</v>
      </c>
      <c r="R896" s="571" t="s">
        <v>689</v>
      </c>
      <c r="S896" s="571" t="s">
        <v>689</v>
      </c>
      <c r="T896" s="571" t="s">
        <v>689</v>
      </c>
      <c r="U896" s="571" t="s">
        <v>689</v>
      </c>
      <c r="V896" s="571" t="s">
        <v>689</v>
      </c>
      <c r="W896" s="571" t="s">
        <v>689</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6"/>
        <v>4</v>
      </c>
      <c r="D897" s="408"/>
      <c r="E897" s="568">
        <f>E896</f>
        <v>2</v>
      </c>
      <c r="F897" s="459" t="b">
        <f t="shared" si="314"/>
        <v>1</v>
      </c>
      <c r="G897" s="408"/>
      <c r="H897" s="1191"/>
      <c r="I897" s="1192"/>
      <c r="J897" s="569" t="s">
        <v>692</v>
      </c>
      <c r="K897" s="570" t="str">
        <f t="shared" si="315"/>
        <v>-</v>
      </c>
      <c r="L897" s="571" t="s">
        <v>693</v>
      </c>
      <c r="M897" s="571" t="s">
        <v>693</v>
      </c>
      <c r="N897" s="571" t="s">
        <v>693</v>
      </c>
      <c r="O897" s="571" t="s">
        <v>693</v>
      </c>
      <c r="P897" s="571" t="s">
        <v>693</v>
      </c>
      <c r="Q897" s="571" t="s">
        <v>693</v>
      </c>
      <c r="R897" s="571" t="s">
        <v>693</v>
      </c>
      <c r="S897" s="571" t="s">
        <v>693</v>
      </c>
      <c r="T897" s="571" t="s">
        <v>693</v>
      </c>
      <c r="U897" s="571" t="s">
        <v>693</v>
      </c>
      <c r="V897" s="571" t="s">
        <v>693</v>
      </c>
      <c r="W897" s="571" t="s">
        <v>693</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6"/>
        <v>4</v>
      </c>
      <c r="D898" s="408"/>
      <c r="E898" s="568">
        <f>E897</f>
        <v>2</v>
      </c>
      <c r="F898" s="459" t="b">
        <f t="shared" si="314"/>
        <v>1</v>
      </c>
      <c r="G898" s="408"/>
      <c r="H898" s="1193"/>
      <c r="I898" s="1194"/>
      <c r="J898" s="555" t="s">
        <v>694</v>
      </c>
      <c r="K898" s="572" t="str">
        <f t="shared" si="315"/>
        <v>-</v>
      </c>
      <c r="L898" s="569" t="s">
        <v>689</v>
      </c>
      <c r="M898" s="569" t="s">
        <v>689</v>
      </c>
      <c r="N898" s="569" t="s">
        <v>689</v>
      </c>
      <c r="O898" s="569" t="s">
        <v>689</v>
      </c>
      <c r="P898" s="569" t="s">
        <v>689</v>
      </c>
      <c r="Q898" s="569" t="s">
        <v>689</v>
      </c>
      <c r="R898" s="569" t="s">
        <v>689</v>
      </c>
      <c r="S898" s="569" t="s">
        <v>689</v>
      </c>
      <c r="T898" s="569" t="s">
        <v>689</v>
      </c>
      <c r="U898" s="569" t="s">
        <v>689</v>
      </c>
      <c r="V898" s="573" t="s">
        <v>689</v>
      </c>
      <c r="W898" s="573" t="s">
        <v>689</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6"/>
        <v>4</v>
      </c>
      <c r="D899" s="408"/>
      <c r="E899" s="465">
        <v>3</v>
      </c>
      <c r="F899" s="459" t="b">
        <f t="shared" si="314"/>
        <v>1</v>
      </c>
      <c r="G899" s="408"/>
      <c r="H899" s="565" t="s">
        <v>699</v>
      </c>
      <c r="I899" s="565"/>
      <c r="J899" s="547" t="s">
        <v>688</v>
      </c>
      <c r="K899" s="566" t="str">
        <f t="shared" si="315"/>
        <v>-</v>
      </c>
      <c r="L899" s="567" t="s">
        <v>689</v>
      </c>
      <c r="M899" s="567" t="s">
        <v>689</v>
      </c>
      <c r="N899" s="567" t="s">
        <v>689</v>
      </c>
      <c r="O899" s="567" t="s">
        <v>689</v>
      </c>
      <c r="P899" s="567" t="s">
        <v>689</v>
      </c>
      <c r="Q899" s="567" t="s">
        <v>689</v>
      </c>
      <c r="R899" s="567" t="s">
        <v>689</v>
      </c>
      <c r="S899" s="567" t="s">
        <v>689</v>
      </c>
      <c r="T899" s="567" t="s">
        <v>689</v>
      </c>
      <c r="U899" s="567" t="s">
        <v>689</v>
      </c>
      <c r="V899" s="567" t="s">
        <v>689</v>
      </c>
      <c r="W899" s="567" t="s">
        <v>689</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6"/>
        <v>4</v>
      </c>
      <c r="D900" s="408"/>
      <c r="E900" s="568">
        <f>E899</f>
        <v>3</v>
      </c>
      <c r="F900" s="459" t="b">
        <f t="shared" si="314"/>
        <v>1</v>
      </c>
      <c r="G900" s="408"/>
      <c r="H900" s="1189" t="s">
        <v>700</v>
      </c>
      <c r="I900" s="1190"/>
      <c r="J900" s="569" t="s">
        <v>691</v>
      </c>
      <c r="K900" s="570">
        <f t="shared" si="315"/>
        <v>43802</v>
      </c>
      <c r="L900" s="455">
        <v>48</v>
      </c>
      <c r="M900" s="571" t="s">
        <v>689</v>
      </c>
      <c r="N900" s="571" t="s">
        <v>689</v>
      </c>
      <c r="O900" s="571" t="s">
        <v>689</v>
      </c>
      <c r="P900" s="571" t="s">
        <v>689</v>
      </c>
      <c r="Q900" s="571" t="s">
        <v>689</v>
      </c>
      <c r="R900" s="571" t="s">
        <v>689</v>
      </c>
      <c r="S900" s="571" t="s">
        <v>689</v>
      </c>
      <c r="T900" s="571" t="s">
        <v>689</v>
      </c>
      <c r="U900" s="571" t="s">
        <v>689</v>
      </c>
      <c r="V900" s="571" t="s">
        <v>689</v>
      </c>
      <c r="W900" s="571" t="s">
        <v>689</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6"/>
        <v>4</v>
      </c>
      <c r="D901" s="408"/>
      <c r="E901" s="568">
        <f>E900</f>
        <v>3</v>
      </c>
      <c r="F901" s="459" t="b">
        <f t="shared" si="314"/>
        <v>1</v>
      </c>
      <c r="G901" s="408"/>
      <c r="H901" s="1191"/>
      <c r="I901" s="1192"/>
      <c r="J901" s="569" t="s">
        <v>692</v>
      </c>
      <c r="K901" s="570" t="str">
        <f t="shared" si="315"/>
        <v>-</v>
      </c>
      <c r="L901" s="571" t="s">
        <v>693</v>
      </c>
      <c r="M901" s="455">
        <v>26</v>
      </c>
      <c r="N901" s="571" t="s">
        <v>693</v>
      </c>
      <c r="O901" s="571" t="s">
        <v>693</v>
      </c>
      <c r="P901" s="571" t="s">
        <v>693</v>
      </c>
      <c r="Q901" s="571" t="s">
        <v>693</v>
      </c>
      <c r="R901" s="571" t="s">
        <v>693</v>
      </c>
      <c r="S901" s="571" t="s">
        <v>693</v>
      </c>
      <c r="T901" s="571" t="s">
        <v>693</v>
      </c>
      <c r="U901" s="571" t="s">
        <v>693</v>
      </c>
      <c r="V901" s="571" t="s">
        <v>693</v>
      </c>
      <c r="W901" s="571" t="s">
        <v>693</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6"/>
        <v>4</v>
      </c>
      <c r="D902" s="408"/>
      <c r="E902" s="568">
        <f>E901</f>
        <v>3</v>
      </c>
      <c r="F902" s="459" t="b">
        <f t="shared" si="314"/>
        <v>1</v>
      </c>
      <c r="G902" s="408"/>
      <c r="H902" s="1193"/>
      <c r="I902" s="1194"/>
      <c r="J902" s="555" t="s">
        <v>694</v>
      </c>
      <c r="K902" s="572" t="str">
        <f t="shared" si="315"/>
        <v>-</v>
      </c>
      <c r="L902" s="569" t="s">
        <v>689</v>
      </c>
      <c r="M902" s="569" t="s">
        <v>689</v>
      </c>
      <c r="N902" s="569" t="s">
        <v>689</v>
      </c>
      <c r="O902" s="569" t="s">
        <v>689</v>
      </c>
      <c r="P902" s="569" t="s">
        <v>689</v>
      </c>
      <c r="Q902" s="569" t="s">
        <v>689</v>
      </c>
      <c r="R902" s="569" t="s">
        <v>689</v>
      </c>
      <c r="S902" s="569" t="s">
        <v>689</v>
      </c>
      <c r="T902" s="569" t="s">
        <v>689</v>
      </c>
      <c r="U902" s="569" t="s">
        <v>689</v>
      </c>
      <c r="V902" s="573" t="s">
        <v>689</v>
      </c>
      <c r="W902" s="573" t="s">
        <v>689</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6"/>
        <v>4</v>
      </c>
      <c r="D903" s="408"/>
      <c r="E903" s="465">
        <v>4</v>
      </c>
      <c r="F903" s="459" t="b">
        <f t="shared" si="314"/>
        <v>1</v>
      </c>
      <c r="G903" s="408"/>
      <c r="H903" s="565" t="s">
        <v>701</v>
      </c>
      <c r="I903" s="565"/>
      <c r="J903" s="547" t="s">
        <v>688</v>
      </c>
      <c r="K903" s="566" t="str">
        <f t="shared" si="315"/>
        <v>-</v>
      </c>
      <c r="L903" s="567" t="s">
        <v>689</v>
      </c>
      <c r="M903" s="567" t="s">
        <v>689</v>
      </c>
      <c r="N903" s="567" t="s">
        <v>689</v>
      </c>
      <c r="O903" s="567" t="s">
        <v>689</v>
      </c>
      <c r="P903" s="567" t="s">
        <v>689</v>
      </c>
      <c r="Q903" s="567" t="s">
        <v>689</v>
      </c>
      <c r="R903" s="567" t="s">
        <v>689</v>
      </c>
      <c r="S903" s="567" t="s">
        <v>689</v>
      </c>
      <c r="T903" s="567" t="s">
        <v>689</v>
      </c>
      <c r="U903" s="567" t="s">
        <v>689</v>
      </c>
      <c r="V903" s="567" t="s">
        <v>689</v>
      </c>
      <c r="W903" s="567" t="s">
        <v>689</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6"/>
        <v>4</v>
      </c>
      <c r="D904" s="408"/>
      <c r="E904" s="568">
        <f>E903</f>
        <v>4</v>
      </c>
      <c r="F904" s="459" t="b">
        <f t="shared" si="314"/>
        <v>1</v>
      </c>
      <c r="G904" s="408"/>
      <c r="H904" s="1189" t="s">
        <v>702</v>
      </c>
      <c r="I904" s="1190"/>
      <c r="J904" s="569" t="s">
        <v>691</v>
      </c>
      <c r="K904" s="570">
        <f t="shared" si="315"/>
        <v>43802</v>
      </c>
      <c r="L904" s="455">
        <v>48</v>
      </c>
      <c r="M904" s="571" t="s">
        <v>689</v>
      </c>
      <c r="N904" s="571" t="s">
        <v>689</v>
      </c>
      <c r="O904" s="571" t="s">
        <v>689</v>
      </c>
      <c r="P904" s="571" t="s">
        <v>689</v>
      </c>
      <c r="Q904" s="571" t="s">
        <v>689</v>
      </c>
      <c r="R904" s="571" t="s">
        <v>689</v>
      </c>
      <c r="S904" s="571" t="s">
        <v>689</v>
      </c>
      <c r="T904" s="571" t="s">
        <v>689</v>
      </c>
      <c r="U904" s="571" t="s">
        <v>689</v>
      </c>
      <c r="V904" s="571" t="s">
        <v>689</v>
      </c>
      <c r="W904" s="571" t="s">
        <v>689</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6"/>
        <v>4</v>
      </c>
      <c r="D905" s="408"/>
      <c r="E905" s="568">
        <f>E904</f>
        <v>4</v>
      </c>
      <c r="F905" s="459" t="b">
        <f t="shared" si="314"/>
        <v>1</v>
      </c>
      <c r="G905" s="408"/>
      <c r="H905" s="1191"/>
      <c r="I905" s="1192"/>
      <c r="J905" s="569" t="s">
        <v>692</v>
      </c>
      <c r="K905" s="570" t="str">
        <f t="shared" si="315"/>
        <v>-</v>
      </c>
      <c r="L905" s="571" t="s">
        <v>693</v>
      </c>
      <c r="M905" s="455">
        <v>34</v>
      </c>
      <c r="N905" s="571" t="s">
        <v>693</v>
      </c>
      <c r="O905" s="571" t="s">
        <v>693</v>
      </c>
      <c r="P905" s="571" t="s">
        <v>693</v>
      </c>
      <c r="Q905" s="571" t="s">
        <v>693</v>
      </c>
      <c r="R905" s="571" t="s">
        <v>693</v>
      </c>
      <c r="S905" s="571" t="s">
        <v>693</v>
      </c>
      <c r="T905" s="571" t="s">
        <v>693</v>
      </c>
      <c r="U905" s="571" t="s">
        <v>693</v>
      </c>
      <c r="V905" s="571" t="s">
        <v>693</v>
      </c>
      <c r="W905" s="571" t="s">
        <v>693</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6"/>
        <v>4</v>
      </c>
      <c r="D906" s="408"/>
      <c r="E906" s="568">
        <f>E905</f>
        <v>4</v>
      </c>
      <c r="F906" s="459" t="b">
        <f t="shared" si="314"/>
        <v>1</v>
      </c>
      <c r="G906" s="408"/>
      <c r="H906" s="1193"/>
      <c r="I906" s="1194"/>
      <c r="J906" s="555" t="s">
        <v>694</v>
      </c>
      <c r="K906" s="572" t="str">
        <f t="shared" si="315"/>
        <v>-</v>
      </c>
      <c r="L906" s="569" t="s">
        <v>689</v>
      </c>
      <c r="M906" s="569" t="s">
        <v>689</v>
      </c>
      <c r="N906" s="569" t="s">
        <v>689</v>
      </c>
      <c r="O906" s="569" t="s">
        <v>689</v>
      </c>
      <c r="P906" s="569" t="s">
        <v>689</v>
      </c>
      <c r="Q906" s="569" t="s">
        <v>689</v>
      </c>
      <c r="R906" s="569" t="s">
        <v>689</v>
      </c>
      <c r="S906" s="569" t="s">
        <v>689</v>
      </c>
      <c r="T906" s="569" t="s">
        <v>689</v>
      </c>
      <c r="U906" s="569" t="s">
        <v>689</v>
      </c>
      <c r="V906" s="573" t="s">
        <v>689</v>
      </c>
      <c r="W906" s="573" t="s">
        <v>689</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6"/>
        <v>4</v>
      </c>
      <c r="D907" s="408"/>
      <c r="E907" s="465">
        <v>5</v>
      </c>
      <c r="F907" s="459" t="b">
        <f t="shared" si="314"/>
        <v>1</v>
      </c>
      <c r="G907" s="408"/>
      <c r="H907" s="565" t="s">
        <v>703</v>
      </c>
      <c r="I907" s="565"/>
      <c r="J907" s="547" t="s">
        <v>688</v>
      </c>
      <c r="K907" s="566" t="str">
        <f t="shared" si="315"/>
        <v>-</v>
      </c>
      <c r="L907" s="575">
        <v>-1</v>
      </c>
      <c r="M907" s="567" t="s">
        <v>689</v>
      </c>
      <c r="N907" s="567" t="s">
        <v>689</v>
      </c>
      <c r="O907" s="567" t="s">
        <v>689</v>
      </c>
      <c r="P907" s="567" t="s">
        <v>689</v>
      </c>
      <c r="Q907" s="567" t="s">
        <v>689</v>
      </c>
      <c r="R907" s="567" t="s">
        <v>689</v>
      </c>
      <c r="S907" s="567" t="s">
        <v>689</v>
      </c>
      <c r="T907" s="567" t="s">
        <v>689</v>
      </c>
      <c r="U907" s="567" t="s">
        <v>689</v>
      </c>
      <c r="V907" s="567" t="s">
        <v>689</v>
      </c>
      <c r="W907" s="567" t="s">
        <v>689</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6"/>
        <v>4</v>
      </c>
      <c r="D908" s="408"/>
      <c r="E908" s="568">
        <f>E907</f>
        <v>5</v>
      </c>
      <c r="F908" s="459" t="b">
        <f t="shared" si="314"/>
        <v>1</v>
      </c>
      <c r="G908" s="408"/>
      <c r="H908" s="1189"/>
      <c r="I908" s="1190"/>
      <c r="J908" s="569" t="s">
        <v>691</v>
      </c>
      <c r="K908" s="570" t="str">
        <f t="shared" si="315"/>
        <v>-</v>
      </c>
      <c r="L908" s="571" t="s">
        <v>689</v>
      </c>
      <c r="M908" s="571" t="s">
        <v>689</v>
      </c>
      <c r="N908" s="571" t="s">
        <v>689</v>
      </c>
      <c r="O908" s="571" t="s">
        <v>689</v>
      </c>
      <c r="P908" s="571" t="s">
        <v>689</v>
      </c>
      <c r="Q908" s="571" t="s">
        <v>689</v>
      </c>
      <c r="R908" s="571" t="s">
        <v>689</v>
      </c>
      <c r="S908" s="571" t="s">
        <v>689</v>
      </c>
      <c r="T908" s="571" t="s">
        <v>689</v>
      </c>
      <c r="U908" s="571" t="s">
        <v>689</v>
      </c>
      <c r="V908" s="571" t="s">
        <v>689</v>
      </c>
      <c r="W908" s="571" t="s">
        <v>689</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6"/>
        <v>4</v>
      </c>
      <c r="D909" s="408"/>
      <c r="E909" s="568">
        <f>E908</f>
        <v>5</v>
      </c>
      <c r="F909" s="459" t="b">
        <f t="shared" si="314"/>
        <v>1</v>
      </c>
      <c r="G909" s="408"/>
      <c r="H909" s="1191"/>
      <c r="I909" s="1192"/>
      <c r="J909" s="569" t="s">
        <v>692</v>
      </c>
      <c r="K909" s="570" t="str">
        <f t="shared" si="315"/>
        <v>-</v>
      </c>
      <c r="L909" s="571" t="s">
        <v>693</v>
      </c>
      <c r="M909" s="571" t="s">
        <v>693</v>
      </c>
      <c r="N909" s="571" t="s">
        <v>693</v>
      </c>
      <c r="O909" s="571" t="s">
        <v>693</v>
      </c>
      <c r="P909" s="571" t="s">
        <v>693</v>
      </c>
      <c r="Q909" s="571" t="s">
        <v>693</v>
      </c>
      <c r="R909" s="571" t="s">
        <v>693</v>
      </c>
      <c r="S909" s="571" t="s">
        <v>693</v>
      </c>
      <c r="T909" s="571" t="s">
        <v>693</v>
      </c>
      <c r="U909" s="571" t="s">
        <v>693</v>
      </c>
      <c r="V909" s="571" t="s">
        <v>693</v>
      </c>
      <c r="W909" s="571" t="s">
        <v>693</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6"/>
        <v>4</v>
      </c>
      <c r="D910" s="408"/>
      <c r="E910" s="568">
        <f>E909</f>
        <v>5</v>
      </c>
      <c r="F910" s="459" t="b">
        <f t="shared" si="314"/>
        <v>1</v>
      </c>
      <c r="G910" s="408"/>
      <c r="H910" s="1193"/>
      <c r="I910" s="1194"/>
      <c r="J910" s="555" t="s">
        <v>694</v>
      </c>
      <c r="K910" s="572" t="str">
        <f t="shared" si="315"/>
        <v>-</v>
      </c>
      <c r="L910" s="569" t="s">
        <v>689</v>
      </c>
      <c r="M910" s="569" t="s">
        <v>689</v>
      </c>
      <c r="N910" s="569" t="s">
        <v>689</v>
      </c>
      <c r="O910" s="569" t="s">
        <v>689</v>
      </c>
      <c r="P910" s="569" t="s">
        <v>689</v>
      </c>
      <c r="Q910" s="569" t="s">
        <v>689</v>
      </c>
      <c r="R910" s="569" t="s">
        <v>689</v>
      </c>
      <c r="S910" s="569" t="s">
        <v>689</v>
      </c>
      <c r="T910" s="569" t="s">
        <v>689</v>
      </c>
      <c r="U910" s="569" t="s">
        <v>689</v>
      </c>
      <c r="V910" s="573" t="s">
        <v>689</v>
      </c>
      <c r="W910" s="573" t="s">
        <v>689</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6"/>
        <v>4</v>
      </c>
      <c r="D911" s="408"/>
      <c r="E911" s="465">
        <v>6</v>
      </c>
      <c r="F911" s="459" t="b">
        <f t="shared" si="314"/>
        <v>1</v>
      </c>
      <c r="G911" s="408"/>
      <c r="H911" s="565" t="s">
        <v>704</v>
      </c>
      <c r="I911" s="565"/>
      <c r="J911" s="547" t="s">
        <v>688</v>
      </c>
      <c r="K911" s="566" t="str">
        <f t="shared" si="315"/>
        <v>-</v>
      </c>
      <c r="L911" s="575">
        <v>-1</v>
      </c>
      <c r="M911" s="567" t="s">
        <v>689</v>
      </c>
      <c r="N911" s="567" t="s">
        <v>689</v>
      </c>
      <c r="O911" s="567" t="s">
        <v>689</v>
      </c>
      <c r="P911" s="567" t="s">
        <v>689</v>
      </c>
      <c r="Q911" s="567" t="s">
        <v>689</v>
      </c>
      <c r="R911" s="567" t="s">
        <v>689</v>
      </c>
      <c r="S911" s="567" t="s">
        <v>689</v>
      </c>
      <c r="T911" s="567" t="s">
        <v>689</v>
      </c>
      <c r="U911" s="567" t="s">
        <v>689</v>
      </c>
      <c r="V911" s="567" t="s">
        <v>689</v>
      </c>
      <c r="W911" s="567" t="s">
        <v>689</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6"/>
        <v>4</v>
      </c>
      <c r="D912" s="408"/>
      <c r="E912" s="568">
        <f>E911</f>
        <v>6</v>
      </c>
      <c r="F912" s="459" t="b">
        <f t="shared" si="314"/>
        <v>1</v>
      </c>
      <c r="G912" s="408"/>
      <c r="H912" s="1189"/>
      <c r="I912" s="1190"/>
      <c r="J912" s="569" t="s">
        <v>691</v>
      </c>
      <c r="K912" s="570" t="str">
        <f t="shared" si="315"/>
        <v>-</v>
      </c>
      <c r="L912" s="571" t="s">
        <v>689</v>
      </c>
      <c r="M912" s="571" t="s">
        <v>689</v>
      </c>
      <c r="N912" s="571" t="s">
        <v>689</v>
      </c>
      <c r="O912" s="571" t="s">
        <v>689</v>
      </c>
      <c r="P912" s="571" t="s">
        <v>689</v>
      </c>
      <c r="Q912" s="571" t="s">
        <v>689</v>
      </c>
      <c r="R912" s="571" t="s">
        <v>689</v>
      </c>
      <c r="S912" s="571" t="s">
        <v>689</v>
      </c>
      <c r="T912" s="571" t="s">
        <v>689</v>
      </c>
      <c r="U912" s="571" t="s">
        <v>689</v>
      </c>
      <c r="V912" s="571" t="s">
        <v>689</v>
      </c>
      <c r="W912" s="571" t="s">
        <v>689</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6"/>
        <v>4</v>
      </c>
      <c r="D913" s="408"/>
      <c r="E913" s="568">
        <f>E912</f>
        <v>6</v>
      </c>
      <c r="F913" s="459" t="b">
        <f t="shared" si="314"/>
        <v>1</v>
      </c>
      <c r="G913" s="408"/>
      <c r="H913" s="1191"/>
      <c r="I913" s="1192"/>
      <c r="J913" s="569" t="s">
        <v>692</v>
      </c>
      <c r="K913" s="570" t="str">
        <f t="shared" si="315"/>
        <v>-</v>
      </c>
      <c r="L913" s="571" t="s">
        <v>693</v>
      </c>
      <c r="M913" s="571" t="s">
        <v>693</v>
      </c>
      <c r="N913" s="571" t="s">
        <v>693</v>
      </c>
      <c r="O913" s="571" t="s">
        <v>693</v>
      </c>
      <c r="P913" s="571" t="s">
        <v>693</v>
      </c>
      <c r="Q913" s="571" t="s">
        <v>693</v>
      </c>
      <c r="R913" s="571" t="s">
        <v>693</v>
      </c>
      <c r="S913" s="571" t="s">
        <v>693</v>
      </c>
      <c r="T913" s="571" t="s">
        <v>693</v>
      </c>
      <c r="U913" s="571" t="s">
        <v>693</v>
      </c>
      <c r="V913" s="571" t="s">
        <v>693</v>
      </c>
      <c r="W913" s="571" t="s">
        <v>693</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6"/>
        <v>4</v>
      </c>
      <c r="D914" s="408"/>
      <c r="E914" s="568">
        <f>E913</f>
        <v>6</v>
      </c>
      <c r="F914" s="459" t="b">
        <f t="shared" si="314"/>
        <v>1</v>
      </c>
      <c r="G914" s="408"/>
      <c r="H914" s="1193"/>
      <c r="I914" s="1194"/>
      <c r="J914" s="555" t="s">
        <v>694</v>
      </c>
      <c r="K914" s="572" t="str">
        <f t="shared" si="315"/>
        <v>-</v>
      </c>
      <c r="L914" s="569" t="s">
        <v>689</v>
      </c>
      <c r="M914" s="569" t="s">
        <v>689</v>
      </c>
      <c r="N914" s="569" t="s">
        <v>689</v>
      </c>
      <c r="O914" s="569" t="s">
        <v>689</v>
      </c>
      <c r="P914" s="569" t="s">
        <v>689</v>
      </c>
      <c r="Q914" s="569" t="s">
        <v>689</v>
      </c>
      <c r="R914" s="569" t="s">
        <v>689</v>
      </c>
      <c r="S914" s="569" t="s">
        <v>689</v>
      </c>
      <c r="T914" s="569" t="s">
        <v>689</v>
      </c>
      <c r="U914" s="569" t="s">
        <v>689</v>
      </c>
      <c r="V914" s="573" t="s">
        <v>689</v>
      </c>
      <c r="W914" s="573" t="s">
        <v>689</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6"/>
        <v>4</v>
      </c>
      <c r="D915" s="408"/>
      <c r="E915" s="465">
        <v>7</v>
      </c>
      <c r="F915" s="459" t="b">
        <f t="shared" si="314"/>
        <v>1</v>
      </c>
      <c r="G915" s="408"/>
      <c r="H915" s="565" t="s">
        <v>705</v>
      </c>
      <c r="I915" s="565"/>
      <c r="J915" s="547" t="s">
        <v>688</v>
      </c>
      <c r="K915" s="566" t="str">
        <f t="shared" si="315"/>
        <v>-</v>
      </c>
      <c r="L915" s="575">
        <v>-1</v>
      </c>
      <c r="M915" s="567" t="s">
        <v>689</v>
      </c>
      <c r="N915" s="567" t="s">
        <v>689</v>
      </c>
      <c r="O915" s="567" t="s">
        <v>689</v>
      </c>
      <c r="P915" s="567" t="s">
        <v>689</v>
      </c>
      <c r="Q915" s="567" t="s">
        <v>689</v>
      </c>
      <c r="R915" s="567" t="s">
        <v>689</v>
      </c>
      <c r="S915" s="567" t="s">
        <v>689</v>
      </c>
      <c r="T915" s="567" t="s">
        <v>689</v>
      </c>
      <c r="U915" s="567" t="s">
        <v>689</v>
      </c>
      <c r="V915" s="567" t="s">
        <v>689</v>
      </c>
      <c r="W915" s="567" t="s">
        <v>689</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6"/>
        <v>4</v>
      </c>
      <c r="D916" s="408"/>
      <c r="E916" s="568">
        <f>E915</f>
        <v>7</v>
      </c>
      <c r="F916" s="459" t="b">
        <f t="shared" si="314"/>
        <v>1</v>
      </c>
      <c r="G916" s="408"/>
      <c r="H916" s="1189"/>
      <c r="I916" s="1190"/>
      <c r="J916" s="569" t="s">
        <v>691</v>
      </c>
      <c r="K916" s="570" t="str">
        <f t="shared" si="315"/>
        <v>-</v>
      </c>
      <c r="L916" s="571" t="s">
        <v>689</v>
      </c>
      <c r="M916" s="571" t="s">
        <v>689</v>
      </c>
      <c r="N916" s="571" t="s">
        <v>689</v>
      </c>
      <c r="O916" s="571" t="s">
        <v>689</v>
      </c>
      <c r="P916" s="571" t="s">
        <v>689</v>
      </c>
      <c r="Q916" s="571" t="s">
        <v>689</v>
      </c>
      <c r="R916" s="571" t="s">
        <v>689</v>
      </c>
      <c r="S916" s="571" t="s">
        <v>689</v>
      </c>
      <c r="T916" s="571" t="s">
        <v>689</v>
      </c>
      <c r="U916" s="571" t="s">
        <v>689</v>
      </c>
      <c r="V916" s="571" t="s">
        <v>689</v>
      </c>
      <c r="W916" s="571" t="s">
        <v>689</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6"/>
        <v>4</v>
      </c>
      <c r="D917" s="408"/>
      <c r="E917" s="568">
        <f>E916</f>
        <v>7</v>
      </c>
      <c r="F917" s="459" t="b">
        <f t="shared" si="314"/>
        <v>1</v>
      </c>
      <c r="G917" s="408"/>
      <c r="H917" s="1191"/>
      <c r="I917" s="1192"/>
      <c r="J917" s="569" t="s">
        <v>692</v>
      </c>
      <c r="K917" s="570" t="str">
        <f t="shared" si="315"/>
        <v>-</v>
      </c>
      <c r="L917" s="571" t="s">
        <v>693</v>
      </c>
      <c r="M917" s="571" t="s">
        <v>693</v>
      </c>
      <c r="N917" s="571" t="s">
        <v>693</v>
      </c>
      <c r="O917" s="571" t="s">
        <v>693</v>
      </c>
      <c r="P917" s="571" t="s">
        <v>693</v>
      </c>
      <c r="Q917" s="571" t="s">
        <v>693</v>
      </c>
      <c r="R917" s="571" t="s">
        <v>693</v>
      </c>
      <c r="S917" s="571" t="s">
        <v>693</v>
      </c>
      <c r="T917" s="571" t="s">
        <v>693</v>
      </c>
      <c r="U917" s="571" t="s">
        <v>693</v>
      </c>
      <c r="V917" s="571" t="s">
        <v>693</v>
      </c>
      <c r="W917" s="571" t="s">
        <v>693</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6"/>
        <v>4</v>
      </c>
      <c r="D918" s="408"/>
      <c r="E918" s="568">
        <f>E917</f>
        <v>7</v>
      </c>
      <c r="F918" s="459" t="b">
        <f t="shared" si="314"/>
        <v>1</v>
      </c>
      <c r="G918" s="408"/>
      <c r="H918" s="1193"/>
      <c r="I918" s="1194"/>
      <c r="J918" s="555" t="s">
        <v>694</v>
      </c>
      <c r="K918" s="572" t="str">
        <f t="shared" si="315"/>
        <v>-</v>
      </c>
      <c r="L918" s="569" t="s">
        <v>689</v>
      </c>
      <c r="M918" s="569" t="s">
        <v>689</v>
      </c>
      <c r="N918" s="569" t="s">
        <v>689</v>
      </c>
      <c r="O918" s="569" t="s">
        <v>689</v>
      </c>
      <c r="P918" s="569" t="s">
        <v>689</v>
      </c>
      <c r="Q918" s="569" t="s">
        <v>689</v>
      </c>
      <c r="R918" s="569" t="s">
        <v>689</v>
      </c>
      <c r="S918" s="569" t="s">
        <v>689</v>
      </c>
      <c r="T918" s="569" t="s">
        <v>689</v>
      </c>
      <c r="U918" s="569" t="s">
        <v>689</v>
      </c>
      <c r="V918" s="573" t="s">
        <v>689</v>
      </c>
      <c r="W918" s="573" t="s">
        <v>689</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6"/>
        <v>4</v>
      </c>
      <c r="D919" s="408"/>
      <c r="E919" s="465">
        <v>8</v>
      </c>
      <c r="F919" s="459" t="b">
        <f t="shared" ref="F919:F950" si="317">COUNTIFS($L919:$W919,"-")&lt;&gt;COUNTA($L919:$W919)</f>
        <v>1</v>
      </c>
      <c r="G919" s="408"/>
      <c r="H919" s="565" t="s">
        <v>1087</v>
      </c>
      <c r="I919" s="565"/>
      <c r="J919" s="547" t="s">
        <v>688</v>
      </c>
      <c r="K919" s="566" t="str">
        <f t="shared" si="315"/>
        <v>-</v>
      </c>
      <c r="L919" s="567" t="s">
        <v>689</v>
      </c>
      <c r="M919" s="567" t="s">
        <v>689</v>
      </c>
      <c r="N919" s="567" t="s">
        <v>689</v>
      </c>
      <c r="O919" s="567" t="s">
        <v>689</v>
      </c>
      <c r="P919" s="567" t="s">
        <v>689</v>
      </c>
      <c r="Q919" s="567" t="s">
        <v>689</v>
      </c>
      <c r="R919" s="567" t="s">
        <v>689</v>
      </c>
      <c r="S919" s="567" t="s">
        <v>689</v>
      </c>
      <c r="T919" s="567" t="s">
        <v>689</v>
      </c>
      <c r="U919" s="567" t="s">
        <v>689</v>
      </c>
      <c r="V919" s="567" t="s">
        <v>689</v>
      </c>
      <c r="W919" s="567" t="s">
        <v>689</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6"/>
        <v>4</v>
      </c>
      <c r="D920" s="408"/>
      <c r="E920" s="568">
        <f>E919</f>
        <v>8</v>
      </c>
      <c r="F920" s="459" t="b">
        <f t="shared" si="317"/>
        <v>1</v>
      </c>
      <c r="G920" s="408"/>
      <c r="H920" s="1189" t="s">
        <v>1088</v>
      </c>
      <c r="I920" s="1190"/>
      <c r="J920" s="569" t="s">
        <v>691</v>
      </c>
      <c r="K920" s="570" t="str">
        <f t="shared" si="315"/>
        <v>-</v>
      </c>
      <c r="L920" s="571" t="s">
        <v>689</v>
      </c>
      <c r="M920" s="571" t="s">
        <v>689</v>
      </c>
      <c r="N920" s="571" t="s">
        <v>689</v>
      </c>
      <c r="O920" s="571" t="s">
        <v>689</v>
      </c>
      <c r="P920" s="571" t="s">
        <v>689</v>
      </c>
      <c r="Q920" s="455">
        <v>0</v>
      </c>
      <c r="R920" s="571" t="s">
        <v>689</v>
      </c>
      <c r="S920" s="455" t="b">
        <v>1</v>
      </c>
      <c r="T920" s="571" t="s">
        <v>689</v>
      </c>
      <c r="U920" s="571" t="s">
        <v>689</v>
      </c>
      <c r="V920" s="571" t="s">
        <v>689</v>
      </c>
      <c r="W920" s="571" t="s">
        <v>689</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6"/>
        <v>4</v>
      </c>
      <c r="D921" s="408"/>
      <c r="E921" s="568">
        <f>E920</f>
        <v>8</v>
      </c>
      <c r="F921" s="459" t="b">
        <f t="shared" si="317"/>
        <v>1</v>
      </c>
      <c r="G921" s="408"/>
      <c r="H921" s="1191"/>
      <c r="I921" s="1192"/>
      <c r="J921" s="569" t="s">
        <v>692</v>
      </c>
      <c r="K921" s="570" t="str">
        <f t="shared" si="315"/>
        <v>-</v>
      </c>
      <c r="L921" s="571" t="s">
        <v>693</v>
      </c>
      <c r="M921" s="571" t="s">
        <v>693</v>
      </c>
      <c r="N921" s="571" t="s">
        <v>693</v>
      </c>
      <c r="O921" s="571" t="s">
        <v>693</v>
      </c>
      <c r="P921" s="571" t="s">
        <v>693</v>
      </c>
      <c r="Q921" s="571" t="s">
        <v>693</v>
      </c>
      <c r="R921" s="571" t="s">
        <v>693</v>
      </c>
      <c r="S921" s="571" t="s">
        <v>693</v>
      </c>
      <c r="T921" s="571" t="s">
        <v>693</v>
      </c>
      <c r="U921" s="571" t="s">
        <v>693</v>
      </c>
      <c r="V921" s="571" t="s">
        <v>693</v>
      </c>
      <c r="W921" s="571" t="s">
        <v>693</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6"/>
        <v>4</v>
      </c>
      <c r="D922" s="408"/>
      <c r="E922" s="568">
        <f>E921</f>
        <v>8</v>
      </c>
      <c r="F922" s="459" t="b">
        <f t="shared" si="317"/>
        <v>1</v>
      </c>
      <c r="G922" s="408"/>
      <c r="H922" s="1193"/>
      <c r="I922" s="1194"/>
      <c r="J922" s="555" t="s">
        <v>694</v>
      </c>
      <c r="K922" s="572" t="str">
        <f t="shared" si="315"/>
        <v>-</v>
      </c>
      <c r="L922" s="569" t="s">
        <v>689</v>
      </c>
      <c r="M922" s="569" t="s">
        <v>689</v>
      </c>
      <c r="N922" s="569" t="s">
        <v>689</v>
      </c>
      <c r="O922" s="569" t="s">
        <v>689</v>
      </c>
      <c r="P922" s="569" t="s">
        <v>689</v>
      </c>
      <c r="Q922" s="569" t="s">
        <v>689</v>
      </c>
      <c r="R922" s="569" t="s">
        <v>689</v>
      </c>
      <c r="S922" s="569" t="s">
        <v>689</v>
      </c>
      <c r="T922" s="569" t="s">
        <v>689</v>
      </c>
      <c r="U922" s="569" t="s">
        <v>689</v>
      </c>
      <c r="V922" s="573" t="s">
        <v>689</v>
      </c>
      <c r="W922" s="573" t="s">
        <v>689</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18">INT($C$875)+3</f>
        <v>4</v>
      </c>
      <c r="D923" s="408"/>
      <c r="E923" s="465">
        <v>9</v>
      </c>
      <c r="F923" s="459" t="b">
        <f t="shared" si="317"/>
        <v>1</v>
      </c>
      <c r="G923" s="408"/>
      <c r="H923" s="565" t="s">
        <v>706</v>
      </c>
      <c r="I923" s="565"/>
      <c r="J923" s="547" t="s">
        <v>688</v>
      </c>
      <c r="K923" s="566" t="str">
        <f t="shared" si="315"/>
        <v>-</v>
      </c>
      <c r="L923" s="567" t="s">
        <v>689</v>
      </c>
      <c r="M923" s="567" t="s">
        <v>689</v>
      </c>
      <c r="N923" s="567" t="s">
        <v>689</v>
      </c>
      <c r="O923" s="567" t="s">
        <v>689</v>
      </c>
      <c r="P923" s="567" t="s">
        <v>689</v>
      </c>
      <c r="Q923" s="567" t="s">
        <v>689</v>
      </c>
      <c r="R923" s="567" t="s">
        <v>689</v>
      </c>
      <c r="S923" s="567" t="s">
        <v>689</v>
      </c>
      <c r="T923" s="567" t="s">
        <v>689</v>
      </c>
      <c r="U923" s="567" t="s">
        <v>689</v>
      </c>
      <c r="V923" s="567" t="s">
        <v>689</v>
      </c>
      <c r="W923" s="567" t="s">
        <v>689</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18"/>
        <v>4</v>
      </c>
      <c r="D924" s="408"/>
      <c r="E924" s="568">
        <f>E923</f>
        <v>9</v>
      </c>
      <c r="F924" s="459" t="b">
        <f t="shared" si="317"/>
        <v>1</v>
      </c>
      <c r="G924" s="408"/>
      <c r="H924" s="1189" t="s">
        <v>1089</v>
      </c>
      <c r="I924" s="1190"/>
      <c r="J924" s="569" t="s">
        <v>691</v>
      </c>
      <c r="K924" s="570" t="str">
        <f t="shared" si="315"/>
        <v>-</v>
      </c>
      <c r="L924" s="571" t="s">
        <v>689</v>
      </c>
      <c r="M924" s="571" t="s">
        <v>689</v>
      </c>
      <c r="N924" s="571" t="s">
        <v>689</v>
      </c>
      <c r="O924" s="571" t="s">
        <v>689</v>
      </c>
      <c r="P924" s="571" t="s">
        <v>689</v>
      </c>
      <c r="Q924" s="1026">
        <f>INT($I$392/7)+2</f>
        <v>7</v>
      </c>
      <c r="R924" s="571" t="s">
        <v>689</v>
      </c>
      <c r="S924" s="455" t="b">
        <v>1</v>
      </c>
      <c r="T924" s="571">
        <v>1</v>
      </c>
      <c r="U924" s="571" t="s">
        <v>689</v>
      </c>
      <c r="V924" s="571" t="s">
        <v>689</v>
      </c>
      <c r="W924" s="571" t="s">
        <v>689</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18"/>
        <v>4</v>
      </c>
      <c r="D925" s="408"/>
      <c r="E925" s="568">
        <f>E924</f>
        <v>9</v>
      </c>
      <c r="F925" s="459" t="b">
        <f t="shared" si="317"/>
        <v>1</v>
      </c>
      <c r="G925" s="408"/>
      <c r="H925" s="1191"/>
      <c r="I925" s="1192"/>
      <c r="J925" s="569" t="s">
        <v>692</v>
      </c>
      <c r="K925" s="570" t="str">
        <f t="shared" si="315"/>
        <v>-</v>
      </c>
      <c r="L925" s="571" t="s">
        <v>693</v>
      </c>
      <c r="M925" s="571" t="s">
        <v>693</v>
      </c>
      <c r="N925" s="571" t="s">
        <v>693</v>
      </c>
      <c r="O925" s="571" t="s">
        <v>693</v>
      </c>
      <c r="P925" s="571" t="s">
        <v>693</v>
      </c>
      <c r="Q925" s="571" t="s">
        <v>693</v>
      </c>
      <c r="R925" s="571" t="s">
        <v>693</v>
      </c>
      <c r="S925" s="571" t="s">
        <v>693</v>
      </c>
      <c r="T925" s="571" t="s">
        <v>693</v>
      </c>
      <c r="U925" s="571" t="s">
        <v>693</v>
      </c>
      <c r="V925" s="571" t="s">
        <v>693</v>
      </c>
      <c r="W925" s="571" t="s">
        <v>693</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18"/>
        <v>4</v>
      </c>
      <c r="D926" s="408"/>
      <c r="E926" s="568">
        <f>E925</f>
        <v>9</v>
      </c>
      <c r="F926" s="459" t="b">
        <f t="shared" si="317"/>
        <v>1</v>
      </c>
      <c r="G926" s="408"/>
      <c r="H926" s="1193"/>
      <c r="I926" s="1194"/>
      <c r="J926" s="555" t="s">
        <v>694</v>
      </c>
      <c r="K926" s="572" t="str">
        <f t="shared" si="315"/>
        <v>-</v>
      </c>
      <c r="L926" s="569" t="s">
        <v>689</v>
      </c>
      <c r="M926" s="569" t="s">
        <v>689</v>
      </c>
      <c r="N926" s="569" t="s">
        <v>689</v>
      </c>
      <c r="O926" s="569" t="s">
        <v>689</v>
      </c>
      <c r="P926" s="569" t="s">
        <v>689</v>
      </c>
      <c r="Q926" s="569" t="s">
        <v>689</v>
      </c>
      <c r="R926" s="569" t="s">
        <v>689</v>
      </c>
      <c r="S926" s="569" t="s">
        <v>689</v>
      </c>
      <c r="T926" s="569" t="s">
        <v>689</v>
      </c>
      <c r="U926" s="569" t="s">
        <v>689</v>
      </c>
      <c r="V926" s="573" t="s">
        <v>689</v>
      </c>
      <c r="W926" s="573" t="s">
        <v>689</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18"/>
        <v>4</v>
      </c>
      <c r="D927" s="408"/>
      <c r="E927" s="465">
        <v>10</v>
      </c>
      <c r="F927" s="459" t="b">
        <f t="shared" si="317"/>
        <v>1</v>
      </c>
      <c r="G927" s="408"/>
      <c r="H927" s="565" t="s">
        <v>707</v>
      </c>
      <c r="I927" s="565"/>
      <c r="J927" s="547" t="s">
        <v>688</v>
      </c>
      <c r="K927" s="566" t="str">
        <f t="shared" si="315"/>
        <v>-</v>
      </c>
      <c r="L927" s="567" t="s">
        <v>689</v>
      </c>
      <c r="M927" s="567" t="s">
        <v>689</v>
      </c>
      <c r="N927" s="567" t="s">
        <v>689</v>
      </c>
      <c r="O927" s="567" t="s">
        <v>689</v>
      </c>
      <c r="P927" s="567" t="s">
        <v>689</v>
      </c>
      <c r="Q927" s="567" t="s">
        <v>689</v>
      </c>
      <c r="R927" s="567" t="s">
        <v>689</v>
      </c>
      <c r="S927" s="567" t="s">
        <v>689</v>
      </c>
      <c r="T927" s="567" t="s">
        <v>689</v>
      </c>
      <c r="U927" s="567" t="s">
        <v>689</v>
      </c>
      <c r="V927" s="567" t="s">
        <v>689</v>
      </c>
      <c r="W927" s="567" t="s">
        <v>689</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18"/>
        <v>4</v>
      </c>
      <c r="D928" s="408"/>
      <c r="E928" s="568">
        <f>E927</f>
        <v>10</v>
      </c>
      <c r="F928" s="459" t="b">
        <f t="shared" si="317"/>
        <v>1</v>
      </c>
      <c r="G928" s="408"/>
      <c r="H928" s="1189" t="s">
        <v>1090</v>
      </c>
      <c r="I928" s="1190"/>
      <c r="J928" s="569" t="s">
        <v>691</v>
      </c>
      <c r="K928" s="570" t="str">
        <f t="shared" si="315"/>
        <v>-</v>
      </c>
      <c r="L928" s="571" t="s">
        <v>689</v>
      </c>
      <c r="M928" s="571" t="s">
        <v>689</v>
      </c>
      <c r="N928" s="571" t="s">
        <v>689</v>
      </c>
      <c r="O928" s="571" t="s">
        <v>689</v>
      </c>
      <c r="P928" s="571" t="s">
        <v>689</v>
      </c>
      <c r="Q928" s="1026">
        <f>INT($I$393/7)+2</f>
        <v>9</v>
      </c>
      <c r="R928" s="571" t="s">
        <v>689</v>
      </c>
      <c r="S928" s="455" t="b">
        <v>1</v>
      </c>
      <c r="T928" s="571">
        <v>2</v>
      </c>
      <c r="U928" s="571" t="s">
        <v>689</v>
      </c>
      <c r="V928" s="571" t="s">
        <v>689</v>
      </c>
      <c r="W928" s="571" t="s">
        <v>689</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18"/>
        <v>4</v>
      </c>
      <c r="D929" s="408"/>
      <c r="E929" s="568">
        <f>E928</f>
        <v>10</v>
      </c>
      <c r="F929" s="459" t="b">
        <f t="shared" si="317"/>
        <v>1</v>
      </c>
      <c r="G929" s="408"/>
      <c r="H929" s="1191"/>
      <c r="I929" s="1192"/>
      <c r="J929" s="569" t="s">
        <v>692</v>
      </c>
      <c r="K929" s="570" t="str">
        <f t="shared" si="315"/>
        <v>-</v>
      </c>
      <c r="L929" s="571" t="s">
        <v>693</v>
      </c>
      <c r="M929" s="571" t="s">
        <v>693</v>
      </c>
      <c r="N929" s="571" t="s">
        <v>693</v>
      </c>
      <c r="O929" s="571" t="s">
        <v>693</v>
      </c>
      <c r="P929" s="571" t="s">
        <v>693</v>
      </c>
      <c r="Q929" s="571" t="s">
        <v>693</v>
      </c>
      <c r="R929" s="571" t="s">
        <v>693</v>
      </c>
      <c r="S929" s="571" t="s">
        <v>693</v>
      </c>
      <c r="T929" s="571" t="s">
        <v>693</v>
      </c>
      <c r="U929" s="571" t="s">
        <v>693</v>
      </c>
      <c r="V929" s="571" t="s">
        <v>693</v>
      </c>
      <c r="W929" s="571" t="s">
        <v>693</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18"/>
        <v>4</v>
      </c>
      <c r="D930" s="408"/>
      <c r="E930" s="568">
        <f>E929</f>
        <v>10</v>
      </c>
      <c r="F930" s="459" t="b">
        <f t="shared" si="317"/>
        <v>1</v>
      </c>
      <c r="G930" s="408"/>
      <c r="H930" s="1193"/>
      <c r="I930" s="1194"/>
      <c r="J930" s="555" t="s">
        <v>694</v>
      </c>
      <c r="K930" s="572" t="str">
        <f t="shared" si="315"/>
        <v>-</v>
      </c>
      <c r="L930" s="569" t="s">
        <v>689</v>
      </c>
      <c r="M930" s="569" t="s">
        <v>689</v>
      </c>
      <c r="N930" s="569" t="s">
        <v>689</v>
      </c>
      <c r="O930" s="569" t="s">
        <v>689</v>
      </c>
      <c r="P930" s="569" t="s">
        <v>689</v>
      </c>
      <c r="Q930" s="569" t="s">
        <v>689</v>
      </c>
      <c r="R930" s="569" t="s">
        <v>689</v>
      </c>
      <c r="S930" s="569" t="s">
        <v>689</v>
      </c>
      <c r="T930" s="569" t="s">
        <v>689</v>
      </c>
      <c r="U930" s="569" t="s">
        <v>689</v>
      </c>
      <c r="V930" s="573" t="s">
        <v>689</v>
      </c>
      <c r="W930" s="573" t="s">
        <v>689</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18"/>
        <v>4</v>
      </c>
      <c r="D931" s="408"/>
      <c r="E931" s="465">
        <v>11</v>
      </c>
      <c r="F931" s="459" t="b">
        <f t="shared" si="317"/>
        <v>1</v>
      </c>
      <c r="G931" s="408"/>
      <c r="H931" s="565" t="s">
        <v>708</v>
      </c>
      <c r="I931" s="565"/>
      <c r="J931" s="547" t="s">
        <v>688</v>
      </c>
      <c r="K931" s="566" t="str">
        <f t="shared" si="315"/>
        <v>-</v>
      </c>
      <c r="L931" s="567" t="s">
        <v>689</v>
      </c>
      <c r="M931" s="567" t="s">
        <v>689</v>
      </c>
      <c r="N931" s="567" t="s">
        <v>689</v>
      </c>
      <c r="O931" s="567" t="s">
        <v>689</v>
      </c>
      <c r="P931" s="567" t="s">
        <v>689</v>
      </c>
      <c r="Q931" s="567" t="s">
        <v>689</v>
      </c>
      <c r="R931" s="567" t="s">
        <v>689</v>
      </c>
      <c r="S931" s="567" t="s">
        <v>689</v>
      </c>
      <c r="T931" s="567" t="s">
        <v>689</v>
      </c>
      <c r="U931" s="567" t="s">
        <v>689</v>
      </c>
      <c r="V931" s="567" t="s">
        <v>689</v>
      </c>
      <c r="W931" s="567" t="s">
        <v>689</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18"/>
        <v>4</v>
      </c>
      <c r="D932" s="408"/>
      <c r="E932" s="568">
        <f>E931</f>
        <v>11</v>
      </c>
      <c r="F932" s="459" t="b">
        <f t="shared" si="317"/>
        <v>1</v>
      </c>
      <c r="G932" s="408"/>
      <c r="H932" s="1189" t="s">
        <v>1090</v>
      </c>
      <c r="I932" s="1190"/>
      <c r="J932" s="569" t="s">
        <v>691</v>
      </c>
      <c r="K932" s="570" t="str">
        <f t="shared" si="315"/>
        <v>-</v>
      </c>
      <c r="L932" s="571" t="s">
        <v>689</v>
      </c>
      <c r="M932" s="571" t="s">
        <v>689</v>
      </c>
      <c r="N932" s="571" t="s">
        <v>689</v>
      </c>
      <c r="O932" s="571" t="s">
        <v>689</v>
      </c>
      <c r="P932" s="571" t="s">
        <v>689</v>
      </c>
      <c r="Q932" s="1026">
        <f>INT($I$394/7)+2</f>
        <v>9</v>
      </c>
      <c r="R932" s="571" t="s">
        <v>689</v>
      </c>
      <c r="S932" s="455" t="b">
        <v>1</v>
      </c>
      <c r="T932" s="571">
        <v>3</v>
      </c>
      <c r="U932" s="571" t="s">
        <v>689</v>
      </c>
      <c r="V932" s="571" t="s">
        <v>689</v>
      </c>
      <c r="W932" s="571" t="s">
        <v>689</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18"/>
        <v>4</v>
      </c>
      <c r="D933" s="408"/>
      <c r="E933" s="568">
        <f>E932</f>
        <v>11</v>
      </c>
      <c r="F933" s="459" t="b">
        <f t="shared" si="317"/>
        <v>1</v>
      </c>
      <c r="G933" s="408"/>
      <c r="H933" s="1191"/>
      <c r="I933" s="1192"/>
      <c r="J933" s="569" t="s">
        <v>692</v>
      </c>
      <c r="K933" s="570" t="str">
        <f t="shared" si="315"/>
        <v>-</v>
      </c>
      <c r="L933" s="571" t="s">
        <v>693</v>
      </c>
      <c r="M933" s="571" t="s">
        <v>693</v>
      </c>
      <c r="N933" s="571" t="s">
        <v>693</v>
      </c>
      <c r="O933" s="571" t="s">
        <v>693</v>
      </c>
      <c r="P933" s="571" t="s">
        <v>693</v>
      </c>
      <c r="Q933" s="571" t="s">
        <v>693</v>
      </c>
      <c r="R933" s="571" t="s">
        <v>693</v>
      </c>
      <c r="S933" s="571" t="s">
        <v>693</v>
      </c>
      <c r="T933" s="571" t="s">
        <v>693</v>
      </c>
      <c r="U933" s="571" t="s">
        <v>693</v>
      </c>
      <c r="V933" s="571" t="s">
        <v>693</v>
      </c>
      <c r="W933" s="571" t="s">
        <v>693</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18"/>
        <v>4</v>
      </c>
      <c r="D934" s="408"/>
      <c r="E934" s="568">
        <f>E933</f>
        <v>11</v>
      </c>
      <c r="F934" s="459" t="b">
        <f t="shared" si="317"/>
        <v>1</v>
      </c>
      <c r="G934" s="408"/>
      <c r="H934" s="1193"/>
      <c r="I934" s="1194"/>
      <c r="J934" s="555" t="s">
        <v>694</v>
      </c>
      <c r="K934" s="572" t="str">
        <f t="shared" si="315"/>
        <v>-</v>
      </c>
      <c r="L934" s="569" t="s">
        <v>689</v>
      </c>
      <c r="M934" s="569" t="s">
        <v>689</v>
      </c>
      <c r="N934" s="569" t="s">
        <v>689</v>
      </c>
      <c r="O934" s="569" t="s">
        <v>689</v>
      </c>
      <c r="P934" s="569" t="s">
        <v>689</v>
      </c>
      <c r="Q934" s="569" t="s">
        <v>689</v>
      </c>
      <c r="R934" s="569" t="s">
        <v>689</v>
      </c>
      <c r="S934" s="569" t="s">
        <v>689</v>
      </c>
      <c r="T934" s="569" t="s">
        <v>689</v>
      </c>
      <c r="U934" s="569" t="s">
        <v>689</v>
      </c>
      <c r="V934" s="573" t="s">
        <v>689</v>
      </c>
      <c r="W934" s="573" t="s">
        <v>689</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18"/>
        <v>4</v>
      </c>
      <c r="D935" s="408"/>
      <c r="E935" s="465">
        <v>12</v>
      </c>
      <c r="F935" s="459" t="b">
        <f t="shared" si="317"/>
        <v>1</v>
      </c>
      <c r="G935" s="408"/>
      <c r="H935" s="565" t="s">
        <v>709</v>
      </c>
      <c r="I935" s="565"/>
      <c r="J935" s="547" t="s">
        <v>688</v>
      </c>
      <c r="K935" s="566" t="str">
        <f t="shared" si="315"/>
        <v>-</v>
      </c>
      <c r="L935" s="567" t="s">
        <v>689</v>
      </c>
      <c r="M935" s="567" t="s">
        <v>689</v>
      </c>
      <c r="N935" s="567" t="s">
        <v>689</v>
      </c>
      <c r="O935" s="567" t="s">
        <v>689</v>
      </c>
      <c r="P935" s="567" t="s">
        <v>689</v>
      </c>
      <c r="Q935" s="567" t="s">
        <v>689</v>
      </c>
      <c r="R935" s="567" t="s">
        <v>689</v>
      </c>
      <c r="S935" s="567" t="s">
        <v>689</v>
      </c>
      <c r="T935" s="567" t="s">
        <v>689</v>
      </c>
      <c r="U935" s="567" t="s">
        <v>689</v>
      </c>
      <c r="V935" s="567" t="s">
        <v>689</v>
      </c>
      <c r="W935" s="567" t="s">
        <v>689</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18"/>
        <v>4</v>
      </c>
      <c r="D936" s="408"/>
      <c r="E936" s="568">
        <f>E935</f>
        <v>12</v>
      </c>
      <c r="F936" s="459" t="b">
        <f t="shared" si="317"/>
        <v>1</v>
      </c>
      <c r="G936" s="408"/>
      <c r="H936" s="1189" t="s">
        <v>1090</v>
      </c>
      <c r="I936" s="1190"/>
      <c r="J936" s="569" t="s">
        <v>691</v>
      </c>
      <c r="K936" s="570" t="str">
        <f t="shared" si="315"/>
        <v>-</v>
      </c>
      <c r="L936" s="571" t="s">
        <v>689</v>
      </c>
      <c r="M936" s="571" t="s">
        <v>689</v>
      </c>
      <c r="N936" s="571" t="s">
        <v>689</v>
      </c>
      <c r="O936" s="571" t="s">
        <v>689</v>
      </c>
      <c r="P936" s="571" t="s">
        <v>689</v>
      </c>
      <c r="Q936" s="1026">
        <f>INT($I$395/7)+2</f>
        <v>9</v>
      </c>
      <c r="R936" s="571" t="s">
        <v>689</v>
      </c>
      <c r="S936" s="455" t="b">
        <v>1</v>
      </c>
      <c r="T936" s="571">
        <v>4</v>
      </c>
      <c r="U936" s="571" t="s">
        <v>689</v>
      </c>
      <c r="V936" s="571" t="s">
        <v>689</v>
      </c>
      <c r="W936" s="571" t="s">
        <v>689</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18"/>
        <v>4</v>
      </c>
      <c r="D937" s="408"/>
      <c r="E937" s="568">
        <f>E936</f>
        <v>12</v>
      </c>
      <c r="F937" s="459" t="b">
        <f t="shared" si="317"/>
        <v>1</v>
      </c>
      <c r="G937" s="408"/>
      <c r="H937" s="1191"/>
      <c r="I937" s="1192"/>
      <c r="J937" s="569" t="s">
        <v>692</v>
      </c>
      <c r="K937" s="570" t="str">
        <f t="shared" si="315"/>
        <v>-</v>
      </c>
      <c r="L937" s="571" t="s">
        <v>693</v>
      </c>
      <c r="M937" s="571" t="s">
        <v>693</v>
      </c>
      <c r="N937" s="571" t="s">
        <v>693</v>
      </c>
      <c r="O937" s="571" t="s">
        <v>693</v>
      </c>
      <c r="P937" s="571" t="s">
        <v>693</v>
      </c>
      <c r="Q937" s="571" t="s">
        <v>693</v>
      </c>
      <c r="R937" s="571" t="s">
        <v>693</v>
      </c>
      <c r="S937" s="571" t="s">
        <v>693</v>
      </c>
      <c r="T937" s="571" t="s">
        <v>693</v>
      </c>
      <c r="U937" s="571" t="s">
        <v>693</v>
      </c>
      <c r="V937" s="571" t="s">
        <v>693</v>
      </c>
      <c r="W937" s="571" t="s">
        <v>693</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18"/>
        <v>4</v>
      </c>
      <c r="D938" s="408"/>
      <c r="E938" s="568">
        <f>E937</f>
        <v>12</v>
      </c>
      <c r="F938" s="459" t="b">
        <f t="shared" si="317"/>
        <v>1</v>
      </c>
      <c r="G938" s="408"/>
      <c r="H938" s="1193"/>
      <c r="I938" s="1194"/>
      <c r="J938" s="555" t="s">
        <v>694</v>
      </c>
      <c r="K938" s="572" t="str">
        <f t="shared" si="315"/>
        <v>-</v>
      </c>
      <c r="L938" s="569" t="s">
        <v>689</v>
      </c>
      <c r="M938" s="569" t="s">
        <v>689</v>
      </c>
      <c r="N938" s="569" t="s">
        <v>689</v>
      </c>
      <c r="O938" s="569" t="s">
        <v>689</v>
      </c>
      <c r="P938" s="569" t="s">
        <v>689</v>
      </c>
      <c r="Q938" s="569" t="s">
        <v>689</v>
      </c>
      <c r="R938" s="569" t="s">
        <v>689</v>
      </c>
      <c r="S938" s="569" t="s">
        <v>689</v>
      </c>
      <c r="T938" s="569" t="s">
        <v>689</v>
      </c>
      <c r="U938" s="569" t="s">
        <v>689</v>
      </c>
      <c r="V938" s="573" t="s">
        <v>689</v>
      </c>
      <c r="W938" s="573" t="s">
        <v>689</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18"/>
        <v>4</v>
      </c>
      <c r="D939" s="408"/>
      <c r="E939" s="465">
        <v>13</v>
      </c>
      <c r="F939" s="459" t="b">
        <f t="shared" si="317"/>
        <v>1</v>
      </c>
      <c r="G939" s="408"/>
      <c r="H939" s="565" t="s">
        <v>710</v>
      </c>
      <c r="I939" s="565"/>
      <c r="J939" s="547" t="s">
        <v>688</v>
      </c>
      <c r="K939" s="566" t="str">
        <f t="shared" si="315"/>
        <v>-</v>
      </c>
      <c r="L939" s="575">
        <v>-1</v>
      </c>
      <c r="M939" s="567" t="s">
        <v>689</v>
      </c>
      <c r="N939" s="567" t="s">
        <v>689</v>
      </c>
      <c r="O939" s="567" t="s">
        <v>689</v>
      </c>
      <c r="P939" s="567" t="s">
        <v>689</v>
      </c>
      <c r="Q939" s="567" t="s">
        <v>689</v>
      </c>
      <c r="R939" s="567" t="s">
        <v>689</v>
      </c>
      <c r="S939" s="567" t="s">
        <v>689</v>
      </c>
      <c r="T939" s="567" t="s">
        <v>689</v>
      </c>
      <c r="U939" s="567" t="s">
        <v>689</v>
      </c>
      <c r="V939" s="567" t="s">
        <v>689</v>
      </c>
      <c r="W939" s="567" t="s">
        <v>689</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18"/>
        <v>4</v>
      </c>
      <c r="D940" s="408"/>
      <c r="E940" s="568">
        <f>E939</f>
        <v>13</v>
      </c>
      <c r="F940" s="459" t="b">
        <f t="shared" si="317"/>
        <v>1</v>
      </c>
      <c r="G940" s="408"/>
      <c r="H940" s="1189" t="s">
        <v>711</v>
      </c>
      <c r="I940" s="1190"/>
      <c r="J940" s="569" t="s">
        <v>691</v>
      </c>
      <c r="K940" s="570" t="str">
        <f t="shared" si="315"/>
        <v>-</v>
      </c>
      <c r="L940" s="571" t="s">
        <v>689</v>
      </c>
      <c r="M940" s="571" t="s">
        <v>689</v>
      </c>
      <c r="N940" s="571" t="s">
        <v>689</v>
      </c>
      <c r="O940" s="571" t="s">
        <v>689</v>
      </c>
      <c r="P940" s="571" t="s">
        <v>689</v>
      </c>
      <c r="Q940" s="455">
        <f>INT(150/7)+2</f>
        <v>23</v>
      </c>
      <c r="R940" s="571" t="s">
        <v>689</v>
      </c>
      <c r="S940" s="455" t="b">
        <v>1</v>
      </c>
      <c r="T940" s="571" t="s">
        <v>689</v>
      </c>
      <c r="U940" s="571" t="s">
        <v>689</v>
      </c>
      <c r="V940" s="571" t="s">
        <v>689</v>
      </c>
      <c r="W940" s="571" t="s">
        <v>689</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18"/>
        <v>4</v>
      </c>
      <c r="D941" s="408"/>
      <c r="E941" s="568">
        <f>E940</f>
        <v>13</v>
      </c>
      <c r="F941" s="459" t="b">
        <f t="shared" si="317"/>
        <v>1</v>
      </c>
      <c r="G941" s="408"/>
      <c r="H941" s="1191"/>
      <c r="I941" s="1192"/>
      <c r="J941" s="569" t="s">
        <v>692</v>
      </c>
      <c r="K941" s="570" t="str">
        <f t="shared" si="315"/>
        <v>-</v>
      </c>
      <c r="L941" s="571" t="s">
        <v>693</v>
      </c>
      <c r="M941" s="571" t="s">
        <v>693</v>
      </c>
      <c r="N941" s="571" t="s">
        <v>693</v>
      </c>
      <c r="O941" s="571" t="s">
        <v>693</v>
      </c>
      <c r="P941" s="571" t="s">
        <v>693</v>
      </c>
      <c r="Q941" s="571" t="s">
        <v>693</v>
      </c>
      <c r="R941" s="571" t="s">
        <v>693</v>
      </c>
      <c r="S941" s="571" t="s">
        <v>693</v>
      </c>
      <c r="T941" s="571" t="s">
        <v>693</v>
      </c>
      <c r="U941" s="571" t="s">
        <v>693</v>
      </c>
      <c r="V941" s="571" t="s">
        <v>693</v>
      </c>
      <c r="W941" s="571" t="s">
        <v>693</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18"/>
        <v>4</v>
      </c>
      <c r="D942" s="408"/>
      <c r="E942" s="568">
        <f>E941</f>
        <v>13</v>
      </c>
      <c r="F942" s="459" t="b">
        <f t="shared" si="317"/>
        <v>1</v>
      </c>
      <c r="G942" s="408"/>
      <c r="H942" s="1193"/>
      <c r="I942" s="1194"/>
      <c r="J942" s="555" t="s">
        <v>694</v>
      </c>
      <c r="K942" s="572" t="str">
        <f t="shared" si="315"/>
        <v>-</v>
      </c>
      <c r="L942" s="569" t="s">
        <v>689</v>
      </c>
      <c r="M942" s="569" t="s">
        <v>689</v>
      </c>
      <c r="N942" s="569" t="s">
        <v>689</v>
      </c>
      <c r="O942" s="569" t="s">
        <v>689</v>
      </c>
      <c r="P942" s="569" t="s">
        <v>689</v>
      </c>
      <c r="Q942" s="569" t="s">
        <v>689</v>
      </c>
      <c r="R942" s="569" t="s">
        <v>689</v>
      </c>
      <c r="S942" s="569" t="s">
        <v>689</v>
      </c>
      <c r="T942" s="569" t="s">
        <v>689</v>
      </c>
      <c r="U942" s="569" t="s">
        <v>689</v>
      </c>
      <c r="V942" s="573" t="s">
        <v>689</v>
      </c>
      <c r="W942" s="573" t="s">
        <v>689</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18"/>
        <v>4</v>
      </c>
      <c r="D943" s="408"/>
      <c r="E943" s="465">
        <v>14</v>
      </c>
      <c r="F943" s="459" t="b">
        <f t="shared" si="317"/>
        <v>1</v>
      </c>
      <c r="G943" s="408"/>
      <c r="H943" s="565" t="s">
        <v>712</v>
      </c>
      <c r="I943" s="565"/>
      <c r="J943" s="547" t="s">
        <v>688</v>
      </c>
      <c r="K943" s="566" t="str">
        <f t="shared" si="315"/>
        <v>-</v>
      </c>
      <c r="L943" s="567" t="s">
        <v>689</v>
      </c>
      <c r="M943" s="567" t="s">
        <v>689</v>
      </c>
      <c r="N943" s="567" t="s">
        <v>689</v>
      </c>
      <c r="O943" s="567" t="s">
        <v>689</v>
      </c>
      <c r="P943" s="567" t="s">
        <v>689</v>
      </c>
      <c r="Q943" s="567" t="s">
        <v>689</v>
      </c>
      <c r="R943" s="567" t="s">
        <v>689</v>
      </c>
      <c r="S943" s="567" t="s">
        <v>689</v>
      </c>
      <c r="T943" s="567" t="s">
        <v>689</v>
      </c>
      <c r="U943" s="567" t="s">
        <v>689</v>
      </c>
      <c r="V943" s="567" t="s">
        <v>689</v>
      </c>
      <c r="W943" s="567" t="s">
        <v>689</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18"/>
        <v>4</v>
      </c>
      <c r="D944" s="408"/>
      <c r="E944" s="568">
        <f>E943</f>
        <v>14</v>
      </c>
      <c r="F944" s="459" t="b">
        <f t="shared" si="317"/>
        <v>1</v>
      </c>
      <c r="G944" s="408"/>
      <c r="H944" s="1189" t="s">
        <v>713</v>
      </c>
      <c r="I944" s="1190"/>
      <c r="J944" s="569" t="s">
        <v>691</v>
      </c>
      <c r="K944" s="570" t="str">
        <f t="shared" si="315"/>
        <v>-</v>
      </c>
      <c r="L944" s="571" t="s">
        <v>689</v>
      </c>
      <c r="M944" s="571" t="s">
        <v>689</v>
      </c>
      <c r="N944" s="571" t="s">
        <v>689</v>
      </c>
      <c r="O944" s="571" t="s">
        <v>689</v>
      </c>
      <c r="P944" s="571" t="s">
        <v>689</v>
      </c>
      <c r="Q944" s="455">
        <f>INT(150/7)+2</f>
        <v>23</v>
      </c>
      <c r="R944" s="571" t="s">
        <v>689</v>
      </c>
      <c r="S944" s="455" t="b">
        <v>1</v>
      </c>
      <c r="T944" s="571" t="s">
        <v>689</v>
      </c>
      <c r="U944" s="571" t="s">
        <v>689</v>
      </c>
      <c r="V944" s="571" t="s">
        <v>689</v>
      </c>
      <c r="W944" s="571" t="s">
        <v>689</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18"/>
        <v>4</v>
      </c>
      <c r="D945" s="408"/>
      <c r="E945" s="568">
        <f>E944</f>
        <v>14</v>
      </c>
      <c r="F945" s="459" t="b">
        <f t="shared" si="317"/>
        <v>1</v>
      </c>
      <c r="G945" s="408"/>
      <c r="H945" s="1191"/>
      <c r="I945" s="1192"/>
      <c r="J945" s="569" t="s">
        <v>692</v>
      </c>
      <c r="K945" s="570" t="str">
        <f t="shared" si="315"/>
        <v>-</v>
      </c>
      <c r="L945" s="571" t="s">
        <v>693</v>
      </c>
      <c r="M945" s="571" t="s">
        <v>693</v>
      </c>
      <c r="N945" s="571" t="s">
        <v>693</v>
      </c>
      <c r="O945" s="571" t="s">
        <v>693</v>
      </c>
      <c r="P945" s="571" t="s">
        <v>693</v>
      </c>
      <c r="Q945" s="571" t="s">
        <v>693</v>
      </c>
      <c r="R945" s="571" t="s">
        <v>693</v>
      </c>
      <c r="S945" s="571" t="s">
        <v>693</v>
      </c>
      <c r="T945" s="571" t="s">
        <v>693</v>
      </c>
      <c r="U945" s="571" t="s">
        <v>693</v>
      </c>
      <c r="V945" s="571" t="s">
        <v>693</v>
      </c>
      <c r="W945" s="571" t="s">
        <v>693</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18"/>
        <v>4</v>
      </c>
      <c r="D946" s="408"/>
      <c r="E946" s="568">
        <f>E945</f>
        <v>14</v>
      </c>
      <c r="F946" s="459" t="b">
        <f t="shared" si="317"/>
        <v>1</v>
      </c>
      <c r="G946" s="408"/>
      <c r="H946" s="1193"/>
      <c r="I946" s="1194"/>
      <c r="J946" s="555" t="s">
        <v>694</v>
      </c>
      <c r="K946" s="572" t="str">
        <f t="shared" si="315"/>
        <v>-</v>
      </c>
      <c r="L946" s="569" t="s">
        <v>689</v>
      </c>
      <c r="M946" s="569" t="s">
        <v>689</v>
      </c>
      <c r="N946" s="569" t="s">
        <v>689</v>
      </c>
      <c r="O946" s="569" t="s">
        <v>689</v>
      </c>
      <c r="P946" s="569" t="s">
        <v>689</v>
      </c>
      <c r="Q946" s="569" t="s">
        <v>689</v>
      </c>
      <c r="R946" s="569" t="s">
        <v>689</v>
      </c>
      <c r="S946" s="569" t="s">
        <v>689</v>
      </c>
      <c r="T946" s="569" t="s">
        <v>689</v>
      </c>
      <c r="U946" s="569" t="s">
        <v>689</v>
      </c>
      <c r="V946" s="573" t="s">
        <v>689</v>
      </c>
      <c r="W946" s="573" t="s">
        <v>689</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18"/>
        <v>4</v>
      </c>
      <c r="D947" s="408"/>
      <c r="E947" s="465">
        <v>15</v>
      </c>
      <c r="F947" s="459" t="b">
        <f t="shared" si="317"/>
        <v>1</v>
      </c>
      <c r="G947" s="408"/>
      <c r="H947" s="565" t="s">
        <v>714</v>
      </c>
      <c r="I947" s="565"/>
      <c r="J947" s="547" t="s">
        <v>688</v>
      </c>
      <c r="K947" s="566" t="str">
        <f t="shared" si="315"/>
        <v>-</v>
      </c>
      <c r="L947" s="567" t="s">
        <v>689</v>
      </c>
      <c r="M947" s="567" t="s">
        <v>689</v>
      </c>
      <c r="N947" s="567" t="s">
        <v>689</v>
      </c>
      <c r="O947" s="567" t="s">
        <v>689</v>
      </c>
      <c r="P947" s="567" t="s">
        <v>689</v>
      </c>
      <c r="Q947" s="567" t="s">
        <v>689</v>
      </c>
      <c r="R947" s="567" t="s">
        <v>689</v>
      </c>
      <c r="S947" s="567" t="s">
        <v>689</v>
      </c>
      <c r="T947" s="567" t="s">
        <v>689</v>
      </c>
      <c r="U947" s="567" t="s">
        <v>689</v>
      </c>
      <c r="V947" s="567" t="s">
        <v>689</v>
      </c>
      <c r="W947" s="567" t="s">
        <v>689</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18"/>
        <v>4</v>
      </c>
      <c r="D948" s="408"/>
      <c r="E948" s="568">
        <f>E947</f>
        <v>15</v>
      </c>
      <c r="F948" s="459" t="b">
        <f t="shared" si="317"/>
        <v>1</v>
      </c>
      <c r="G948" s="408"/>
      <c r="H948" s="1189" t="s">
        <v>715</v>
      </c>
      <c r="I948" s="1190"/>
      <c r="J948" s="569" t="s">
        <v>691</v>
      </c>
      <c r="K948" s="570" t="str">
        <f t="shared" si="315"/>
        <v>-</v>
      </c>
      <c r="L948" s="571" t="s">
        <v>689</v>
      </c>
      <c r="M948" s="571" t="s">
        <v>689</v>
      </c>
      <c r="N948" s="571" t="s">
        <v>689</v>
      </c>
      <c r="O948" s="571" t="s">
        <v>689</v>
      </c>
      <c r="P948" s="571" t="s">
        <v>689</v>
      </c>
      <c r="Q948" s="455">
        <f>INT(150/7)+2</f>
        <v>23</v>
      </c>
      <c r="R948" s="571" t="s">
        <v>689</v>
      </c>
      <c r="S948" s="455" t="b">
        <v>1</v>
      </c>
      <c r="T948" s="571" t="s">
        <v>689</v>
      </c>
      <c r="U948" s="571" t="s">
        <v>689</v>
      </c>
      <c r="V948" s="571" t="s">
        <v>689</v>
      </c>
      <c r="W948" s="571" t="s">
        <v>689</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18"/>
        <v>4</v>
      </c>
      <c r="D949" s="408"/>
      <c r="E949" s="568">
        <f>E948</f>
        <v>15</v>
      </c>
      <c r="F949" s="459" t="b">
        <f t="shared" si="317"/>
        <v>1</v>
      </c>
      <c r="G949" s="408"/>
      <c r="H949" s="1191"/>
      <c r="I949" s="1192"/>
      <c r="J949" s="569" t="s">
        <v>692</v>
      </c>
      <c r="K949" s="570" t="str">
        <f t="shared" si="315"/>
        <v>-</v>
      </c>
      <c r="L949" s="571" t="s">
        <v>693</v>
      </c>
      <c r="M949" s="571" t="s">
        <v>693</v>
      </c>
      <c r="N949" s="571" t="s">
        <v>693</v>
      </c>
      <c r="O949" s="571" t="s">
        <v>693</v>
      </c>
      <c r="P949" s="571" t="s">
        <v>693</v>
      </c>
      <c r="Q949" s="571" t="s">
        <v>693</v>
      </c>
      <c r="R949" s="571" t="s">
        <v>693</v>
      </c>
      <c r="S949" s="571" t="s">
        <v>693</v>
      </c>
      <c r="T949" s="571" t="s">
        <v>693</v>
      </c>
      <c r="U949" s="571" t="s">
        <v>693</v>
      </c>
      <c r="V949" s="571" t="s">
        <v>693</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18"/>
        <v>4</v>
      </c>
      <c r="D950" s="408"/>
      <c r="E950" s="568">
        <f>E949</f>
        <v>15</v>
      </c>
      <c r="F950" s="459" t="b">
        <f t="shared" si="317"/>
        <v>1</v>
      </c>
      <c r="G950" s="408"/>
      <c r="H950" s="1193"/>
      <c r="I950" s="1194"/>
      <c r="J950" s="555" t="s">
        <v>694</v>
      </c>
      <c r="K950" s="572" t="str">
        <f t="shared" si="315"/>
        <v>-</v>
      </c>
      <c r="L950" s="569" t="s">
        <v>689</v>
      </c>
      <c r="M950" s="569" t="s">
        <v>689</v>
      </c>
      <c r="N950" s="569" t="s">
        <v>689</v>
      </c>
      <c r="O950" s="569" t="s">
        <v>689</v>
      </c>
      <c r="P950" s="569" t="s">
        <v>689</v>
      </c>
      <c r="Q950" s="569" t="s">
        <v>689</v>
      </c>
      <c r="R950" s="569" t="s">
        <v>689</v>
      </c>
      <c r="S950" s="569" t="s">
        <v>689</v>
      </c>
      <c r="T950" s="569" t="s">
        <v>689</v>
      </c>
      <c r="U950" s="569" t="s">
        <v>689</v>
      </c>
      <c r="V950" s="573" t="s">
        <v>689</v>
      </c>
      <c r="W950" s="573" t="s">
        <v>689</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18"/>
        <v>4</v>
      </c>
      <c r="D951" s="408"/>
      <c r="E951" s="465">
        <v>16</v>
      </c>
      <c r="F951" s="459" t="b">
        <f t="shared" ref="F951:F982" si="319">COUNTIFS($L951:$W951,"-")&lt;&gt;COUNTA($L951:$W951)</f>
        <v>1</v>
      </c>
      <c r="G951" s="408"/>
      <c r="H951" s="565" t="s">
        <v>716</v>
      </c>
      <c r="I951" s="565"/>
      <c r="J951" s="547" t="s">
        <v>688</v>
      </c>
      <c r="K951" s="566" t="str">
        <f t="shared" si="315"/>
        <v>-</v>
      </c>
      <c r="L951" s="567" t="s">
        <v>689</v>
      </c>
      <c r="M951" s="567" t="s">
        <v>689</v>
      </c>
      <c r="N951" s="567" t="s">
        <v>689</v>
      </c>
      <c r="O951" s="567" t="s">
        <v>689</v>
      </c>
      <c r="P951" s="567" t="s">
        <v>689</v>
      </c>
      <c r="Q951" s="567" t="s">
        <v>689</v>
      </c>
      <c r="R951" s="567" t="s">
        <v>689</v>
      </c>
      <c r="S951" s="567" t="s">
        <v>689</v>
      </c>
      <c r="T951" s="567" t="s">
        <v>689</v>
      </c>
      <c r="U951" s="567" t="s">
        <v>689</v>
      </c>
      <c r="V951" s="567" t="s">
        <v>689</v>
      </c>
      <c r="W951" s="567" t="s">
        <v>689</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18"/>
        <v>4</v>
      </c>
      <c r="D952" s="408"/>
      <c r="E952" s="568">
        <f>E951</f>
        <v>16</v>
      </c>
      <c r="F952" s="459" t="b">
        <f t="shared" si="319"/>
        <v>1</v>
      </c>
      <c r="G952" s="408"/>
      <c r="H952" s="1189"/>
      <c r="I952" s="1190"/>
      <c r="J952" s="569" t="s">
        <v>691</v>
      </c>
      <c r="K952" s="570" t="str">
        <f t="shared" ref="K952:K994" si="320">IF(L952&lt;0,"-",IFERROR(DATE(2019,1,($L952)*7+1),"-"))</f>
        <v>-</v>
      </c>
      <c r="L952" s="571" t="s">
        <v>689</v>
      </c>
      <c r="M952" s="571" t="s">
        <v>689</v>
      </c>
      <c r="N952" s="571" t="s">
        <v>689</v>
      </c>
      <c r="O952" s="571" t="s">
        <v>689</v>
      </c>
      <c r="P952" s="571" t="s">
        <v>689</v>
      </c>
      <c r="Q952" s="571" t="s">
        <v>689</v>
      </c>
      <c r="R952" s="455">
        <v>0</v>
      </c>
      <c r="S952" s="455" t="b">
        <v>1</v>
      </c>
      <c r="T952" s="571" t="s">
        <v>689</v>
      </c>
      <c r="U952" s="571" t="s">
        <v>689</v>
      </c>
      <c r="V952" s="571" t="s">
        <v>689</v>
      </c>
      <c r="W952" s="571" t="s">
        <v>689</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18"/>
        <v>4</v>
      </c>
      <c r="D953" s="408"/>
      <c r="E953" s="568">
        <f>E952</f>
        <v>16</v>
      </c>
      <c r="F953" s="459" t="b">
        <f t="shared" si="319"/>
        <v>1</v>
      </c>
      <c r="G953" s="408"/>
      <c r="H953" s="1191"/>
      <c r="I953" s="1192"/>
      <c r="J953" s="569" t="s">
        <v>692</v>
      </c>
      <c r="K953" s="570" t="str">
        <f t="shared" si="320"/>
        <v>-</v>
      </c>
      <c r="L953" s="571" t="s">
        <v>693</v>
      </c>
      <c r="M953" s="571" t="s">
        <v>693</v>
      </c>
      <c r="N953" s="571" t="s">
        <v>693</v>
      </c>
      <c r="O953" s="571" t="s">
        <v>693</v>
      </c>
      <c r="P953" s="571" t="s">
        <v>693</v>
      </c>
      <c r="Q953" s="571" t="s">
        <v>693</v>
      </c>
      <c r="R953" s="571" t="s">
        <v>693</v>
      </c>
      <c r="S953" s="571" t="s">
        <v>693</v>
      </c>
      <c r="T953" s="571" t="s">
        <v>693</v>
      </c>
      <c r="U953" s="571" t="s">
        <v>693</v>
      </c>
      <c r="V953" s="571" t="s">
        <v>693</v>
      </c>
      <c r="W953" s="571" t="s">
        <v>693</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18"/>
        <v>4</v>
      </c>
      <c r="D954" s="408"/>
      <c r="E954" s="568">
        <f>E953</f>
        <v>16</v>
      </c>
      <c r="F954" s="459" t="b">
        <f t="shared" si="319"/>
        <v>1</v>
      </c>
      <c r="G954" s="408"/>
      <c r="H954" s="1193"/>
      <c r="I954" s="1194"/>
      <c r="J954" s="555" t="s">
        <v>694</v>
      </c>
      <c r="K954" s="572" t="str">
        <f t="shared" si="320"/>
        <v>-</v>
      </c>
      <c r="L954" s="569" t="s">
        <v>689</v>
      </c>
      <c r="M954" s="569" t="s">
        <v>689</v>
      </c>
      <c r="N954" s="569" t="s">
        <v>689</v>
      </c>
      <c r="O954" s="569" t="s">
        <v>689</v>
      </c>
      <c r="P954" s="569" t="s">
        <v>689</v>
      </c>
      <c r="Q954" s="569" t="s">
        <v>689</v>
      </c>
      <c r="R954" s="569" t="s">
        <v>689</v>
      </c>
      <c r="S954" s="569" t="s">
        <v>689</v>
      </c>
      <c r="T954" s="569" t="s">
        <v>689</v>
      </c>
      <c r="U954" s="569" t="s">
        <v>689</v>
      </c>
      <c r="V954" s="573" t="s">
        <v>689</v>
      </c>
      <c r="W954" s="573" t="s">
        <v>689</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1">INT($C$875)+3</f>
        <v>4</v>
      </c>
      <c r="D955" s="408"/>
      <c r="E955" s="465">
        <v>17</v>
      </c>
      <c r="F955" s="459" t="b">
        <f t="shared" si="319"/>
        <v>1</v>
      </c>
      <c r="G955" s="408"/>
      <c r="H955" s="565" t="s">
        <v>717</v>
      </c>
      <c r="I955" s="565"/>
      <c r="J955" s="547" t="s">
        <v>688</v>
      </c>
      <c r="K955" s="566" t="str">
        <f t="shared" si="320"/>
        <v>-</v>
      </c>
      <c r="L955" s="567" t="s">
        <v>689</v>
      </c>
      <c r="M955" s="574">
        <v>42</v>
      </c>
      <c r="N955" s="567" t="s">
        <v>689</v>
      </c>
      <c r="O955" s="567" t="s">
        <v>689</v>
      </c>
      <c r="P955" s="567" t="s">
        <v>689</v>
      </c>
      <c r="Q955" s="567" t="s">
        <v>689</v>
      </c>
      <c r="R955" s="567" t="s">
        <v>689</v>
      </c>
      <c r="S955" s="567" t="s">
        <v>689</v>
      </c>
      <c r="T955" s="567" t="s">
        <v>689</v>
      </c>
      <c r="U955" s="567" t="s">
        <v>689</v>
      </c>
      <c r="V955" s="567" t="s">
        <v>689</v>
      </c>
      <c r="W955" s="567" t="s">
        <v>689</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1"/>
        <v>4</v>
      </c>
      <c r="D956" s="408"/>
      <c r="E956" s="568">
        <f>E955</f>
        <v>17</v>
      </c>
      <c r="F956" s="459" t="b">
        <f t="shared" si="319"/>
        <v>1</v>
      </c>
      <c r="G956" s="408"/>
      <c r="H956" s="1189" t="s">
        <v>718</v>
      </c>
      <c r="I956" s="1190"/>
      <c r="J956" s="569" t="s">
        <v>691</v>
      </c>
      <c r="K956" s="570" t="str">
        <f t="shared" si="320"/>
        <v>-</v>
      </c>
      <c r="L956" s="571" t="s">
        <v>689</v>
      </c>
      <c r="M956" s="571" t="s">
        <v>689</v>
      </c>
      <c r="N956" s="571" t="s">
        <v>689</v>
      </c>
      <c r="O956" s="571" t="s">
        <v>689</v>
      </c>
      <c r="P956" s="571" t="s">
        <v>689</v>
      </c>
      <c r="Q956" s="571" t="s">
        <v>689</v>
      </c>
      <c r="R956" s="455">
        <v>0</v>
      </c>
      <c r="S956" s="571" t="s">
        <v>689</v>
      </c>
      <c r="T956" s="571" t="s">
        <v>689</v>
      </c>
      <c r="U956" s="571" t="s">
        <v>689</v>
      </c>
      <c r="V956" s="571" t="s">
        <v>689</v>
      </c>
      <c r="W956" s="571" t="s">
        <v>689</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1"/>
        <v>4</v>
      </c>
      <c r="D957" s="408"/>
      <c r="E957" s="568">
        <f>E956</f>
        <v>17</v>
      </c>
      <c r="F957" s="459" t="b">
        <f t="shared" si="319"/>
        <v>1</v>
      </c>
      <c r="G957" s="408"/>
      <c r="H957" s="1191"/>
      <c r="I957" s="1192"/>
      <c r="J957" s="569" t="s">
        <v>692</v>
      </c>
      <c r="K957" s="570" t="str">
        <f t="shared" si="320"/>
        <v>-</v>
      </c>
      <c r="L957" s="571" t="s">
        <v>693</v>
      </c>
      <c r="M957" s="571" t="s">
        <v>693</v>
      </c>
      <c r="N957" s="571" t="s">
        <v>693</v>
      </c>
      <c r="O957" s="571" t="s">
        <v>693</v>
      </c>
      <c r="P957" s="571" t="s">
        <v>693</v>
      </c>
      <c r="Q957" s="571" t="s">
        <v>693</v>
      </c>
      <c r="R957" s="571" t="s">
        <v>693</v>
      </c>
      <c r="S957" s="571" t="s">
        <v>693</v>
      </c>
      <c r="T957" s="571" t="s">
        <v>693</v>
      </c>
      <c r="U957" s="571" t="s">
        <v>693</v>
      </c>
      <c r="V957" s="571" t="s">
        <v>693</v>
      </c>
      <c r="W957" s="571" t="s">
        <v>693</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1"/>
        <v>4</v>
      </c>
      <c r="D958" s="408"/>
      <c r="E958" s="568">
        <f>E957</f>
        <v>17</v>
      </c>
      <c r="F958" s="459" t="b">
        <f t="shared" si="319"/>
        <v>1</v>
      </c>
      <c r="G958" s="408"/>
      <c r="H958" s="1193"/>
      <c r="I958" s="1194"/>
      <c r="J958" s="555" t="s">
        <v>694</v>
      </c>
      <c r="K958" s="572" t="str">
        <f t="shared" si="320"/>
        <v>-</v>
      </c>
      <c r="L958" s="569" t="s">
        <v>689</v>
      </c>
      <c r="M958" s="569" t="s">
        <v>689</v>
      </c>
      <c r="N958" s="569" t="s">
        <v>689</v>
      </c>
      <c r="O958" s="569" t="s">
        <v>689</v>
      </c>
      <c r="P958" s="569" t="s">
        <v>689</v>
      </c>
      <c r="Q958" s="569" t="s">
        <v>689</v>
      </c>
      <c r="R958" s="569" t="s">
        <v>689</v>
      </c>
      <c r="S958" s="569" t="s">
        <v>689</v>
      </c>
      <c r="T958" s="569" t="s">
        <v>689</v>
      </c>
      <c r="U958" s="569" t="s">
        <v>689</v>
      </c>
      <c r="V958" s="573" t="s">
        <v>689</v>
      </c>
      <c r="W958" s="573" t="s">
        <v>689</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1"/>
        <v>4</v>
      </c>
      <c r="D959" s="408"/>
      <c r="E959" s="465">
        <v>18</v>
      </c>
      <c r="F959" s="459" t="b">
        <f t="shared" si="319"/>
        <v>1</v>
      </c>
      <c r="G959" s="408"/>
      <c r="H959" s="565" t="s">
        <v>719</v>
      </c>
      <c r="I959" s="565"/>
      <c r="J959" s="547" t="s">
        <v>688</v>
      </c>
      <c r="K959" s="566" t="str">
        <f t="shared" si="320"/>
        <v>-</v>
      </c>
      <c r="L959" s="567" t="s">
        <v>689</v>
      </c>
      <c r="M959" s="567" t="s">
        <v>689</v>
      </c>
      <c r="N959" s="567" t="s">
        <v>689</v>
      </c>
      <c r="O959" s="567" t="s">
        <v>689</v>
      </c>
      <c r="P959" s="567" t="s">
        <v>689</v>
      </c>
      <c r="Q959" s="567" t="s">
        <v>689</v>
      </c>
      <c r="R959" s="567" t="s">
        <v>689</v>
      </c>
      <c r="S959" s="567" t="s">
        <v>689</v>
      </c>
      <c r="T959" s="567" t="s">
        <v>689</v>
      </c>
      <c r="U959" s="567" t="s">
        <v>689</v>
      </c>
      <c r="V959" s="567" t="s">
        <v>689</v>
      </c>
      <c r="W959" s="567" t="s">
        <v>689</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1"/>
        <v>4</v>
      </c>
      <c r="D960" s="408"/>
      <c r="E960" s="568">
        <f>E959</f>
        <v>18</v>
      </c>
      <c r="F960" s="459" t="b">
        <f t="shared" si="319"/>
        <v>1</v>
      </c>
      <c r="G960" s="408"/>
      <c r="H960" s="1189" t="s">
        <v>720</v>
      </c>
      <c r="I960" s="1190"/>
      <c r="J960" s="569" t="s">
        <v>691</v>
      </c>
      <c r="K960" s="570" t="str">
        <f t="shared" si="320"/>
        <v>-</v>
      </c>
      <c r="L960" s="571" t="s">
        <v>689</v>
      </c>
      <c r="M960" s="571" t="s">
        <v>689</v>
      </c>
      <c r="N960" s="571" t="s">
        <v>689</v>
      </c>
      <c r="O960" s="455">
        <v>1</v>
      </c>
      <c r="P960" s="571" t="s">
        <v>689</v>
      </c>
      <c r="Q960" s="571" t="s">
        <v>689</v>
      </c>
      <c r="R960" s="571" t="s">
        <v>689</v>
      </c>
      <c r="S960" s="571" t="s">
        <v>689</v>
      </c>
      <c r="T960" s="571" t="s">
        <v>689</v>
      </c>
      <c r="U960" s="571" t="s">
        <v>689</v>
      </c>
      <c r="V960" s="571" t="s">
        <v>689</v>
      </c>
      <c r="W960" s="571" t="s">
        <v>689</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1"/>
        <v>4</v>
      </c>
      <c r="D961" s="408"/>
      <c r="E961" s="568">
        <f>E960</f>
        <v>18</v>
      </c>
      <c r="F961" s="459" t="b">
        <f t="shared" si="319"/>
        <v>1</v>
      </c>
      <c r="G961" s="408"/>
      <c r="H961" s="1191"/>
      <c r="I961" s="1192"/>
      <c r="J961" s="569" t="s">
        <v>692</v>
      </c>
      <c r="K961" s="570" t="str">
        <f t="shared" si="320"/>
        <v>-</v>
      </c>
      <c r="L961" s="571" t="s">
        <v>693</v>
      </c>
      <c r="M961" s="455">
        <v>38</v>
      </c>
      <c r="N961" s="571" t="s">
        <v>693</v>
      </c>
      <c r="O961" s="571" t="s">
        <v>693</v>
      </c>
      <c r="P961" s="571" t="s">
        <v>693</v>
      </c>
      <c r="Q961" s="571" t="s">
        <v>693</v>
      </c>
      <c r="R961" s="571" t="s">
        <v>693</v>
      </c>
      <c r="S961" s="571" t="s">
        <v>693</v>
      </c>
      <c r="T961" s="571" t="s">
        <v>693</v>
      </c>
      <c r="U961" s="571" t="s">
        <v>693</v>
      </c>
      <c r="V961" s="571" t="s">
        <v>693</v>
      </c>
      <c r="W961" s="571" t="s">
        <v>693</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1"/>
        <v>4</v>
      </c>
      <c r="D962" s="408"/>
      <c r="E962" s="568">
        <f>E961</f>
        <v>18</v>
      </c>
      <c r="F962" s="459" t="b">
        <f t="shared" si="319"/>
        <v>1</v>
      </c>
      <c r="G962" s="408"/>
      <c r="H962" s="1193"/>
      <c r="I962" s="1194"/>
      <c r="J962" s="555" t="s">
        <v>694</v>
      </c>
      <c r="K962" s="572" t="str">
        <f t="shared" si="320"/>
        <v>-</v>
      </c>
      <c r="L962" s="569" t="s">
        <v>689</v>
      </c>
      <c r="M962" s="569" t="s">
        <v>689</v>
      </c>
      <c r="N962" s="569" t="s">
        <v>689</v>
      </c>
      <c r="O962" s="569" t="s">
        <v>689</v>
      </c>
      <c r="P962" s="569" t="s">
        <v>689</v>
      </c>
      <c r="Q962" s="569" t="s">
        <v>689</v>
      </c>
      <c r="R962" s="569" t="s">
        <v>689</v>
      </c>
      <c r="S962" s="569" t="s">
        <v>689</v>
      </c>
      <c r="T962" s="569" t="s">
        <v>689</v>
      </c>
      <c r="U962" s="569" t="s">
        <v>689</v>
      </c>
      <c r="V962" s="573" t="s">
        <v>689</v>
      </c>
      <c r="W962" s="573" t="s">
        <v>689</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1"/>
        <v>4</v>
      </c>
      <c r="D963" s="408"/>
      <c r="E963" s="465">
        <v>19</v>
      </c>
      <c r="F963" s="459" t="b">
        <f t="shared" si="319"/>
        <v>1</v>
      </c>
      <c r="G963" s="408"/>
      <c r="H963" s="565" t="s">
        <v>721</v>
      </c>
      <c r="I963" s="565"/>
      <c r="J963" s="547" t="s">
        <v>688</v>
      </c>
      <c r="K963" s="566" t="str">
        <f t="shared" si="320"/>
        <v>-</v>
      </c>
      <c r="L963" s="567" t="s">
        <v>689</v>
      </c>
      <c r="M963" s="567" t="s">
        <v>689</v>
      </c>
      <c r="N963" s="567" t="s">
        <v>689</v>
      </c>
      <c r="O963" s="567" t="s">
        <v>689</v>
      </c>
      <c r="P963" s="567" t="s">
        <v>689</v>
      </c>
      <c r="Q963" s="567" t="s">
        <v>689</v>
      </c>
      <c r="R963" s="567" t="s">
        <v>689</v>
      </c>
      <c r="S963" s="567" t="s">
        <v>689</v>
      </c>
      <c r="T963" s="567" t="s">
        <v>689</v>
      </c>
      <c r="U963" s="567" t="s">
        <v>689</v>
      </c>
      <c r="V963" s="567" t="s">
        <v>689</v>
      </c>
      <c r="W963" s="567" t="s">
        <v>689</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1"/>
        <v>4</v>
      </c>
      <c r="D964" s="408"/>
      <c r="E964" s="568">
        <f>E963</f>
        <v>19</v>
      </c>
      <c r="F964" s="459" t="b">
        <f t="shared" si="319"/>
        <v>1</v>
      </c>
      <c r="G964" s="408"/>
      <c r="H964" s="1189" t="s">
        <v>722</v>
      </c>
      <c r="I964" s="1190"/>
      <c r="J964" s="569" t="s">
        <v>691</v>
      </c>
      <c r="K964" s="570">
        <f t="shared" si="320"/>
        <v>43543</v>
      </c>
      <c r="L964" s="455">
        <v>11</v>
      </c>
      <c r="M964" s="571" t="s">
        <v>689</v>
      </c>
      <c r="N964" s="571" t="s">
        <v>689</v>
      </c>
      <c r="O964" s="571" t="s">
        <v>689</v>
      </c>
      <c r="P964" s="571" t="s">
        <v>689</v>
      </c>
      <c r="Q964" s="571" t="s">
        <v>689</v>
      </c>
      <c r="R964" s="571" t="s">
        <v>689</v>
      </c>
      <c r="S964" s="571" t="s">
        <v>689</v>
      </c>
      <c r="T964" s="571" t="s">
        <v>689</v>
      </c>
      <c r="U964" s="571" t="s">
        <v>689</v>
      </c>
      <c r="V964" s="571" t="s">
        <v>689</v>
      </c>
      <c r="W964" s="571" t="s">
        <v>689</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1"/>
        <v>4</v>
      </c>
      <c r="D965" s="408"/>
      <c r="E965" s="568">
        <f>E964</f>
        <v>19</v>
      </c>
      <c r="F965" s="459" t="b">
        <f t="shared" si="319"/>
        <v>1</v>
      </c>
      <c r="G965" s="408"/>
      <c r="H965" s="1191"/>
      <c r="I965" s="1192"/>
      <c r="J965" s="569" t="s">
        <v>692</v>
      </c>
      <c r="K965" s="570" t="str">
        <f t="shared" si="320"/>
        <v>-</v>
      </c>
      <c r="L965" s="571" t="s">
        <v>693</v>
      </c>
      <c r="M965" s="571" t="s">
        <v>693</v>
      </c>
      <c r="N965" s="455">
        <v>20</v>
      </c>
      <c r="O965" s="455">
        <v>3</v>
      </c>
      <c r="P965" s="571" t="s">
        <v>693</v>
      </c>
      <c r="Q965" s="571" t="s">
        <v>693</v>
      </c>
      <c r="R965" s="571" t="s">
        <v>693</v>
      </c>
      <c r="S965" s="571" t="s">
        <v>693</v>
      </c>
      <c r="T965" s="571" t="s">
        <v>693</v>
      </c>
      <c r="U965" s="571" t="s">
        <v>693</v>
      </c>
      <c r="V965" s="571" t="s">
        <v>693</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1"/>
        <v>4</v>
      </c>
      <c r="D966" s="408"/>
      <c r="E966" s="568">
        <f>E965</f>
        <v>19</v>
      </c>
      <c r="F966" s="459" t="b">
        <f t="shared" si="319"/>
        <v>1</v>
      </c>
      <c r="G966" s="408"/>
      <c r="H966" s="1193"/>
      <c r="I966" s="1194"/>
      <c r="J966" s="555" t="s">
        <v>694</v>
      </c>
      <c r="K966" s="572" t="str">
        <f t="shared" si="320"/>
        <v>-</v>
      </c>
      <c r="L966" s="569" t="s">
        <v>689</v>
      </c>
      <c r="M966" s="569" t="s">
        <v>689</v>
      </c>
      <c r="N966" s="569" t="s">
        <v>689</v>
      </c>
      <c r="O966" s="569" t="s">
        <v>689</v>
      </c>
      <c r="P966" s="569" t="s">
        <v>689</v>
      </c>
      <c r="Q966" s="569" t="s">
        <v>689</v>
      </c>
      <c r="R966" s="569" t="s">
        <v>689</v>
      </c>
      <c r="S966" s="569" t="s">
        <v>689</v>
      </c>
      <c r="T966" s="569" t="s">
        <v>689</v>
      </c>
      <c r="U966" s="569" t="s">
        <v>689</v>
      </c>
      <c r="V966" s="573" t="s">
        <v>689</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1"/>
        <v>4</v>
      </c>
      <c r="D967" s="408"/>
      <c r="E967" s="465">
        <v>20</v>
      </c>
      <c r="F967" s="459" t="b">
        <f t="shared" si="319"/>
        <v>1</v>
      </c>
      <c r="G967" s="408"/>
      <c r="H967" s="565" t="s">
        <v>723</v>
      </c>
      <c r="I967" s="565"/>
      <c r="J967" s="547" t="s">
        <v>688</v>
      </c>
      <c r="K967" s="566" t="str">
        <f t="shared" si="320"/>
        <v>-</v>
      </c>
      <c r="L967" s="567" t="s">
        <v>689</v>
      </c>
      <c r="M967" s="567" t="s">
        <v>689</v>
      </c>
      <c r="N967" s="567" t="s">
        <v>689</v>
      </c>
      <c r="O967" s="567" t="s">
        <v>689</v>
      </c>
      <c r="P967" s="567" t="s">
        <v>689</v>
      </c>
      <c r="Q967" s="567" t="s">
        <v>689</v>
      </c>
      <c r="R967" s="567" t="s">
        <v>689</v>
      </c>
      <c r="S967" s="567" t="s">
        <v>689</v>
      </c>
      <c r="T967" s="567" t="s">
        <v>689</v>
      </c>
      <c r="U967" s="567" t="s">
        <v>689</v>
      </c>
      <c r="V967" s="567" t="s">
        <v>689</v>
      </c>
      <c r="W967" s="567" t="s">
        <v>689</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1"/>
        <v>4</v>
      </c>
      <c r="D968" s="408"/>
      <c r="E968" s="568">
        <f>E967</f>
        <v>20</v>
      </c>
      <c r="F968" s="459" t="b">
        <f t="shared" si="319"/>
        <v>1</v>
      </c>
      <c r="G968" s="408"/>
      <c r="H968" s="1189" t="s">
        <v>724</v>
      </c>
      <c r="I968" s="1190"/>
      <c r="J968" s="569" t="s">
        <v>691</v>
      </c>
      <c r="K968" s="570">
        <f t="shared" si="320"/>
        <v>43718</v>
      </c>
      <c r="L968" s="455">
        <v>36</v>
      </c>
      <c r="M968" s="571" t="s">
        <v>689</v>
      </c>
      <c r="N968" s="571" t="s">
        <v>689</v>
      </c>
      <c r="O968" s="571" t="s">
        <v>689</v>
      </c>
      <c r="P968" s="571" t="s">
        <v>689</v>
      </c>
      <c r="Q968" s="571" t="s">
        <v>689</v>
      </c>
      <c r="R968" s="571" t="s">
        <v>689</v>
      </c>
      <c r="S968" s="571" t="s">
        <v>689</v>
      </c>
      <c r="T968" s="571" t="s">
        <v>689</v>
      </c>
      <c r="U968" s="571" t="s">
        <v>689</v>
      </c>
      <c r="V968" s="571" t="s">
        <v>689</v>
      </c>
      <c r="W968" s="571" t="s">
        <v>689</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1"/>
        <v>4</v>
      </c>
      <c r="D969" s="408"/>
      <c r="E969" s="568">
        <f>E968</f>
        <v>20</v>
      </c>
      <c r="F969" s="459" t="b">
        <f t="shared" si="319"/>
        <v>1</v>
      </c>
      <c r="G969" s="408"/>
      <c r="H969" s="1191"/>
      <c r="I969" s="1192"/>
      <c r="J969" s="569" t="s">
        <v>692</v>
      </c>
      <c r="K969" s="570" t="str">
        <f t="shared" si="320"/>
        <v>-</v>
      </c>
      <c r="L969" s="571" t="s">
        <v>693</v>
      </c>
      <c r="M969" s="571" t="s">
        <v>693</v>
      </c>
      <c r="N969" s="455">
        <v>20</v>
      </c>
      <c r="O969" s="455">
        <v>6</v>
      </c>
      <c r="P969" s="571" t="s">
        <v>693</v>
      </c>
      <c r="Q969" s="571" t="s">
        <v>693</v>
      </c>
      <c r="R969" s="571" t="s">
        <v>693</v>
      </c>
      <c r="S969" s="571" t="s">
        <v>693</v>
      </c>
      <c r="T969" s="571" t="s">
        <v>693</v>
      </c>
      <c r="U969" s="571" t="s">
        <v>693</v>
      </c>
      <c r="V969" s="571" t="s">
        <v>693</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1"/>
        <v>4</v>
      </c>
      <c r="D970" s="408"/>
      <c r="E970" s="568">
        <f>E969</f>
        <v>20</v>
      </c>
      <c r="F970" s="459" t="b">
        <f t="shared" si="319"/>
        <v>1</v>
      </c>
      <c r="G970" s="408"/>
      <c r="H970" s="1193"/>
      <c r="I970" s="1194"/>
      <c r="J970" s="555" t="s">
        <v>694</v>
      </c>
      <c r="K970" s="572" t="str">
        <f t="shared" si="320"/>
        <v>-</v>
      </c>
      <c r="L970" s="569" t="s">
        <v>689</v>
      </c>
      <c r="M970" s="569" t="s">
        <v>689</v>
      </c>
      <c r="N970" s="569" t="s">
        <v>689</v>
      </c>
      <c r="O970" s="569" t="s">
        <v>689</v>
      </c>
      <c r="P970" s="569" t="s">
        <v>689</v>
      </c>
      <c r="Q970" s="569" t="s">
        <v>689</v>
      </c>
      <c r="R970" s="569" t="s">
        <v>689</v>
      </c>
      <c r="S970" s="569" t="s">
        <v>689</v>
      </c>
      <c r="T970" s="569" t="s">
        <v>689</v>
      </c>
      <c r="U970" s="569" t="s">
        <v>689</v>
      </c>
      <c r="V970" s="573" t="s">
        <v>689</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1"/>
        <v>4</v>
      </c>
      <c r="D971" s="408"/>
      <c r="E971" s="465">
        <v>21</v>
      </c>
      <c r="F971" s="459" t="b">
        <f t="shared" si="319"/>
        <v>1</v>
      </c>
      <c r="G971" s="408"/>
      <c r="H971" s="565" t="s">
        <v>725</v>
      </c>
      <c r="I971" s="565"/>
      <c r="J971" s="547" t="s">
        <v>688</v>
      </c>
      <c r="K971" s="566" t="str">
        <f t="shared" si="320"/>
        <v>-</v>
      </c>
      <c r="L971" s="567" t="s">
        <v>689</v>
      </c>
      <c r="M971" s="567" t="s">
        <v>689</v>
      </c>
      <c r="N971" s="567" t="s">
        <v>689</v>
      </c>
      <c r="O971" s="567" t="s">
        <v>689</v>
      </c>
      <c r="P971" s="567" t="s">
        <v>689</v>
      </c>
      <c r="Q971" s="567" t="s">
        <v>689</v>
      </c>
      <c r="R971" s="567" t="s">
        <v>689</v>
      </c>
      <c r="S971" s="567" t="s">
        <v>689</v>
      </c>
      <c r="T971" s="567" t="s">
        <v>689</v>
      </c>
      <c r="U971" s="567" t="s">
        <v>689</v>
      </c>
      <c r="V971" s="567" t="s">
        <v>689</v>
      </c>
      <c r="W971" s="567" t="s">
        <v>689</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1"/>
        <v>4</v>
      </c>
      <c r="D972" s="408"/>
      <c r="E972" s="568">
        <f>E971</f>
        <v>21</v>
      </c>
      <c r="F972" s="459" t="b">
        <f t="shared" si="319"/>
        <v>1</v>
      </c>
      <c r="G972" s="408"/>
      <c r="H972" s="1189" t="s">
        <v>726</v>
      </c>
      <c r="I972" s="1190"/>
      <c r="J972" s="569" t="s">
        <v>691</v>
      </c>
      <c r="K972" s="570">
        <f t="shared" si="320"/>
        <v>43760</v>
      </c>
      <c r="L972" s="455">
        <v>42</v>
      </c>
      <c r="M972" s="571" t="s">
        <v>689</v>
      </c>
      <c r="N972" s="571" t="s">
        <v>689</v>
      </c>
      <c r="O972" s="571" t="s">
        <v>689</v>
      </c>
      <c r="P972" s="571" t="s">
        <v>689</v>
      </c>
      <c r="Q972" s="571" t="s">
        <v>689</v>
      </c>
      <c r="R972" s="571" t="s">
        <v>689</v>
      </c>
      <c r="S972" s="571" t="s">
        <v>689</v>
      </c>
      <c r="T972" s="571" t="s">
        <v>689</v>
      </c>
      <c r="U972" s="571" t="s">
        <v>689</v>
      </c>
      <c r="V972" s="571" t="s">
        <v>689</v>
      </c>
      <c r="W972" s="571" t="s">
        <v>689</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1"/>
        <v>4</v>
      </c>
      <c r="D973" s="408"/>
      <c r="E973" s="568">
        <f>E972</f>
        <v>21</v>
      </c>
      <c r="F973" s="459" t="b">
        <f t="shared" si="319"/>
        <v>1</v>
      </c>
      <c r="G973" s="408"/>
      <c r="H973" s="1191"/>
      <c r="I973" s="1192"/>
      <c r="J973" s="569" t="s">
        <v>692</v>
      </c>
      <c r="K973" s="570" t="str">
        <f t="shared" si="320"/>
        <v>-</v>
      </c>
      <c r="L973" s="571" t="s">
        <v>693</v>
      </c>
      <c r="M973" s="571" t="s">
        <v>693</v>
      </c>
      <c r="N973" s="455">
        <v>28</v>
      </c>
      <c r="O973" s="455">
        <v>3</v>
      </c>
      <c r="P973" s="571" t="s">
        <v>693</v>
      </c>
      <c r="Q973" s="571" t="s">
        <v>693</v>
      </c>
      <c r="R973" s="571" t="s">
        <v>693</v>
      </c>
      <c r="S973" s="571" t="s">
        <v>693</v>
      </c>
      <c r="T973" s="571" t="s">
        <v>693</v>
      </c>
      <c r="U973" s="571" t="s">
        <v>693</v>
      </c>
      <c r="V973" s="571" t="s">
        <v>693</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1"/>
        <v>4</v>
      </c>
      <c r="D974" s="408"/>
      <c r="E974" s="568">
        <f>E973</f>
        <v>21</v>
      </c>
      <c r="F974" s="459" t="b">
        <f t="shared" si="319"/>
        <v>1</v>
      </c>
      <c r="G974" s="408"/>
      <c r="H974" s="1193"/>
      <c r="I974" s="1194"/>
      <c r="J974" s="555" t="s">
        <v>694</v>
      </c>
      <c r="K974" s="572" t="str">
        <f t="shared" si="320"/>
        <v>-</v>
      </c>
      <c r="L974" s="569" t="s">
        <v>689</v>
      </c>
      <c r="M974" s="569" t="s">
        <v>689</v>
      </c>
      <c r="N974" s="569" t="s">
        <v>689</v>
      </c>
      <c r="O974" s="569" t="s">
        <v>689</v>
      </c>
      <c r="P974" s="569" t="s">
        <v>689</v>
      </c>
      <c r="Q974" s="569" t="s">
        <v>689</v>
      </c>
      <c r="R974" s="569" t="s">
        <v>689</v>
      </c>
      <c r="S974" s="569" t="s">
        <v>689</v>
      </c>
      <c r="T974" s="569" t="s">
        <v>689</v>
      </c>
      <c r="U974" s="569" t="s">
        <v>689</v>
      </c>
      <c r="V974" s="573" t="s">
        <v>689</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1"/>
        <v>4</v>
      </c>
      <c r="D975" s="408"/>
      <c r="E975" s="465">
        <v>22</v>
      </c>
      <c r="F975" s="459" t="b">
        <f t="shared" si="319"/>
        <v>1</v>
      </c>
      <c r="G975" s="408"/>
      <c r="H975" s="565" t="s">
        <v>727</v>
      </c>
      <c r="I975" s="565"/>
      <c r="J975" s="547" t="s">
        <v>688</v>
      </c>
      <c r="K975" s="566" t="str">
        <f t="shared" si="320"/>
        <v>-</v>
      </c>
      <c r="L975" s="567" t="s">
        <v>689</v>
      </c>
      <c r="M975" s="567" t="s">
        <v>689</v>
      </c>
      <c r="N975" s="567" t="s">
        <v>689</v>
      </c>
      <c r="O975" s="567" t="s">
        <v>689</v>
      </c>
      <c r="P975" s="567" t="s">
        <v>689</v>
      </c>
      <c r="Q975" s="567" t="s">
        <v>689</v>
      </c>
      <c r="R975" s="567" t="s">
        <v>689</v>
      </c>
      <c r="S975" s="567" t="s">
        <v>689</v>
      </c>
      <c r="T975" s="567" t="s">
        <v>689</v>
      </c>
      <c r="U975" s="567" t="s">
        <v>689</v>
      </c>
      <c r="V975" s="567" t="s">
        <v>689</v>
      </c>
      <c r="W975" s="567" t="s">
        <v>689</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1"/>
        <v>4</v>
      </c>
      <c r="D976" s="408"/>
      <c r="E976" s="568">
        <f>E975</f>
        <v>22</v>
      </c>
      <c r="F976" s="459" t="b">
        <f t="shared" si="319"/>
        <v>1</v>
      </c>
      <c r="G976" s="408"/>
      <c r="H976" s="1189" t="s">
        <v>728</v>
      </c>
      <c r="I976" s="1190"/>
      <c r="J976" s="569" t="s">
        <v>691</v>
      </c>
      <c r="K976" s="570" t="str">
        <f t="shared" si="320"/>
        <v>-</v>
      </c>
      <c r="L976" s="571" t="s">
        <v>689</v>
      </c>
      <c r="M976" s="571" t="s">
        <v>689</v>
      </c>
      <c r="N976" s="455">
        <v>0</v>
      </c>
      <c r="O976" s="571" t="s">
        <v>689</v>
      </c>
      <c r="P976" s="571" t="s">
        <v>689</v>
      </c>
      <c r="Q976" s="571" t="s">
        <v>689</v>
      </c>
      <c r="R976" s="571" t="s">
        <v>689</v>
      </c>
      <c r="S976" s="571" t="s">
        <v>689</v>
      </c>
      <c r="T976" s="571" t="s">
        <v>689</v>
      </c>
      <c r="U976" s="571" t="s">
        <v>689</v>
      </c>
      <c r="V976" s="571" t="s">
        <v>689</v>
      </c>
      <c r="W976" s="571" t="s">
        <v>689</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1"/>
        <v>4</v>
      </c>
      <c r="D977" s="408"/>
      <c r="E977" s="568">
        <f>E976</f>
        <v>22</v>
      </c>
      <c r="F977" s="459" t="b">
        <f t="shared" si="319"/>
        <v>1</v>
      </c>
      <c r="G977" s="408"/>
      <c r="H977" s="1191"/>
      <c r="I977" s="1192"/>
      <c r="J977" s="569" t="s">
        <v>692</v>
      </c>
      <c r="K977" s="570" t="str">
        <f t="shared" si="320"/>
        <v>-</v>
      </c>
      <c r="L977" s="571" t="s">
        <v>693</v>
      </c>
      <c r="M977" s="571" t="s">
        <v>693</v>
      </c>
      <c r="N977" s="571" t="s">
        <v>693</v>
      </c>
      <c r="O977" s="571" t="s">
        <v>693</v>
      </c>
      <c r="P977" s="571" t="s">
        <v>693</v>
      </c>
      <c r="Q977" s="571" t="s">
        <v>693</v>
      </c>
      <c r="R977" s="571" t="s">
        <v>693</v>
      </c>
      <c r="S977" s="571" t="s">
        <v>693</v>
      </c>
      <c r="T977" s="571" t="s">
        <v>693</v>
      </c>
      <c r="U977" s="571" t="s">
        <v>693</v>
      </c>
      <c r="V977" s="571" t="s">
        <v>693</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1"/>
        <v>4</v>
      </c>
      <c r="D978" s="408"/>
      <c r="E978" s="568">
        <f>E977</f>
        <v>22</v>
      </c>
      <c r="F978" s="459" t="b">
        <f t="shared" si="319"/>
        <v>1</v>
      </c>
      <c r="G978" s="408"/>
      <c r="H978" s="1193"/>
      <c r="I978" s="1194"/>
      <c r="J978" s="555" t="s">
        <v>694</v>
      </c>
      <c r="K978" s="572" t="str">
        <f t="shared" si="320"/>
        <v>-</v>
      </c>
      <c r="L978" s="569" t="s">
        <v>689</v>
      </c>
      <c r="M978" s="569" t="s">
        <v>689</v>
      </c>
      <c r="N978" s="569" t="s">
        <v>689</v>
      </c>
      <c r="O978" s="569" t="s">
        <v>689</v>
      </c>
      <c r="P978" s="569" t="s">
        <v>689</v>
      </c>
      <c r="Q978" s="569" t="s">
        <v>689</v>
      </c>
      <c r="R978" s="569" t="s">
        <v>689</v>
      </c>
      <c r="S978" s="569" t="s">
        <v>689</v>
      </c>
      <c r="T978" s="569" t="s">
        <v>689</v>
      </c>
      <c r="U978" s="569" t="s">
        <v>689</v>
      </c>
      <c r="V978" s="573" t="s">
        <v>689</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1"/>
        <v>4</v>
      </c>
      <c r="D979" s="408"/>
      <c r="E979" s="465">
        <v>23</v>
      </c>
      <c r="F979" s="459" t="b">
        <f t="shared" si="319"/>
        <v>1</v>
      </c>
      <c r="G979" s="408"/>
      <c r="H979" s="565" t="s">
        <v>729</v>
      </c>
      <c r="I979" s="565"/>
      <c r="J979" s="547" t="s">
        <v>688</v>
      </c>
      <c r="K979" s="566" t="str">
        <f t="shared" si="320"/>
        <v>-</v>
      </c>
      <c r="L979" s="567" t="s">
        <v>689</v>
      </c>
      <c r="M979" s="567" t="s">
        <v>689</v>
      </c>
      <c r="N979" s="567" t="s">
        <v>689</v>
      </c>
      <c r="O979" s="567" t="s">
        <v>689</v>
      </c>
      <c r="P979" s="567" t="s">
        <v>689</v>
      </c>
      <c r="Q979" s="567" t="s">
        <v>689</v>
      </c>
      <c r="R979" s="567" t="s">
        <v>689</v>
      </c>
      <c r="S979" s="567" t="s">
        <v>689</v>
      </c>
      <c r="T979" s="567" t="s">
        <v>689</v>
      </c>
      <c r="U979" s="567" t="s">
        <v>689</v>
      </c>
      <c r="V979" s="567" t="s">
        <v>689</v>
      </c>
      <c r="W979" s="567" t="s">
        <v>689</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1"/>
        <v>4</v>
      </c>
      <c r="D980" s="408"/>
      <c r="E980" s="568">
        <f>E979</f>
        <v>23</v>
      </c>
      <c r="F980" s="459" t="b">
        <f t="shared" si="319"/>
        <v>1</v>
      </c>
      <c r="G980" s="408"/>
      <c r="H980" s="1189" t="s">
        <v>730</v>
      </c>
      <c r="I980" s="1190"/>
      <c r="J980" s="569" t="s">
        <v>691</v>
      </c>
      <c r="K980" s="570" t="str">
        <f t="shared" si="320"/>
        <v>-</v>
      </c>
      <c r="L980" s="571" t="s">
        <v>689</v>
      </c>
      <c r="M980" s="571" t="s">
        <v>689</v>
      </c>
      <c r="N980" s="455">
        <v>0</v>
      </c>
      <c r="O980" s="571" t="s">
        <v>689</v>
      </c>
      <c r="P980" s="571" t="s">
        <v>689</v>
      </c>
      <c r="Q980" s="571" t="s">
        <v>689</v>
      </c>
      <c r="R980" s="571" t="s">
        <v>689</v>
      </c>
      <c r="S980" s="571" t="s">
        <v>689</v>
      </c>
      <c r="T980" s="571" t="s">
        <v>689</v>
      </c>
      <c r="U980" s="571" t="s">
        <v>689</v>
      </c>
      <c r="V980" s="571" t="s">
        <v>689</v>
      </c>
      <c r="W980" s="571" t="s">
        <v>689</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1"/>
        <v>4</v>
      </c>
      <c r="D981" s="408"/>
      <c r="E981" s="568">
        <f>E980</f>
        <v>23</v>
      </c>
      <c r="F981" s="459" t="b">
        <f t="shared" si="319"/>
        <v>1</v>
      </c>
      <c r="G981" s="408"/>
      <c r="H981" s="1191"/>
      <c r="I981" s="1192"/>
      <c r="J981" s="569" t="s">
        <v>692</v>
      </c>
      <c r="K981" s="570" t="str">
        <f t="shared" si="320"/>
        <v>-</v>
      </c>
      <c r="L981" s="571" t="s">
        <v>693</v>
      </c>
      <c r="M981" s="571" t="s">
        <v>693</v>
      </c>
      <c r="N981" s="571" t="s">
        <v>693</v>
      </c>
      <c r="O981" s="571" t="s">
        <v>693</v>
      </c>
      <c r="P981" s="571" t="s">
        <v>693</v>
      </c>
      <c r="Q981" s="571" t="s">
        <v>693</v>
      </c>
      <c r="R981" s="571" t="s">
        <v>693</v>
      </c>
      <c r="S981" s="571" t="s">
        <v>693</v>
      </c>
      <c r="T981" s="571" t="s">
        <v>693</v>
      </c>
      <c r="U981" s="571" t="s">
        <v>693</v>
      </c>
      <c r="V981" s="571" t="s">
        <v>693</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1"/>
        <v>4</v>
      </c>
      <c r="D982" s="408"/>
      <c r="E982" s="568">
        <f>E981</f>
        <v>23</v>
      </c>
      <c r="F982" s="459" t="b">
        <f t="shared" si="319"/>
        <v>1</v>
      </c>
      <c r="G982" s="408"/>
      <c r="H982" s="1193"/>
      <c r="I982" s="1194"/>
      <c r="J982" s="555" t="s">
        <v>694</v>
      </c>
      <c r="K982" s="572" t="str">
        <f t="shared" si="320"/>
        <v>-</v>
      </c>
      <c r="L982" s="569" t="s">
        <v>689</v>
      </c>
      <c r="M982" s="569" t="s">
        <v>689</v>
      </c>
      <c r="N982" s="569" t="s">
        <v>689</v>
      </c>
      <c r="O982" s="569" t="s">
        <v>689</v>
      </c>
      <c r="P982" s="569" t="s">
        <v>689</v>
      </c>
      <c r="Q982" s="569" t="s">
        <v>689</v>
      </c>
      <c r="R982" s="569" t="s">
        <v>689</v>
      </c>
      <c r="S982" s="569" t="s">
        <v>689</v>
      </c>
      <c r="T982" s="569" t="s">
        <v>689</v>
      </c>
      <c r="U982" s="569" t="s">
        <v>689</v>
      </c>
      <c r="V982" s="573" t="s">
        <v>689</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1"/>
        <v>4</v>
      </c>
      <c r="D983" s="408"/>
      <c r="E983" s="465">
        <v>24</v>
      </c>
      <c r="F983" s="459" t="b">
        <f t="shared" ref="F983:F994" si="322">COUNTIFS($L983:$W983,"-")&lt;&gt;COUNTA($L983:$W983)</f>
        <v>1</v>
      </c>
      <c r="G983" s="408"/>
      <c r="H983" s="565" t="s">
        <v>731</v>
      </c>
      <c r="I983" s="565"/>
      <c r="J983" s="547" t="s">
        <v>688</v>
      </c>
      <c r="K983" s="566" t="str">
        <f t="shared" si="320"/>
        <v>-</v>
      </c>
      <c r="L983" s="567" t="s">
        <v>689</v>
      </c>
      <c r="M983" s="567" t="s">
        <v>689</v>
      </c>
      <c r="N983" s="567" t="s">
        <v>689</v>
      </c>
      <c r="O983" s="567" t="s">
        <v>689</v>
      </c>
      <c r="P983" s="567" t="s">
        <v>689</v>
      </c>
      <c r="Q983" s="567" t="s">
        <v>689</v>
      </c>
      <c r="R983" s="567" t="s">
        <v>689</v>
      </c>
      <c r="S983" s="567" t="s">
        <v>689</v>
      </c>
      <c r="T983" s="567" t="s">
        <v>689</v>
      </c>
      <c r="U983" s="567" t="s">
        <v>689</v>
      </c>
      <c r="V983" s="567" t="s">
        <v>689</v>
      </c>
      <c r="W983" s="567" t="s">
        <v>689</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1"/>
        <v>4</v>
      </c>
      <c r="D984" s="408"/>
      <c r="E984" s="568">
        <f>E983</f>
        <v>24</v>
      </c>
      <c r="F984" s="459" t="b">
        <f t="shared" si="322"/>
        <v>1</v>
      </c>
      <c r="G984" s="408"/>
      <c r="H984" s="1189" t="s">
        <v>732</v>
      </c>
      <c r="I984" s="1190"/>
      <c r="J984" s="569" t="s">
        <v>691</v>
      </c>
      <c r="K984" s="570" t="str">
        <f t="shared" si="320"/>
        <v>-</v>
      </c>
      <c r="L984" s="571" t="s">
        <v>689</v>
      </c>
      <c r="M984" s="571" t="s">
        <v>689</v>
      </c>
      <c r="N984" s="571" t="s">
        <v>689</v>
      </c>
      <c r="O984" s="571" t="s">
        <v>689</v>
      </c>
      <c r="P984" s="571" t="s">
        <v>689</v>
      </c>
      <c r="Q984" s="571" t="s">
        <v>689</v>
      </c>
      <c r="R984" s="571" t="s">
        <v>689</v>
      </c>
      <c r="S984" s="571" t="s">
        <v>689</v>
      </c>
      <c r="T984" s="571" t="s">
        <v>689</v>
      </c>
      <c r="U984" s="571" t="s">
        <v>689</v>
      </c>
      <c r="V984" s="571" t="s">
        <v>689</v>
      </c>
      <c r="W984" s="571" t="s">
        <v>689</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1"/>
        <v>4</v>
      </c>
      <c r="D985" s="408"/>
      <c r="E985" s="568">
        <f>E984</f>
        <v>24</v>
      </c>
      <c r="F985" s="459" t="b">
        <f t="shared" si="322"/>
        <v>1</v>
      </c>
      <c r="G985" s="408"/>
      <c r="H985" s="1191"/>
      <c r="I985" s="1192"/>
      <c r="J985" s="569" t="s">
        <v>692</v>
      </c>
      <c r="K985" s="570" t="str">
        <f t="shared" si="320"/>
        <v>-</v>
      </c>
      <c r="L985" s="571" t="s">
        <v>693</v>
      </c>
      <c r="M985" s="571" t="s">
        <v>693</v>
      </c>
      <c r="N985" s="571" t="s">
        <v>693</v>
      </c>
      <c r="O985" s="571" t="s">
        <v>693</v>
      </c>
      <c r="P985" s="571" t="s">
        <v>693</v>
      </c>
      <c r="Q985" s="571" t="s">
        <v>693</v>
      </c>
      <c r="R985" s="571" t="s">
        <v>693</v>
      </c>
      <c r="S985" s="571" t="s">
        <v>693</v>
      </c>
      <c r="T985" s="571" t="s">
        <v>693</v>
      </c>
      <c r="U985" s="571" t="s">
        <v>693</v>
      </c>
      <c r="V985" s="571" t="s">
        <v>693</v>
      </c>
      <c r="W985" s="571" t="s">
        <v>693</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1"/>
        <v>4</v>
      </c>
      <c r="D986" s="408"/>
      <c r="E986" s="568">
        <f>E985</f>
        <v>24</v>
      </c>
      <c r="F986" s="459" t="b">
        <f t="shared" si="322"/>
        <v>1</v>
      </c>
      <c r="G986" s="408"/>
      <c r="H986" s="1193"/>
      <c r="I986" s="1194"/>
      <c r="J986" s="555" t="s">
        <v>694</v>
      </c>
      <c r="K986" s="572" t="str">
        <f t="shared" si="320"/>
        <v>-</v>
      </c>
      <c r="L986" s="569" t="s">
        <v>689</v>
      </c>
      <c r="M986" s="569" t="s">
        <v>689</v>
      </c>
      <c r="N986" s="569" t="s">
        <v>689</v>
      </c>
      <c r="O986" s="569" t="s">
        <v>689</v>
      </c>
      <c r="P986" s="569" t="s">
        <v>689</v>
      </c>
      <c r="Q986" s="569" t="s">
        <v>689</v>
      </c>
      <c r="R986" s="569" t="s">
        <v>689</v>
      </c>
      <c r="S986" s="569" t="s">
        <v>689</v>
      </c>
      <c r="T986" s="569" t="s">
        <v>689</v>
      </c>
      <c r="U986" s="569" t="s">
        <v>689</v>
      </c>
      <c r="V986" s="573" t="s">
        <v>689</v>
      </c>
      <c r="W986" s="573" t="s">
        <v>689</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3">INT($C$875)+3</f>
        <v>4</v>
      </c>
      <c r="D987" s="408"/>
      <c r="E987" s="465">
        <v>25</v>
      </c>
      <c r="F987" s="459" t="b">
        <f t="shared" si="322"/>
        <v>1</v>
      </c>
      <c r="G987" s="408"/>
      <c r="H987" s="565" t="s">
        <v>1083</v>
      </c>
      <c r="I987" s="565"/>
      <c r="J987" s="547" t="s">
        <v>688</v>
      </c>
      <c r="K987" s="566" t="str">
        <f t="shared" si="320"/>
        <v>-</v>
      </c>
      <c r="L987" s="567" t="s">
        <v>689</v>
      </c>
      <c r="M987" s="567" t="s">
        <v>689</v>
      </c>
      <c r="N987" s="567" t="s">
        <v>689</v>
      </c>
      <c r="O987" s="567" t="s">
        <v>689</v>
      </c>
      <c r="P987" s="567" t="s">
        <v>689</v>
      </c>
      <c r="Q987" s="574">
        <v>21</v>
      </c>
      <c r="R987" s="567" t="s">
        <v>689</v>
      </c>
      <c r="S987" s="567" t="s">
        <v>689</v>
      </c>
      <c r="T987" s="567" t="s">
        <v>689</v>
      </c>
      <c r="U987" s="567" t="s">
        <v>689</v>
      </c>
      <c r="V987" s="567" t="s">
        <v>689</v>
      </c>
      <c r="W987" s="567" t="s">
        <v>689</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3"/>
        <v>4</v>
      </c>
      <c r="D988" s="408"/>
      <c r="E988" s="568">
        <f>E987</f>
        <v>25</v>
      </c>
      <c r="F988" s="459" t="b">
        <f t="shared" si="322"/>
        <v>1</v>
      </c>
      <c r="G988" s="408"/>
      <c r="H988" s="1189" t="s">
        <v>1084</v>
      </c>
      <c r="I988" s="1190"/>
      <c r="J988" s="569" t="s">
        <v>691</v>
      </c>
      <c r="K988" s="570" t="str">
        <f t="shared" si="320"/>
        <v>-</v>
      </c>
      <c r="L988" s="571" t="s">
        <v>689</v>
      </c>
      <c r="M988" s="571" t="s">
        <v>689</v>
      </c>
      <c r="N988" s="571" t="s">
        <v>689</v>
      </c>
      <c r="O988" s="571" t="s">
        <v>689</v>
      </c>
      <c r="P988" s="571" t="s">
        <v>689</v>
      </c>
      <c r="Q988" s="571" t="s">
        <v>689</v>
      </c>
      <c r="R988" s="571" t="s">
        <v>689</v>
      </c>
      <c r="S988" s="455" t="b">
        <v>1</v>
      </c>
      <c r="T988" s="571" t="s">
        <v>689</v>
      </c>
      <c r="U988" s="571" t="s">
        <v>689</v>
      </c>
      <c r="V988" s="571" t="s">
        <v>689</v>
      </c>
      <c r="W988" s="571" t="s">
        <v>689</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3"/>
        <v>4</v>
      </c>
      <c r="D989" s="408"/>
      <c r="E989" s="568">
        <f>E988</f>
        <v>25</v>
      </c>
      <c r="F989" s="459" t="b">
        <f t="shared" si="322"/>
        <v>1</v>
      </c>
      <c r="G989" s="408"/>
      <c r="H989" s="1191"/>
      <c r="I989" s="1192"/>
      <c r="J989" s="569" t="s">
        <v>692</v>
      </c>
      <c r="K989" s="570" t="str">
        <f t="shared" si="320"/>
        <v>-</v>
      </c>
      <c r="L989" s="571" t="s">
        <v>693</v>
      </c>
      <c r="M989" s="571" t="s">
        <v>693</v>
      </c>
      <c r="N989" s="571" t="s">
        <v>693</v>
      </c>
      <c r="O989" s="571" t="s">
        <v>693</v>
      </c>
      <c r="P989" s="455">
        <v>21</v>
      </c>
      <c r="Q989" s="571" t="s">
        <v>693</v>
      </c>
      <c r="R989" s="571" t="s">
        <v>693</v>
      </c>
      <c r="S989" s="571" t="s">
        <v>693</v>
      </c>
      <c r="T989" s="571" t="s">
        <v>693</v>
      </c>
      <c r="U989" s="571" t="s">
        <v>693</v>
      </c>
      <c r="V989" s="571" t="s">
        <v>693</v>
      </c>
      <c r="W989" s="571" t="s">
        <v>693</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3"/>
        <v>4</v>
      </c>
      <c r="D990" s="408"/>
      <c r="E990" s="568">
        <f>E989</f>
        <v>25</v>
      </c>
      <c r="F990" s="459" t="b">
        <f t="shared" si="322"/>
        <v>1</v>
      </c>
      <c r="G990" s="408"/>
      <c r="H990" s="1193"/>
      <c r="I990" s="1194"/>
      <c r="J990" s="555" t="s">
        <v>694</v>
      </c>
      <c r="K990" s="572" t="str">
        <f t="shared" si="320"/>
        <v>-</v>
      </c>
      <c r="L990" s="569" t="s">
        <v>689</v>
      </c>
      <c r="M990" s="569" t="s">
        <v>689</v>
      </c>
      <c r="N990" s="569" t="s">
        <v>689</v>
      </c>
      <c r="O990" s="569" t="s">
        <v>689</v>
      </c>
      <c r="P990" s="569" t="s">
        <v>689</v>
      </c>
      <c r="Q990" s="569" t="s">
        <v>689</v>
      </c>
      <c r="R990" s="569" t="s">
        <v>689</v>
      </c>
      <c r="S990" s="569" t="s">
        <v>689</v>
      </c>
      <c r="T990" s="569" t="s">
        <v>689</v>
      </c>
      <c r="U990" s="569" t="s">
        <v>689</v>
      </c>
      <c r="V990" s="573" t="s">
        <v>689</v>
      </c>
      <c r="W990" s="573" t="s">
        <v>689</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3"/>
        <v>4</v>
      </c>
      <c r="D991" s="408"/>
      <c r="E991" s="465">
        <v>26</v>
      </c>
      <c r="F991" s="459" t="b">
        <f t="shared" si="322"/>
        <v>1</v>
      </c>
      <c r="G991" s="408"/>
      <c r="H991" s="565" t="s">
        <v>733</v>
      </c>
      <c r="I991" s="565"/>
      <c r="J991" s="547" t="s">
        <v>688</v>
      </c>
      <c r="K991" s="566" t="str">
        <f t="shared" si="320"/>
        <v>-</v>
      </c>
      <c r="L991" s="575">
        <v>-1</v>
      </c>
      <c r="M991" s="567" t="s">
        <v>689</v>
      </c>
      <c r="N991" s="567" t="s">
        <v>689</v>
      </c>
      <c r="O991" s="567" t="s">
        <v>689</v>
      </c>
      <c r="P991" s="567" t="s">
        <v>689</v>
      </c>
      <c r="Q991" s="567" t="s">
        <v>689</v>
      </c>
      <c r="R991" s="567" t="s">
        <v>689</v>
      </c>
      <c r="S991" s="567" t="s">
        <v>689</v>
      </c>
      <c r="T991" s="567" t="s">
        <v>689</v>
      </c>
      <c r="U991" s="567" t="s">
        <v>689</v>
      </c>
      <c r="V991" s="574">
        <v>0.05</v>
      </c>
      <c r="W991" s="567" t="s">
        <v>689</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3"/>
        <v>4</v>
      </c>
      <c r="D992" s="408"/>
      <c r="E992" s="568">
        <f>E991</f>
        <v>26</v>
      </c>
      <c r="F992" s="459" t="b">
        <f t="shared" si="322"/>
        <v>1</v>
      </c>
      <c r="G992" s="408"/>
      <c r="H992" s="1189" t="s">
        <v>734</v>
      </c>
      <c r="I992" s="1190"/>
      <c r="J992" s="569" t="s">
        <v>691</v>
      </c>
      <c r="K992" s="570" t="str">
        <f t="shared" si="320"/>
        <v>-</v>
      </c>
      <c r="L992" s="571" t="s">
        <v>689</v>
      </c>
      <c r="M992" s="571" t="s">
        <v>689</v>
      </c>
      <c r="N992" s="571" t="s">
        <v>689</v>
      </c>
      <c r="O992" s="571" t="s">
        <v>689</v>
      </c>
      <c r="P992" s="571" t="s">
        <v>689</v>
      </c>
      <c r="Q992" s="571" t="s">
        <v>689</v>
      </c>
      <c r="R992" s="571" t="s">
        <v>689</v>
      </c>
      <c r="S992" s="571" t="s">
        <v>689</v>
      </c>
      <c r="T992" s="571" t="s">
        <v>689</v>
      </c>
      <c r="U992" s="571" t="s">
        <v>689</v>
      </c>
      <c r="V992" s="571" t="s">
        <v>689</v>
      </c>
      <c r="W992" s="571" t="s">
        <v>689</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3"/>
        <v>4</v>
      </c>
      <c r="D993" s="408"/>
      <c r="E993" s="568">
        <f>E992</f>
        <v>26</v>
      </c>
      <c r="F993" s="459" t="b">
        <f t="shared" si="322"/>
        <v>1</v>
      </c>
      <c r="G993" s="408"/>
      <c r="H993" s="1191"/>
      <c r="I993" s="1192"/>
      <c r="J993" s="569" t="s">
        <v>692</v>
      </c>
      <c r="K993" s="570" t="str">
        <f t="shared" si="320"/>
        <v>-</v>
      </c>
      <c r="L993" s="571" t="s">
        <v>693</v>
      </c>
      <c r="M993" s="571" t="s">
        <v>693</v>
      </c>
      <c r="N993" s="571" t="s">
        <v>693</v>
      </c>
      <c r="O993" s="571" t="s">
        <v>693</v>
      </c>
      <c r="P993" s="571" t="s">
        <v>693</v>
      </c>
      <c r="Q993" s="571" t="s">
        <v>693</v>
      </c>
      <c r="R993" s="571" t="s">
        <v>693</v>
      </c>
      <c r="S993" s="571" t="s">
        <v>693</v>
      </c>
      <c r="T993" s="571" t="s">
        <v>693</v>
      </c>
      <c r="U993" s="571" t="s">
        <v>693</v>
      </c>
      <c r="V993" s="571" t="s">
        <v>693</v>
      </c>
      <c r="W993" s="571" t="s">
        <v>693</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3"/>
        <v>4</v>
      </c>
      <c r="D994" s="408"/>
      <c r="E994" s="568">
        <f>E993</f>
        <v>26</v>
      </c>
      <c r="F994" s="459" t="b">
        <f t="shared" si="322"/>
        <v>1</v>
      </c>
      <c r="G994" s="408"/>
      <c r="H994" s="1193"/>
      <c r="I994" s="1194"/>
      <c r="J994" s="555" t="s">
        <v>694</v>
      </c>
      <c r="K994" s="572" t="str">
        <f t="shared" si="320"/>
        <v>-</v>
      </c>
      <c r="L994" s="577" t="s">
        <v>689</v>
      </c>
      <c r="M994" s="577" t="s">
        <v>689</v>
      </c>
      <c r="N994" s="577" t="s">
        <v>689</v>
      </c>
      <c r="O994" s="577" t="s">
        <v>689</v>
      </c>
      <c r="P994" s="577" t="s">
        <v>689</v>
      </c>
      <c r="Q994" s="577" t="s">
        <v>689</v>
      </c>
      <c r="R994" s="577" t="s">
        <v>689</v>
      </c>
      <c r="S994" s="577" t="s">
        <v>689</v>
      </c>
      <c r="T994" s="577" t="s">
        <v>689</v>
      </c>
      <c r="U994" s="577" t="s">
        <v>689</v>
      </c>
      <c r="V994" s="576">
        <v>-0.05</v>
      </c>
      <c r="W994" s="573" t="s">
        <v>689</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735</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736</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737</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738</v>
      </c>
      <c r="I1000" s="413"/>
      <c r="J1000" s="455">
        <v>0</v>
      </c>
      <c r="K1000" s="455">
        <v>0.5</v>
      </c>
      <c r="L1000" s="455">
        <v>1.25</v>
      </c>
      <c r="M1000" s="429">
        <f>FORECAST(M999,CHOOSE({1,2},L1000,N1000),CHOOSE({1,2},L999,N999))</f>
        <v>13.624999999999998</v>
      </c>
      <c r="N1000" s="455">
        <v>3.5</v>
      </c>
      <c r="O1000" s="413" t="s">
        <v>739</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740</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421</v>
      </c>
      <c r="F6" s="459">
        <v>2</v>
      </c>
      <c r="G6" s="396"/>
      <c r="H6" s="858" t="s">
        <v>741</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423</v>
      </c>
      <c r="F7" s="462">
        <v>1</v>
      </c>
      <c r="G7" s="400"/>
      <c r="H7" s="588"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429</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430</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431</v>
      </c>
      <c r="I11" s="413"/>
      <c r="J11" s="674">
        <v>44526.325755208301</v>
      </c>
      <c r="K11" s="1233" t="s">
        <v>996</v>
      </c>
      <c r="L11" s="1234"/>
      <c r="M11" s="1234"/>
      <c r="N11" s="1234"/>
      <c r="O11" s="1234"/>
      <c r="P11" s="1234"/>
      <c r="Q11" s="1234"/>
      <c r="R11" s="1234"/>
      <c r="S11" s="1234"/>
      <c r="T11" s="1234"/>
      <c r="U11" s="1234"/>
      <c r="V11" s="1234"/>
      <c r="W11" s="1234"/>
      <c r="X11" s="1234"/>
      <c r="Y11" s="1234"/>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432</v>
      </c>
      <c r="I12" s="413"/>
      <c r="J12" s="673">
        <v>44697.529600694397</v>
      </c>
      <c r="K12" s="1235" t="s">
        <v>1166</v>
      </c>
      <c r="L12" s="1236"/>
      <c r="M12" s="1236"/>
      <c r="N12" s="1236"/>
      <c r="O12" s="1236"/>
      <c r="P12" s="1236"/>
      <c r="Q12" s="1236"/>
      <c r="R12" s="1236"/>
      <c r="S12" s="1236"/>
      <c r="T12" s="1236"/>
      <c r="U12" s="1236"/>
      <c r="V12" s="1236"/>
      <c r="W12" s="1236"/>
      <c r="X12" s="1236"/>
      <c r="Y12" s="1237"/>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79">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434</v>
      </c>
      <c r="I15" s="583"/>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421</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423</v>
      </c>
      <c r="F30" s="462">
        <v>1</v>
      </c>
      <c r="G30" s="400"/>
      <c r="H30" s="588" t="s">
        <v>988</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991</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742</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743</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744</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742</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743</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742</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743</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745</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79">
        <f>INT(MAX($C$48:$C$112))+1</f>
        <v>5</v>
      </c>
      <c r="D45" s="408" t="s">
        <v>428</v>
      </c>
      <c r="E45" s="465"/>
      <c r="F45" s="465"/>
      <c r="G45" s="408"/>
      <c r="H45" s="465" t="s">
        <v>746</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748</v>
      </c>
      <c r="I46" s="426" t="s">
        <v>995</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425</v>
      </c>
      <c r="I47" s="592" t="s">
        <v>187</v>
      </c>
      <c r="J47" s="397" t="s">
        <v>832</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429</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884</v>
      </c>
      <c r="I49" s="429" t="s">
        <v>747</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887</v>
      </c>
      <c r="I52" s="594" t="s">
        <v>747</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888</v>
      </c>
      <c r="I55" s="429" t="s">
        <v>747</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889</v>
      </c>
      <c r="I58" s="429" t="s">
        <v>747</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886</v>
      </c>
      <c r="I61" s="429" t="s">
        <v>747</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890</v>
      </c>
      <c r="I64" s="429" t="s">
        <v>747</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885</v>
      </c>
      <c r="I67" s="429" t="s">
        <v>747</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891</v>
      </c>
      <c r="I70" s="594" t="s">
        <v>747</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892</v>
      </c>
      <c r="I73" s="429" t="s">
        <v>747</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893</v>
      </c>
      <c r="I76" s="429" t="s">
        <v>747</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894</v>
      </c>
      <c r="I79" s="429" t="s">
        <v>747</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895</v>
      </c>
      <c r="I82" s="429" t="s">
        <v>747</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896</v>
      </c>
      <c r="I85" s="429" t="s">
        <v>747</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897</v>
      </c>
      <c r="I88" s="594" t="s">
        <v>747</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898</v>
      </c>
      <c r="I91" s="429" t="s">
        <v>747</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899</v>
      </c>
      <c r="I94" s="429" t="s">
        <v>747</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900</v>
      </c>
      <c r="I97" s="429" t="s">
        <v>747</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901</v>
      </c>
      <c r="I100" s="429" t="s">
        <v>747</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902</v>
      </c>
      <c r="I103" s="429" t="s">
        <v>747</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903</v>
      </c>
      <c r="I106" s="429" t="s">
        <v>747</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904</v>
      </c>
      <c r="I109" s="429" t="s">
        <v>747</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7" customFormat="1" outlineLevel="1" x14ac:dyDescent="0.25">
      <c r="A113" s="382"/>
      <c r="B113" s="391"/>
      <c r="C113" s="579">
        <f>INT($C$29)+1</f>
        <v>2</v>
      </c>
      <c r="D113" s="408"/>
      <c r="E113" s="465"/>
      <c r="F113" s="465"/>
      <c r="G113" s="408"/>
      <c r="H113" s="468" t="s">
        <v>990</v>
      </c>
      <c r="I113" s="861" t="s">
        <v>992</v>
      </c>
      <c r="J113" s="860" t="s">
        <v>773</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425</v>
      </c>
      <c r="I114" s="592" t="s">
        <v>187</v>
      </c>
      <c r="J114" s="860" t="s">
        <v>832</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429</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884</v>
      </c>
      <c r="I116" s="429" t="s">
        <v>747</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887</v>
      </c>
      <c r="I117" s="594" t="s">
        <v>747</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888</v>
      </c>
      <c r="I118" s="429" t="s">
        <v>747</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889</v>
      </c>
      <c r="I119" s="429" t="s">
        <v>747</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886</v>
      </c>
      <c r="I120" s="429" t="s">
        <v>747</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890</v>
      </c>
      <c r="I121" s="429" t="s">
        <v>747</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885</v>
      </c>
      <c r="I122" s="429" t="s">
        <v>747</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891</v>
      </c>
      <c r="I123" s="594" t="s">
        <v>747</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892</v>
      </c>
      <c r="I124" s="429" t="s">
        <v>747</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893</v>
      </c>
      <c r="I125" s="429" t="s">
        <v>747</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894</v>
      </c>
      <c r="I126" s="429" t="s">
        <v>747</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895</v>
      </c>
      <c r="I127" s="429" t="s">
        <v>747</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896</v>
      </c>
      <c r="I128" s="429" t="s">
        <v>747</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897</v>
      </c>
      <c r="I129" s="594" t="s">
        <v>747</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898</v>
      </c>
      <c r="I130" s="429" t="s">
        <v>747</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899</v>
      </c>
      <c r="I131" s="429" t="s">
        <v>747</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900</v>
      </c>
      <c r="I132" s="429" t="s">
        <v>747</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901</v>
      </c>
      <c r="I133" s="429" t="s">
        <v>747</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902</v>
      </c>
      <c r="I134" s="429" t="s">
        <v>747</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903</v>
      </c>
      <c r="I135" s="429" t="s">
        <v>747</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904</v>
      </c>
      <c r="I136" s="429" t="s">
        <v>747</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79">
        <f>INT($C$29)+1</f>
        <v>2</v>
      </c>
      <c r="D138" s="408"/>
      <c r="E138" s="465"/>
      <c r="F138" s="465"/>
      <c r="G138" s="408"/>
      <c r="H138" s="468" t="s">
        <v>749</v>
      </c>
      <c r="I138" s="426"/>
      <c r="J138" s="426" t="s">
        <v>758</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608</v>
      </c>
      <c r="I139" s="592" t="s">
        <v>750</v>
      </c>
      <c r="J139" s="397" t="s">
        <v>832</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429</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931</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922</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923</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925</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924</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926</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929</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930</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926</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927</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928</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934</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926</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927</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928</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618</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619</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620</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751</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752</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753</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754</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755</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756</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757</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922</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923</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925</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924</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926</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929</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930</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926</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927</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928</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934</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926</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927</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928</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618</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619</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620</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751</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752</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753</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754</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755</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756</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757</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922</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923</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925</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924</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926</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929</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930</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926</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927</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928</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934</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926</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927</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928</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618</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619</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620</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751</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752</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753</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754</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755</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756</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757</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922</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923</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925</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924</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926</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929</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930</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926</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927</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928</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934</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926</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927</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928</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618</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619</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620</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751</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752</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753</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754</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755</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756</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757</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922</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923</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925</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924</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926</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929</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930</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926</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927</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928</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934</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926</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927</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928</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618</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619</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620</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751</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752</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753</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754</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755</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756</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757</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922</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923</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925</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924</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926</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929</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930</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926</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927</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928</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934</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926</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927</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928</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618</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619</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620</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751</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752</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753</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754</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755</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756</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757</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922</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923</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925</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924</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926</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929</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930</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926</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927</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928</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934</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926</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927</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928</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618</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619</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620</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751</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752</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753</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754</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755</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756</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757</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922</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923</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925</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924</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926</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929</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930</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926</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927</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928</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934</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926</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927</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928</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618</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619</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620</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751</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752</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753</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754</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755</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756</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757</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922</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923</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925</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924</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926</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929</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930</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926</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927</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928</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934</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926</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927</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928</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618</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619</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620</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751</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752</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753</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754</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755</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756</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757</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740</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905</v>
      </c>
      <c r="B25" s="329">
        <v>1</v>
      </c>
    </row>
    <row r="26" spans="1:2" x14ac:dyDescent="0.25">
      <c r="A26" s="73" t="s">
        <v>906</v>
      </c>
      <c r="B26" s="329">
        <v>1</v>
      </c>
    </row>
    <row r="27" spans="1:2" x14ac:dyDescent="0.25">
      <c r="A27" s="73" t="s">
        <v>907</v>
      </c>
      <c r="B27" s="329">
        <v>1</v>
      </c>
    </row>
    <row r="28" spans="1:2" x14ac:dyDescent="0.25">
      <c r="A28" s="73" t="s">
        <v>1229</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905</v>
      </c>
      <c r="B36" s="329">
        <v>1</v>
      </c>
    </row>
    <row r="37" spans="1:2" x14ac:dyDescent="0.25">
      <c r="A37" s="73" t="s">
        <v>906</v>
      </c>
      <c r="B37" s="329">
        <v>1</v>
      </c>
    </row>
    <row r="38" spans="1:2" x14ac:dyDescent="0.25">
      <c r="A38" s="73" t="s">
        <v>907</v>
      </c>
      <c r="B38" s="329">
        <v>1</v>
      </c>
    </row>
    <row r="39" spans="1:2" x14ac:dyDescent="0.25">
      <c r="A39" s="73" t="s">
        <v>1229</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905</v>
      </c>
      <c r="B47" s="329">
        <v>1</v>
      </c>
    </row>
    <row r="48" spans="1:2" x14ac:dyDescent="0.25">
      <c r="A48" s="73" t="s">
        <v>906</v>
      </c>
      <c r="B48" s="329">
        <v>1</v>
      </c>
    </row>
    <row r="49" spans="1:3" x14ac:dyDescent="0.25">
      <c r="A49" s="73" t="s">
        <v>907</v>
      </c>
      <c r="B49" s="329">
        <v>1</v>
      </c>
    </row>
    <row r="50" spans="1:3" x14ac:dyDescent="0.25">
      <c r="A50" s="73" t="s">
        <v>1229</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963</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1007</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961</v>
      </c>
      <c r="J18" s="701"/>
      <c r="K18" s="110" t="s">
        <v>960</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769</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1114</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1115</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1116</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843</v>
      </c>
      <c r="K34" s="725" t="s">
        <v>415</v>
      </c>
      <c r="L34" s="725" t="s">
        <v>812</v>
      </c>
      <c r="M34" s="725" t="s">
        <v>813</v>
      </c>
      <c r="N34" s="725" t="s">
        <v>814</v>
      </c>
      <c r="O34" s="725" t="s">
        <v>815</v>
      </c>
      <c r="P34" s="725" t="s">
        <v>816</v>
      </c>
      <c r="Q34" s="725" t="s">
        <v>817</v>
      </c>
      <c r="R34" s="725" t="s">
        <v>818</v>
      </c>
      <c r="S34" s="725" t="s">
        <v>819</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1117</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1059</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1064</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1060</v>
      </c>
      <c r="J93" s="938" t="s">
        <v>1061</v>
      </c>
      <c r="K93" s="938" t="s">
        <v>1062</v>
      </c>
      <c r="L93" s="938" t="s">
        <v>1063</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1006</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1071</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1073</v>
      </c>
      <c r="I130" s="955" t="s">
        <v>1074</v>
      </c>
      <c r="J130" s="956" t="s">
        <v>1075</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1068</v>
      </c>
      <c r="I131" s="687" t="s">
        <v>1069</v>
      </c>
      <c r="J131" s="687" t="s">
        <v>1070</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1076</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1068</v>
      </c>
      <c r="I152" s="687" t="s">
        <v>1069</v>
      </c>
      <c r="J152" s="687" t="s">
        <v>1070</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1072</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1068</v>
      </c>
      <c r="I172" s="687" t="s">
        <v>1069</v>
      </c>
      <c r="J172" s="687" t="s">
        <v>1070</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1094</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1134</v>
      </c>
      <c r="I192" s="256" t="s">
        <v>386</v>
      </c>
      <c r="J192" s="256" t="s">
        <v>387</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1008</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972</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338</v>
      </c>
      <c r="K216" s="643" t="s">
        <v>339</v>
      </c>
      <c r="L216" s="897" t="s">
        <v>1039</v>
      </c>
      <c r="M216" s="898" t="s">
        <v>69</v>
      </c>
      <c r="N216" s="898" t="s">
        <v>1040</v>
      </c>
      <c r="O216" s="898" t="s">
        <v>73</v>
      </c>
      <c r="P216" s="899" t="s">
        <v>77</v>
      </c>
      <c r="Q216" s="900" t="s">
        <v>357</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1010</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1026</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1009</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1135</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1020</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1027</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1022</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1028</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1031</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1030</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1042</v>
      </c>
      <c r="I253" s="196"/>
      <c r="J253" s="901">
        <v>0.15</v>
      </c>
      <c r="K253" s="1238" t="s">
        <v>1045</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1043</v>
      </c>
      <c r="I254" s="196"/>
      <c r="J254" s="901">
        <v>0.02</v>
      </c>
      <c r="K254" s="1238"/>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1044</v>
      </c>
      <c r="I255" s="196"/>
      <c r="J255" s="902">
        <f>1-SUM(J253:J254)</f>
        <v>0.83000000000000007</v>
      </c>
      <c r="K255" s="1238"/>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1029</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1033</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1034</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1035</v>
      </c>
      <c r="K261" s="896" t="s">
        <v>1038</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1036</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1037</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1041</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1046</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1028</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1031</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1030</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1042</v>
      </c>
      <c r="I273" s="196"/>
      <c r="J273" s="901">
        <v>0.125</v>
      </c>
      <c r="K273" s="1238" t="s">
        <v>1045</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1043</v>
      </c>
      <c r="I274" s="196"/>
      <c r="J274" s="901">
        <v>0.02</v>
      </c>
      <c r="K274" s="1238"/>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1044</v>
      </c>
      <c r="I275" s="196"/>
      <c r="J275" s="902">
        <f>1-SUM(J273:J274)</f>
        <v>0.85499999999999998</v>
      </c>
      <c r="K275" s="1238"/>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684</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540</v>
      </c>
      <c r="I279" s="209"/>
      <c r="J279" s="454" t="s">
        <v>14</v>
      </c>
      <c r="K279" s="454" t="s">
        <v>532</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1032</v>
      </c>
      <c r="I282" s="209"/>
      <c r="J282" s="454" t="s">
        <v>533</v>
      </c>
      <c r="K282" s="454" t="s">
        <v>534</v>
      </c>
      <c r="L282" s="454" t="s">
        <v>535</v>
      </c>
      <c r="M282" s="454" t="s">
        <v>536</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1011</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1012</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1021</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1013</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1025</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1014</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1015</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1016</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1017</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1023</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471</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1024</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1018</v>
      </c>
      <c r="H306" s="208"/>
      <c r="I306" s="1243" t="s">
        <v>1019</v>
      </c>
      <c r="J306" s="1244"/>
      <c r="K306" s="1244"/>
      <c r="L306" s="1244"/>
      <c r="M306" s="1244"/>
      <c r="N306" s="1244"/>
      <c r="O306" s="1244"/>
      <c r="P306" s="1244"/>
      <c r="Q306" s="1245"/>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46" t="s">
        <v>74</v>
      </c>
      <c r="J307" s="1247"/>
      <c r="K307" s="1248"/>
      <c r="L307" s="1249" t="s">
        <v>71</v>
      </c>
      <c r="M307" s="1250"/>
      <c r="N307" s="1251"/>
      <c r="O307" s="1252" t="s">
        <v>338</v>
      </c>
      <c r="P307" s="1253"/>
      <c r="Q307" s="1254"/>
      <c r="R307" s="58"/>
      <c r="S307" s="1239" t="s">
        <v>1048</v>
      </c>
      <c r="T307" s="1241" t="s">
        <v>1047</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0"/>
      <c r="T308" s="1242"/>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868</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869</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968</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860</v>
      </c>
      <c r="J11" s="725"/>
      <c r="K11" s="726"/>
      <c r="L11" s="726"/>
      <c r="M11" s="725"/>
      <c r="N11" s="725"/>
      <c r="O11" s="725" t="s">
        <v>864</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867</v>
      </c>
      <c r="J12" s="725"/>
      <c r="K12" s="725" t="s">
        <v>206</v>
      </c>
      <c r="L12" s="725" t="s">
        <v>866</v>
      </c>
      <c r="M12" s="725" t="s">
        <v>865</v>
      </c>
      <c r="N12" s="725" t="s">
        <v>864</v>
      </c>
      <c r="O12" s="725" t="str">
        <f>"per "&amp;$I$26&amp;" MJ"</f>
        <v>per 100 MJ</v>
      </c>
      <c r="P12" s="725"/>
      <c r="Q12" s="725" t="s">
        <v>939</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874</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875</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876</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877</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878</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879</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880</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881</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882</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883</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863</v>
      </c>
      <c r="I26" s="738">
        <v>100</v>
      </c>
      <c r="J26" s="717" t="s">
        <v>862</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861</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2022-09-18T14:23:50Z</dcterms:modified>
</cp:coreProperties>
</file>