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A559664-7CED-439F-9D11-9B5D87BF058F}" xr6:coauthVersionLast="47" xr6:coauthVersionMax="47" xr10:uidLastSave="{00000000-0000-0000-0000-000000000000}"/>
  <bookViews>
    <workbookView xWindow="-7275" yWindow="-16320" windowWidth="29040" windowHeight="15720" tabRatio="658"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Crop!$V$160:$V$211</definedName>
    <definedName name="i_nitrogen_applied_k" localSheetId="4">Emissions!$H$58:$H$88</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General!$P$17:$S$47</definedName>
    <definedName name="i_phase_can_reduce_kp7" localSheetId="1">General!$U$17:$X$47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Crop!$T$160:$T$211</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6" i="22" l="1"/>
  <c r="W16" i="22"/>
  <c r="X16" i="22"/>
  <c r="U16" i="22"/>
  <c r="Q16" i="22"/>
  <c r="R16" i="22"/>
  <c r="S16" i="22"/>
  <c r="P16" i="22"/>
  <c r="Q113" i="22"/>
  <c r="Q114" i="22" s="1"/>
  <c r="Q109" i="22"/>
  <c r="Q110" i="22" s="1"/>
  <c r="Q108" i="22"/>
  <c r="X108" i="22" s="1"/>
  <c r="X113" i="22"/>
  <c r="X107" i="22"/>
  <c r="Y107" i="22"/>
  <c r="Z107" i="22"/>
  <c r="W107" i="22"/>
  <c r="H219" i="1"/>
  <c r="I219" i="1"/>
  <c r="J219" i="1"/>
  <c r="K219" i="1"/>
  <c r="L219" i="1"/>
  <c r="M219" i="1"/>
  <c r="N219" i="1"/>
  <c r="O219" i="1"/>
  <c r="P219" i="1"/>
  <c r="Q219" i="1"/>
  <c r="H220" i="1"/>
  <c r="I220" i="1"/>
  <c r="J220" i="1"/>
  <c r="K220" i="1"/>
  <c r="L220" i="1"/>
  <c r="M220" i="1"/>
  <c r="N220" i="1"/>
  <c r="O220" i="1"/>
  <c r="P220" i="1"/>
  <c r="Q220" i="1"/>
  <c r="H221" i="1"/>
  <c r="I221" i="1"/>
  <c r="J221" i="1"/>
  <c r="K221" i="1"/>
  <c r="L221" i="1"/>
  <c r="M221" i="1"/>
  <c r="N221" i="1"/>
  <c r="O221" i="1"/>
  <c r="P221" i="1"/>
  <c r="Q221" i="1"/>
  <c r="H222" i="1"/>
  <c r="I222" i="1"/>
  <c r="J222" i="1"/>
  <c r="K222" i="1"/>
  <c r="L222" i="1"/>
  <c r="M222" i="1"/>
  <c r="N222" i="1"/>
  <c r="O222" i="1"/>
  <c r="P222" i="1"/>
  <c r="Q222" i="1"/>
  <c r="H223" i="1"/>
  <c r="I223" i="1"/>
  <c r="J223" i="1"/>
  <c r="K223" i="1"/>
  <c r="L223" i="1"/>
  <c r="M223" i="1"/>
  <c r="N223" i="1"/>
  <c r="O223" i="1"/>
  <c r="P223" i="1"/>
  <c r="Q223" i="1"/>
  <c r="H224" i="1"/>
  <c r="I224" i="1"/>
  <c r="J224" i="1"/>
  <c r="K224" i="1"/>
  <c r="L224" i="1"/>
  <c r="M224" i="1"/>
  <c r="N224" i="1"/>
  <c r="O224" i="1"/>
  <c r="P224" i="1"/>
  <c r="Q224" i="1"/>
  <c r="H225" i="1"/>
  <c r="I225" i="1"/>
  <c r="J225" i="1"/>
  <c r="K225" i="1"/>
  <c r="L225" i="1"/>
  <c r="M225" i="1"/>
  <c r="N225" i="1"/>
  <c r="O225" i="1"/>
  <c r="P225" i="1"/>
  <c r="Q225" i="1"/>
  <c r="H226" i="1"/>
  <c r="I226" i="1"/>
  <c r="J226" i="1"/>
  <c r="K226" i="1"/>
  <c r="L226" i="1"/>
  <c r="M226" i="1"/>
  <c r="N226" i="1"/>
  <c r="O226" i="1"/>
  <c r="P226" i="1"/>
  <c r="Q226" i="1"/>
  <c r="H227" i="1"/>
  <c r="I227" i="1"/>
  <c r="J227" i="1"/>
  <c r="K227" i="1"/>
  <c r="L227" i="1"/>
  <c r="M227" i="1"/>
  <c r="N227" i="1"/>
  <c r="O227" i="1"/>
  <c r="P227" i="1"/>
  <c r="Q227" i="1"/>
  <c r="H228" i="1"/>
  <c r="I228" i="1"/>
  <c r="J228" i="1"/>
  <c r="K228" i="1"/>
  <c r="L228" i="1"/>
  <c r="M228" i="1"/>
  <c r="N228" i="1"/>
  <c r="O228" i="1"/>
  <c r="P228" i="1"/>
  <c r="Q228" i="1"/>
  <c r="H229" i="1"/>
  <c r="I229" i="1"/>
  <c r="J229" i="1"/>
  <c r="K229" i="1"/>
  <c r="L229" i="1"/>
  <c r="M229" i="1"/>
  <c r="N229" i="1"/>
  <c r="O229" i="1"/>
  <c r="P229" i="1"/>
  <c r="Q229" i="1"/>
  <c r="H230" i="1"/>
  <c r="I230" i="1"/>
  <c r="J230" i="1"/>
  <c r="K230" i="1"/>
  <c r="L230" i="1"/>
  <c r="M230" i="1"/>
  <c r="N230" i="1"/>
  <c r="O230" i="1"/>
  <c r="P230" i="1"/>
  <c r="Q230" i="1"/>
  <c r="H231" i="1"/>
  <c r="I231" i="1"/>
  <c r="J231" i="1"/>
  <c r="K231" i="1"/>
  <c r="L231" i="1"/>
  <c r="M231" i="1"/>
  <c r="N231" i="1"/>
  <c r="O231" i="1"/>
  <c r="P231" i="1"/>
  <c r="Q231" i="1"/>
  <c r="H232" i="1"/>
  <c r="I232" i="1"/>
  <c r="J232" i="1"/>
  <c r="K232" i="1"/>
  <c r="L232" i="1"/>
  <c r="M232" i="1"/>
  <c r="N232" i="1"/>
  <c r="O232" i="1"/>
  <c r="P232" i="1"/>
  <c r="Q232" i="1"/>
  <c r="H233" i="1"/>
  <c r="I233" i="1"/>
  <c r="J233" i="1"/>
  <c r="K233" i="1"/>
  <c r="L233" i="1"/>
  <c r="M233" i="1"/>
  <c r="N233" i="1"/>
  <c r="O233" i="1"/>
  <c r="P233" i="1"/>
  <c r="Q233" i="1"/>
  <c r="H234" i="1"/>
  <c r="I234" i="1"/>
  <c r="J234" i="1"/>
  <c r="K234" i="1"/>
  <c r="L234" i="1"/>
  <c r="M234" i="1"/>
  <c r="N234" i="1"/>
  <c r="O234" i="1"/>
  <c r="P234" i="1"/>
  <c r="Q234" i="1"/>
  <c r="H235" i="1"/>
  <c r="I235" i="1"/>
  <c r="J235" i="1"/>
  <c r="K235" i="1"/>
  <c r="L235" i="1"/>
  <c r="M235" i="1"/>
  <c r="N235" i="1"/>
  <c r="O235" i="1"/>
  <c r="P235" i="1"/>
  <c r="Q235" i="1"/>
  <c r="H236" i="1"/>
  <c r="I236" i="1"/>
  <c r="J236" i="1"/>
  <c r="K236" i="1"/>
  <c r="L236" i="1"/>
  <c r="M236" i="1"/>
  <c r="N236" i="1"/>
  <c r="O236" i="1"/>
  <c r="P236" i="1"/>
  <c r="Q236" i="1"/>
  <c r="H237" i="1"/>
  <c r="I237" i="1"/>
  <c r="J237" i="1"/>
  <c r="K237" i="1"/>
  <c r="L237" i="1"/>
  <c r="M237" i="1"/>
  <c r="N237" i="1"/>
  <c r="O237" i="1"/>
  <c r="P237" i="1"/>
  <c r="Q237" i="1"/>
  <c r="H238" i="1"/>
  <c r="I238" i="1"/>
  <c r="J238" i="1"/>
  <c r="K238" i="1"/>
  <c r="L238" i="1"/>
  <c r="M238" i="1"/>
  <c r="N238" i="1"/>
  <c r="O238" i="1"/>
  <c r="P238" i="1"/>
  <c r="Q238" i="1"/>
  <c r="H239" i="1"/>
  <c r="I239" i="1"/>
  <c r="J239" i="1"/>
  <c r="K239" i="1"/>
  <c r="L239" i="1"/>
  <c r="M239" i="1"/>
  <c r="N239" i="1"/>
  <c r="O239" i="1"/>
  <c r="P239" i="1"/>
  <c r="Q239" i="1"/>
  <c r="H240" i="1"/>
  <c r="I240" i="1"/>
  <c r="J240" i="1"/>
  <c r="K240" i="1"/>
  <c r="L240" i="1"/>
  <c r="M240" i="1"/>
  <c r="N240" i="1"/>
  <c r="O240" i="1"/>
  <c r="P240" i="1"/>
  <c r="Q240" i="1"/>
  <c r="H241" i="1"/>
  <c r="I241" i="1"/>
  <c r="J241" i="1"/>
  <c r="K241" i="1"/>
  <c r="L241" i="1"/>
  <c r="M241" i="1"/>
  <c r="N241" i="1"/>
  <c r="O241" i="1"/>
  <c r="P241" i="1"/>
  <c r="Q241" i="1"/>
  <c r="H242" i="1"/>
  <c r="I242" i="1"/>
  <c r="J242" i="1"/>
  <c r="K242" i="1"/>
  <c r="L242" i="1"/>
  <c r="M242" i="1"/>
  <c r="N242" i="1"/>
  <c r="O242" i="1"/>
  <c r="P242" i="1"/>
  <c r="Q242" i="1"/>
  <c r="H243" i="1"/>
  <c r="I243" i="1"/>
  <c r="J243" i="1"/>
  <c r="K243" i="1"/>
  <c r="L243" i="1"/>
  <c r="M243" i="1"/>
  <c r="N243" i="1"/>
  <c r="O243" i="1"/>
  <c r="P243" i="1"/>
  <c r="Q243" i="1"/>
  <c r="H244" i="1"/>
  <c r="I244" i="1"/>
  <c r="J244" i="1"/>
  <c r="K244" i="1"/>
  <c r="L244" i="1"/>
  <c r="M244" i="1"/>
  <c r="N244" i="1"/>
  <c r="O244" i="1"/>
  <c r="P244" i="1"/>
  <c r="Q244" i="1"/>
  <c r="H245" i="1"/>
  <c r="I245" i="1"/>
  <c r="J245" i="1"/>
  <c r="K245" i="1"/>
  <c r="L245" i="1"/>
  <c r="M245" i="1"/>
  <c r="N245" i="1"/>
  <c r="O245" i="1"/>
  <c r="P245" i="1"/>
  <c r="Q245" i="1"/>
  <c r="H246" i="1"/>
  <c r="I246" i="1"/>
  <c r="J246" i="1"/>
  <c r="K246" i="1"/>
  <c r="L246" i="1"/>
  <c r="M246" i="1"/>
  <c r="N246" i="1"/>
  <c r="O246" i="1"/>
  <c r="P246" i="1"/>
  <c r="Q246" i="1"/>
  <c r="H247" i="1"/>
  <c r="I247" i="1"/>
  <c r="J247" i="1"/>
  <c r="K247" i="1"/>
  <c r="L247" i="1"/>
  <c r="M247" i="1"/>
  <c r="N247" i="1"/>
  <c r="O247" i="1"/>
  <c r="P247" i="1"/>
  <c r="Q247" i="1"/>
  <c r="H248" i="1"/>
  <c r="I248" i="1"/>
  <c r="J248" i="1"/>
  <c r="K248" i="1"/>
  <c r="L248" i="1"/>
  <c r="M248" i="1"/>
  <c r="N248" i="1"/>
  <c r="O248" i="1"/>
  <c r="P248" i="1"/>
  <c r="Q248" i="1"/>
  <c r="H249" i="1"/>
  <c r="I249" i="1"/>
  <c r="J249" i="1"/>
  <c r="K249" i="1"/>
  <c r="L249" i="1"/>
  <c r="M249" i="1"/>
  <c r="N249" i="1"/>
  <c r="O249" i="1"/>
  <c r="P249" i="1"/>
  <c r="Q249" i="1"/>
  <c r="H250" i="1"/>
  <c r="I250" i="1"/>
  <c r="J250" i="1"/>
  <c r="K250" i="1"/>
  <c r="L250" i="1"/>
  <c r="M250" i="1"/>
  <c r="N250" i="1"/>
  <c r="O250" i="1"/>
  <c r="P250" i="1"/>
  <c r="Q250" i="1"/>
  <c r="H251" i="1"/>
  <c r="I251" i="1"/>
  <c r="J251" i="1"/>
  <c r="K251" i="1"/>
  <c r="L251" i="1"/>
  <c r="M251" i="1"/>
  <c r="N251" i="1"/>
  <c r="O251" i="1"/>
  <c r="P251" i="1"/>
  <c r="Q251" i="1"/>
  <c r="H252" i="1"/>
  <c r="I252" i="1"/>
  <c r="J252" i="1"/>
  <c r="K252" i="1"/>
  <c r="L252" i="1"/>
  <c r="M252" i="1"/>
  <c r="N252" i="1"/>
  <c r="O252" i="1"/>
  <c r="P252" i="1"/>
  <c r="Q252" i="1"/>
  <c r="H253" i="1"/>
  <c r="I253" i="1"/>
  <c r="J253" i="1"/>
  <c r="K253" i="1"/>
  <c r="L253" i="1"/>
  <c r="M253" i="1"/>
  <c r="N253" i="1"/>
  <c r="O253" i="1"/>
  <c r="P253" i="1"/>
  <c r="Q253" i="1"/>
  <c r="H254" i="1"/>
  <c r="I254" i="1"/>
  <c r="J254" i="1"/>
  <c r="K254" i="1"/>
  <c r="L254" i="1"/>
  <c r="M254" i="1"/>
  <c r="N254" i="1"/>
  <c r="O254" i="1"/>
  <c r="P254" i="1"/>
  <c r="Q254" i="1"/>
  <c r="H255" i="1"/>
  <c r="I255" i="1"/>
  <c r="J255" i="1"/>
  <c r="K255" i="1"/>
  <c r="L255" i="1"/>
  <c r="M255" i="1"/>
  <c r="N255" i="1"/>
  <c r="O255" i="1"/>
  <c r="P255" i="1"/>
  <c r="Q255" i="1"/>
  <c r="H256" i="1"/>
  <c r="I256" i="1"/>
  <c r="J256" i="1"/>
  <c r="K256" i="1"/>
  <c r="L256" i="1"/>
  <c r="M256" i="1"/>
  <c r="N256" i="1"/>
  <c r="O256" i="1"/>
  <c r="P256" i="1"/>
  <c r="Q256" i="1"/>
  <c r="H257" i="1"/>
  <c r="I257" i="1"/>
  <c r="J257" i="1"/>
  <c r="K257" i="1"/>
  <c r="L257" i="1"/>
  <c r="M257" i="1"/>
  <c r="N257" i="1"/>
  <c r="O257" i="1"/>
  <c r="P257" i="1"/>
  <c r="Q257" i="1"/>
  <c r="H258" i="1"/>
  <c r="I258" i="1"/>
  <c r="J258" i="1"/>
  <c r="K258" i="1"/>
  <c r="L258" i="1"/>
  <c r="M258" i="1"/>
  <c r="N258" i="1"/>
  <c r="O258" i="1"/>
  <c r="P258" i="1"/>
  <c r="Q258" i="1"/>
  <c r="H259" i="1"/>
  <c r="I259" i="1"/>
  <c r="J259" i="1"/>
  <c r="K259" i="1"/>
  <c r="L259" i="1"/>
  <c r="M259" i="1"/>
  <c r="N259" i="1"/>
  <c r="O259" i="1"/>
  <c r="P259" i="1"/>
  <c r="Q259" i="1"/>
  <c r="H260" i="1"/>
  <c r="I260" i="1"/>
  <c r="J260" i="1"/>
  <c r="K260" i="1"/>
  <c r="L260" i="1"/>
  <c r="M260" i="1"/>
  <c r="N260" i="1"/>
  <c r="O260" i="1"/>
  <c r="P260" i="1"/>
  <c r="Q260" i="1"/>
  <c r="H261" i="1"/>
  <c r="I261" i="1"/>
  <c r="J261" i="1"/>
  <c r="K261" i="1"/>
  <c r="L261" i="1"/>
  <c r="M261" i="1"/>
  <c r="N261" i="1"/>
  <c r="O261" i="1"/>
  <c r="P261" i="1"/>
  <c r="Q261" i="1"/>
  <c r="H262" i="1"/>
  <c r="I262" i="1"/>
  <c r="J262" i="1"/>
  <c r="K262" i="1"/>
  <c r="L262" i="1"/>
  <c r="M262" i="1"/>
  <c r="N262" i="1"/>
  <c r="O262" i="1"/>
  <c r="P262" i="1"/>
  <c r="Q262" i="1"/>
  <c r="H263" i="1"/>
  <c r="I263" i="1"/>
  <c r="J263" i="1"/>
  <c r="K263" i="1"/>
  <c r="L263" i="1"/>
  <c r="M263" i="1"/>
  <c r="N263" i="1"/>
  <c r="O263" i="1"/>
  <c r="P263" i="1"/>
  <c r="Q263" i="1"/>
  <c r="H264" i="1"/>
  <c r="I264" i="1"/>
  <c r="J264" i="1"/>
  <c r="K264" i="1"/>
  <c r="L264" i="1"/>
  <c r="M264" i="1"/>
  <c r="N264" i="1"/>
  <c r="O264" i="1"/>
  <c r="P264" i="1"/>
  <c r="Q264" i="1"/>
  <c r="H265" i="1"/>
  <c r="I265" i="1"/>
  <c r="J265" i="1"/>
  <c r="K265" i="1"/>
  <c r="L265" i="1"/>
  <c r="M265" i="1"/>
  <c r="N265" i="1"/>
  <c r="O265" i="1"/>
  <c r="P265" i="1"/>
  <c r="Q265" i="1"/>
  <c r="H266" i="1"/>
  <c r="I266" i="1"/>
  <c r="J266" i="1"/>
  <c r="K266" i="1"/>
  <c r="L266" i="1"/>
  <c r="M266" i="1"/>
  <c r="N266" i="1"/>
  <c r="O266" i="1"/>
  <c r="P266" i="1"/>
  <c r="Q266" i="1"/>
  <c r="H267" i="1"/>
  <c r="I267" i="1"/>
  <c r="J267" i="1"/>
  <c r="K267" i="1"/>
  <c r="L267" i="1"/>
  <c r="M267" i="1"/>
  <c r="N267" i="1"/>
  <c r="O267" i="1"/>
  <c r="P267" i="1"/>
  <c r="Q267" i="1"/>
  <c r="H268" i="1"/>
  <c r="I268" i="1"/>
  <c r="J268" i="1"/>
  <c r="K268" i="1"/>
  <c r="L268" i="1"/>
  <c r="M268" i="1"/>
  <c r="N268" i="1"/>
  <c r="O268" i="1"/>
  <c r="P268" i="1"/>
  <c r="Q268" i="1"/>
  <c r="H269" i="1"/>
  <c r="I269" i="1"/>
  <c r="J269" i="1"/>
  <c r="K269" i="1"/>
  <c r="L269" i="1"/>
  <c r="M269" i="1"/>
  <c r="N269" i="1"/>
  <c r="O269" i="1"/>
  <c r="P269" i="1"/>
  <c r="Q269" i="1"/>
  <c r="I218" i="1"/>
  <c r="J218" i="1"/>
  <c r="K218" i="1"/>
  <c r="L218" i="1"/>
  <c r="M218" i="1"/>
  <c r="N218" i="1"/>
  <c r="O218" i="1"/>
  <c r="P218" i="1"/>
  <c r="Q218" i="1"/>
  <c r="H218" i="1"/>
  <c r="H42" i="6"/>
  <c r="H720" i="1"/>
  <c r="J52" i="1"/>
  <c r="K52" i="1"/>
  <c r="L52" i="1"/>
  <c r="M52" i="1"/>
  <c r="N52" i="1"/>
  <c r="O52" i="1"/>
  <c r="P52" i="1"/>
  <c r="I52" i="1"/>
  <c r="J537" i="1"/>
  <c r="K537" i="1"/>
  <c r="L537" i="1"/>
  <c r="M537" i="1"/>
  <c r="N537" i="1"/>
  <c r="O537" i="1"/>
  <c r="P537" i="1"/>
  <c r="Q537" i="1"/>
  <c r="X109" i="22" l="1"/>
  <c r="Q111" i="22"/>
  <c r="X110" i="22"/>
  <c r="X114" i="22"/>
  <c r="Q115" i="22"/>
  <c r="R537" i="1"/>
  <c r="Q116" i="22" l="1"/>
  <c r="X115" i="22"/>
  <c r="Q112" i="22"/>
  <c r="X112" i="22" s="1"/>
  <c r="X111" i="22"/>
  <c r="H332" i="1"/>
  <c r="Q117" i="22" l="1"/>
  <c r="X117" i="22" s="1"/>
  <c r="X116" i="22"/>
  <c r="G513" i="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1" i="18"/>
  <c r="Y850" i="18"/>
  <c r="M851" i="18"/>
  <c r="AA850"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2" i="18"/>
  <c r="Y851" i="18"/>
  <c r="M852" i="18"/>
  <c r="AA851"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3" i="18"/>
  <c r="Y853" i="18" s="1"/>
  <c r="Y852" i="18"/>
  <c r="M853" i="18"/>
  <c r="AA853" i="18" s="1"/>
  <c r="AA852"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R113" i="22" l="1"/>
  <c r="R114" i="22" s="1"/>
  <c r="R115" i="22" s="1"/>
  <c r="R116" i="22" s="1"/>
  <c r="R117" i="22" s="1"/>
  <c r="AM348" i="9"/>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0" i="18"/>
  <c r="AA820" i="18"/>
  <c r="Z820" i="18"/>
  <c r="Y820" i="18"/>
  <c r="Y819" i="18"/>
  <c r="C750" i="18"/>
  <c r="C749" i="18"/>
  <c r="C748"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AB109" i="22"/>
  <c r="C249" i="18"/>
  <c r="C219" i="18"/>
  <c r="C218" i="18"/>
  <c r="C217" i="18"/>
  <c r="C216" i="18"/>
  <c r="Y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76" i="23"/>
  <c r="N115" i="22" l="1"/>
  <c r="AE115" i="22"/>
  <c r="AD115" i="22"/>
  <c r="AO137" i="18"/>
  <c r="Y117" i="22"/>
  <c r="Y116" i="22"/>
  <c r="M24" i="21"/>
  <c r="M23" i="21"/>
  <c r="M22" i="21"/>
  <c r="M21" i="21"/>
  <c r="M20" i="21"/>
  <c r="M19" i="21"/>
  <c r="M18" i="21"/>
  <c r="M17" i="21"/>
  <c r="M16" i="21"/>
  <c r="M15" i="21"/>
  <c r="AE116" i="22" l="1"/>
  <c r="AD116" i="22"/>
  <c r="AE117" i="22"/>
  <c r="AD117" i="22"/>
  <c r="AO138" i="18"/>
  <c r="D54" i="23"/>
  <c r="D53" i="23"/>
  <c r="AO139" i="18" l="1"/>
  <c r="D66" i="23"/>
  <c r="AO140" i="18" l="1"/>
  <c r="G9" i="23"/>
  <c r="G43" i="23"/>
  <c r="G209" i="23"/>
  <c r="D171" i="23"/>
  <c r="G166" i="23"/>
  <c r="D115" i="23"/>
  <c r="G110" i="23"/>
  <c r="D48" i="23"/>
  <c r="AO141" i="18" l="1"/>
  <c r="I120" i="23"/>
  <c r="I146" i="23"/>
  <c r="G71" i="23"/>
  <c r="C404" i="18"/>
  <c r="C403" i="18"/>
  <c r="C402" i="18"/>
  <c r="C401" i="18"/>
  <c r="C400" i="18"/>
  <c r="C399" i="18"/>
  <c r="C398" i="18"/>
  <c r="C397" i="18"/>
  <c r="AO142" i="18" l="1"/>
  <c r="I91" i="23"/>
  <c r="D67" i="23"/>
  <c r="D169" i="23"/>
  <c r="D172" i="23" s="1"/>
  <c r="U31" i="17"/>
  <c r="G84" i="22"/>
  <c r="G95" i="22"/>
  <c r="M119" i="22"/>
  <c r="G121" i="22"/>
  <c r="J144" i="22"/>
  <c r="G146" i="22"/>
  <c r="K33" i="9" l="1"/>
  <c r="K29" i="27" s="1"/>
  <c r="AM355" i="9"/>
  <c r="AO143" i="18"/>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family val="2"/>
          </rPr>
          <t>Michael:</t>
        </r>
        <r>
          <rPr>
            <sz val="9"/>
            <color indexed="81"/>
            <rFont val="Tahoma"/>
            <family val="2"/>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<sst xmlns="http://schemas.openxmlformats.org/spreadsheetml/2006/main" count="7394" uniqueCount="1230">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</sst>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amily val="2"/>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94" workbookViewId="0">
      <selection activeCell="T110" sqref="T110"/>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 t="shared" ref="Q16:S16" si="0">Q107</f>
        <v>Brk</v>
      </c>
      <c r="R16" s="32" t="str">
        <f t="shared" si="0"/>
        <v>Quality brk</v>
      </c>
      <c r="S16" s="32" t="str">
        <f t="shared" si="0"/>
        <v>Spring</v>
      </c>
      <c r="T16" s="32"/>
      <c r="U16" s="32" t="str">
        <f>P16</f>
        <v>Dry seeding</v>
      </c>
      <c r="V16" s="32" t="str">
        <f t="shared" ref="V16:X16" si="1">Q16</f>
        <v>Brk</v>
      </c>
      <c r="W16" s="32" t="str">
        <f t="shared" si="1"/>
        <v>Quality brk</v>
      </c>
      <c r="X16" s="32" t="str">
        <f t="shared" si="1"/>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1225</v>
      </c>
      <c r="H24" s="199" t="b">
        <v>0</v>
      </c>
      <c r="I24" s="199" t="b">
        <v>0</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63</v>
      </c>
      <c r="H25" s="199" t="b">
        <v>1</v>
      </c>
      <c r="I25" s="199" t="b">
        <v>1</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925</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217</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927</v>
      </c>
      <c r="H29" s="199" t="b">
        <v>1</v>
      </c>
      <c r="I29" s="199" t="b">
        <v>1</v>
      </c>
      <c r="K29" s="664" t="s">
        <v>957</v>
      </c>
      <c r="L29" s="199" t="b">
        <v>0</v>
      </c>
      <c r="M29" s="199" t="b">
        <v>0</v>
      </c>
      <c r="N29" s="32"/>
      <c r="O29" s="489" t="s">
        <v>1225</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61</v>
      </c>
      <c r="H31" s="199" t="b">
        <v>1</v>
      </c>
      <c r="I31" s="199" t="b">
        <v>1</v>
      </c>
      <c r="K31" s="32"/>
      <c r="L31" s="32"/>
      <c r="M31" s="32"/>
      <c r="N31" s="32"/>
      <c r="O31" s="489" t="s">
        <v>925</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923</v>
      </c>
      <c r="H32" s="199" t="b">
        <v>1</v>
      </c>
      <c r="I32" s="199" t="b">
        <v>1</v>
      </c>
      <c r="K32" s="32"/>
      <c r="L32" s="32"/>
      <c r="M32" s="32"/>
      <c r="N32" s="32"/>
      <c r="O32" s="489" t="s">
        <v>217</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90" t="s">
        <v>926</v>
      </c>
      <c r="H34" s="199" t="b">
        <v>1</v>
      </c>
      <c r="I34" s="199" t="b">
        <v>1</v>
      </c>
      <c r="K34" s="32"/>
      <c r="L34" s="32"/>
      <c r="M34" s="32"/>
      <c r="N34" s="32"/>
      <c r="O34" s="489" t="s">
        <v>927</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K35" s="32"/>
      <c r="L35" s="32"/>
      <c r="M35" s="32"/>
      <c r="N35" s="32"/>
      <c r="O35" s="489" t="s">
        <v>331</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1067</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332</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955</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333</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956</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71</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61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923</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334</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957</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68</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90" t="s">
        <v>926</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30"/>
      <c r="P48" s="30"/>
      <c r="Q48" s="30"/>
      <c r="R48" s="30"/>
      <c r="S48" s="30"/>
      <c r="T48" s="32"/>
      <c r="U48" s="30"/>
      <c r="V48" s="30"/>
      <c r="W48" s="30"/>
      <c r="X48" s="30"/>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8"/>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Z107" si="2">Q107</f>
        <v>Brk</v>
      </c>
      <c r="Y107" s="24" t="str">
        <f t="shared" si="2"/>
        <v>Quality brk</v>
      </c>
      <c r="Z107" s="24" t="str">
        <f t="shared" si="2"/>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3">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4">MIN(51,INT((P109 - DATE(YEAR(P109),1,1))/7))*7</f>
        <v>91</v>
      </c>
      <c r="X109" s="697">
        <f t="shared" ref="X109:X117" si="5">MIN(51,INT((Q109 - DATE(YEAR(Q109),1,1))/7))*7</f>
        <v>119</v>
      </c>
      <c r="Y109" s="697">
        <f t="shared" ref="Y109:Y117" si="6">MIN(51,INT((R109 - DATE(YEAR(R109),1,1))/7))*7</f>
        <v>161</v>
      </c>
      <c r="Z109" s="697">
        <f t="shared" ref="Z109:Z117" si="7">MIN(51,INT((S109 - DATE(YEAR(S109),1,1))/7))*7</f>
        <v>238</v>
      </c>
      <c r="AA109" s="32"/>
      <c r="AB109" s="697">
        <f t="shared" si="3"/>
        <v>119</v>
      </c>
      <c r="AC109" s="32"/>
      <c r="AD109" s="643">
        <f t="shared" ref="AD109:AE117" si="8">$Y109</f>
        <v>161</v>
      </c>
      <c r="AE109" s="643">
        <f t="shared" si="8"/>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9">P109</f>
        <v>43560</v>
      </c>
      <c r="Q110" s="699">
        <f>Q109</f>
        <v>43589</v>
      </c>
      <c r="R110" s="699">
        <f t="shared" ref="R110:R117" si="10">R109</f>
        <v>43631</v>
      </c>
      <c r="S110" s="699">
        <f t="shared" ref="S110:S117" si="11">S109</f>
        <v>43709</v>
      </c>
      <c r="T110" s="32"/>
      <c r="U110" s="1">
        <f t="shared" ref="U110:U117" si="12">U109</f>
        <v>43589</v>
      </c>
      <c r="V110" s="32"/>
      <c r="W110" s="697">
        <f t="shared" si="4"/>
        <v>91</v>
      </c>
      <c r="X110" s="697">
        <f t="shared" si="5"/>
        <v>119</v>
      </c>
      <c r="Y110" s="697">
        <f t="shared" si="6"/>
        <v>161</v>
      </c>
      <c r="Z110" s="697">
        <f t="shared" si="7"/>
        <v>238</v>
      </c>
      <c r="AA110" s="32"/>
      <c r="AB110" s="697">
        <f t="shared" si="3"/>
        <v>119</v>
      </c>
      <c r="AC110" s="32"/>
      <c r="AD110" s="643">
        <f t="shared" si="8"/>
        <v>161</v>
      </c>
      <c r="AE110" s="643">
        <f t="shared" si="8"/>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9"/>
        <v>43560</v>
      </c>
      <c r="Q111" s="699">
        <f t="shared" si="9"/>
        <v>43589</v>
      </c>
      <c r="R111" s="699">
        <f t="shared" si="10"/>
        <v>43631</v>
      </c>
      <c r="S111" s="699">
        <f t="shared" si="11"/>
        <v>43709</v>
      </c>
      <c r="T111" s="32"/>
      <c r="U111" s="1">
        <f t="shared" si="12"/>
        <v>43589</v>
      </c>
      <c r="V111" s="32"/>
      <c r="W111" s="697">
        <f t="shared" si="4"/>
        <v>91</v>
      </c>
      <c r="X111" s="697">
        <f t="shared" si="5"/>
        <v>119</v>
      </c>
      <c r="Y111" s="697">
        <f t="shared" si="6"/>
        <v>161</v>
      </c>
      <c r="Z111" s="697">
        <f t="shared" si="7"/>
        <v>238</v>
      </c>
      <c r="AA111" s="32"/>
      <c r="AB111" s="697">
        <f t="shared" si="3"/>
        <v>119</v>
      </c>
      <c r="AC111" s="32"/>
      <c r="AD111" s="643">
        <f t="shared" si="8"/>
        <v>161</v>
      </c>
      <c r="AE111" s="643">
        <f t="shared" si="8"/>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9"/>
        <v>43560</v>
      </c>
      <c r="Q112" s="699">
        <f t="shared" si="9"/>
        <v>43589</v>
      </c>
      <c r="R112" s="699">
        <f t="shared" si="10"/>
        <v>43631</v>
      </c>
      <c r="S112" s="699">
        <f t="shared" si="11"/>
        <v>43709</v>
      </c>
      <c r="T112" s="32"/>
      <c r="U112" s="1">
        <f t="shared" si="12"/>
        <v>43589</v>
      </c>
      <c r="V112" s="32"/>
      <c r="W112" s="697">
        <f t="shared" si="4"/>
        <v>91</v>
      </c>
      <c r="X112" s="697">
        <f t="shared" si="5"/>
        <v>119</v>
      </c>
      <c r="Y112" s="697">
        <f t="shared" si="6"/>
        <v>161</v>
      </c>
      <c r="Z112" s="697">
        <f t="shared" si="7"/>
        <v>238</v>
      </c>
      <c r="AA112" s="32"/>
      <c r="AB112" s="697">
        <f t="shared" si="3"/>
        <v>119</v>
      </c>
      <c r="AC112" s="32"/>
      <c r="AD112" s="643">
        <f t="shared" si="8"/>
        <v>161</v>
      </c>
      <c r="AE112" s="643">
        <f t="shared" si="8"/>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9"/>
        <v>43560</v>
      </c>
      <c r="Q113" s="581">
        <f>Periods!K$22</f>
        <v>43606</v>
      </c>
      <c r="R113" s="581">
        <f>R112</f>
        <v>43631</v>
      </c>
      <c r="S113" s="581">
        <f>Periods!$K$25</f>
        <v>43709</v>
      </c>
      <c r="T113" s="32"/>
      <c r="U113" s="641">
        <f>Periods!K22</f>
        <v>43606</v>
      </c>
      <c r="V113" s="32"/>
      <c r="W113" s="697">
        <f t="shared" si="4"/>
        <v>91</v>
      </c>
      <c r="X113" s="697">
        <f t="shared" si="5"/>
        <v>140</v>
      </c>
      <c r="Y113" s="697">
        <f t="shared" si="6"/>
        <v>161</v>
      </c>
      <c r="Z113" s="697">
        <f t="shared" si="7"/>
        <v>238</v>
      </c>
      <c r="AA113" s="32"/>
      <c r="AB113" s="697">
        <f t="shared" si="3"/>
        <v>140</v>
      </c>
      <c r="AC113" s="32"/>
      <c r="AD113" s="643">
        <f t="shared" si="8"/>
        <v>161</v>
      </c>
      <c r="AE113" s="643">
        <f t="shared" si="8"/>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9"/>
        <v>43560</v>
      </c>
      <c r="Q114" s="699">
        <f>Q113</f>
        <v>43606</v>
      </c>
      <c r="R114" s="699">
        <f t="shared" si="10"/>
        <v>43631</v>
      </c>
      <c r="S114" s="699">
        <f t="shared" si="11"/>
        <v>43709</v>
      </c>
      <c r="T114" s="32"/>
      <c r="U114" s="1">
        <f t="shared" si="12"/>
        <v>43606</v>
      </c>
      <c r="V114" s="32"/>
      <c r="W114" s="697">
        <f t="shared" si="4"/>
        <v>91</v>
      </c>
      <c r="X114" s="697">
        <f t="shared" si="5"/>
        <v>140</v>
      </c>
      <c r="Y114" s="697">
        <f t="shared" si="6"/>
        <v>161</v>
      </c>
      <c r="Z114" s="697">
        <f t="shared" si="7"/>
        <v>238</v>
      </c>
      <c r="AA114" s="32"/>
      <c r="AB114" s="697">
        <f t="shared" si="3"/>
        <v>140</v>
      </c>
      <c r="AC114" s="32"/>
      <c r="AD114" s="643">
        <f t="shared" si="8"/>
        <v>161</v>
      </c>
      <c r="AE114" s="643">
        <f t="shared" si="8"/>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9"/>
        <v>43560</v>
      </c>
      <c r="Q115" s="699">
        <f t="shared" si="9"/>
        <v>43606</v>
      </c>
      <c r="R115" s="699">
        <f t="shared" si="10"/>
        <v>43631</v>
      </c>
      <c r="S115" s="699">
        <f t="shared" si="11"/>
        <v>43709</v>
      </c>
      <c r="T115" s="32"/>
      <c r="U115" s="1">
        <f t="shared" si="12"/>
        <v>43606</v>
      </c>
      <c r="V115" s="32"/>
      <c r="W115" s="697">
        <f t="shared" si="4"/>
        <v>91</v>
      </c>
      <c r="X115" s="697">
        <f t="shared" si="5"/>
        <v>140</v>
      </c>
      <c r="Y115" s="697">
        <f t="shared" si="6"/>
        <v>161</v>
      </c>
      <c r="Z115" s="697">
        <f t="shared" si="7"/>
        <v>238</v>
      </c>
      <c r="AA115" s="32"/>
      <c r="AB115" s="697">
        <f t="shared" si="3"/>
        <v>140</v>
      </c>
      <c r="AC115" s="32"/>
      <c r="AD115" s="643">
        <f t="shared" si="8"/>
        <v>161</v>
      </c>
      <c r="AE115" s="643">
        <f t="shared" si="8"/>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9"/>
        <v>43560</v>
      </c>
      <c r="Q116" s="699">
        <f t="shared" si="9"/>
        <v>43606</v>
      </c>
      <c r="R116" s="699">
        <f t="shared" si="10"/>
        <v>43631</v>
      </c>
      <c r="S116" s="699">
        <f t="shared" si="11"/>
        <v>43709</v>
      </c>
      <c r="T116" s="32"/>
      <c r="U116" s="1">
        <f t="shared" si="12"/>
        <v>43606</v>
      </c>
      <c r="V116" s="32"/>
      <c r="W116" s="697">
        <f t="shared" si="4"/>
        <v>91</v>
      </c>
      <c r="X116" s="697">
        <f t="shared" si="5"/>
        <v>140</v>
      </c>
      <c r="Y116" s="697">
        <f t="shared" si="6"/>
        <v>161</v>
      </c>
      <c r="Z116" s="697">
        <f t="shared" si="7"/>
        <v>238</v>
      </c>
      <c r="AA116" s="32"/>
      <c r="AB116" s="697">
        <f t="shared" si="3"/>
        <v>140</v>
      </c>
      <c r="AC116" s="32"/>
      <c r="AD116" s="643">
        <f t="shared" si="8"/>
        <v>161</v>
      </c>
      <c r="AE116" s="643">
        <f t="shared" si="8"/>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9"/>
        <v>43560</v>
      </c>
      <c r="Q117" s="699">
        <f t="shared" si="9"/>
        <v>43606</v>
      </c>
      <c r="R117" s="699">
        <f t="shared" si="10"/>
        <v>43631</v>
      </c>
      <c r="S117" s="699">
        <f t="shared" si="11"/>
        <v>43709</v>
      </c>
      <c r="T117" s="32"/>
      <c r="U117" s="1">
        <f t="shared" si="12"/>
        <v>43606</v>
      </c>
      <c r="V117" s="32"/>
      <c r="W117" s="697">
        <f t="shared" si="4"/>
        <v>91</v>
      </c>
      <c r="X117" s="697">
        <f t="shared" si="5"/>
        <v>140</v>
      </c>
      <c r="Y117" s="697">
        <f t="shared" si="6"/>
        <v>161</v>
      </c>
      <c r="Z117" s="697">
        <f t="shared" si="7"/>
        <v>238</v>
      </c>
      <c r="AA117" s="32"/>
      <c r="AB117" s="697">
        <f t="shared" si="3"/>
        <v>140</v>
      </c>
      <c r="AC117" s="32"/>
      <c r="AD117" s="643">
        <f t="shared" si="8"/>
        <v>161</v>
      </c>
      <c r="AE117" s="643">
        <f t="shared" si="8"/>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514" zoomScale="90" zoomScaleNormal="90" workbookViewId="0">
      <selection activeCell="P532" sqref="P5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889">
        <f t="shared" ref="I52" si="2">0.215*I45+0.215*I59+0.215*I47+0.215*I51+0.14*I61</f>
        <v>0</v>
      </c>
      <c r="J52" s="889">
        <f t="shared" ref="J52" si="3">0.215*J45+0.215*J59+0.215*J47+0.215*J51+0.14*J61</f>
        <v>0</v>
      </c>
      <c r="K52" s="889">
        <f t="shared" ref="K52" si="4">0.215*K45+0.215*K59+0.215*K47+0.215*K51+0.14*K61</f>
        <v>0</v>
      </c>
      <c r="L52" s="889">
        <f t="shared" ref="L52" si="5">0.215*L45+0.215*L59+0.215*L47+0.215*L51+0.14*L61</f>
        <v>0</v>
      </c>
      <c r="M52" s="889">
        <f t="shared" ref="M52" si="6">0.215*M45+0.215*M59+0.215*M47+0.215*M51+0.14*M61</f>
        <v>-16.989999999999998</v>
      </c>
      <c r="N52" s="889">
        <f t="shared" ref="N52" si="7">0.215*N45+0.215*N59+0.215*N47+0.215*N51+0.14*N61</f>
        <v>-16.989999999999998</v>
      </c>
      <c r="O52" s="889">
        <f t="shared" ref="O52" si="8">0.215*O45+0.215*O59+0.215*O47+0.215*O51+0.14*O61</f>
        <v>-16.989999999999998</v>
      </c>
      <c r="P52" s="889">
        <f t="shared" ref="P52" si="9">0.215*P45+0.215*P59+0.215*P47+0.215*P51+0.14*P61</f>
        <v>-16.989999999999998</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861</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862</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863</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1071</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785</v>
      </c>
      <c r="I75" s="35" t="s">
        <v>800</v>
      </c>
      <c r="J75" s="35" t="s">
        <v>379</v>
      </c>
      <c r="K75" s="26" t="s">
        <v>772</v>
      </c>
      <c r="L75" s="26" t="s">
        <v>773</v>
      </c>
      <c r="M75" s="26" t="s">
        <v>774</v>
      </c>
      <c r="N75" s="35" t="s">
        <v>775</v>
      </c>
      <c r="O75" s="35" t="s">
        <v>776</v>
      </c>
      <c r="P75" s="35" t="s">
        <v>777</v>
      </c>
      <c r="Q75" s="35" t="s">
        <v>778</v>
      </c>
      <c r="R75" s="35" t="s">
        <v>779</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800</v>
      </c>
      <c r="J96" s="35" t="s">
        <v>379</v>
      </c>
      <c r="K96" s="26" t="s">
        <v>772</v>
      </c>
      <c r="L96" s="26" t="s">
        <v>773</v>
      </c>
      <c r="M96" s="26" t="s">
        <v>774</v>
      </c>
      <c r="N96" s="35" t="s">
        <v>775</v>
      </c>
      <c r="O96" s="35" t="s">
        <v>776</v>
      </c>
      <c r="P96" s="35" t="s">
        <v>777</v>
      </c>
      <c r="Q96" s="35" t="s">
        <v>778</v>
      </c>
      <c r="R96" s="35" t="s">
        <v>779</v>
      </c>
      <c r="S96" s="35"/>
      <c r="T96" s="35" t="s">
        <v>95</v>
      </c>
      <c r="U96" s="35" t="s">
        <v>800</v>
      </c>
      <c r="V96" s="35" t="s">
        <v>379</v>
      </c>
      <c r="W96" s="26" t="s">
        <v>772</v>
      </c>
      <c r="X96" s="26" t="s">
        <v>773</v>
      </c>
      <c r="Y96" s="26" t="s">
        <v>774</v>
      </c>
      <c r="Z96" s="35" t="s">
        <v>775</v>
      </c>
      <c r="AA96" s="35" t="s">
        <v>776</v>
      </c>
      <c r="AB96" s="35" t="s">
        <v>777</v>
      </c>
      <c r="AC96" s="35" t="s">
        <v>778</v>
      </c>
      <c r="AD96" s="35" t="s">
        <v>779</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1114</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1144</v>
      </c>
      <c r="I134" s="866"/>
      <c r="J134" s="866" t="s">
        <v>1183</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797</v>
      </c>
      <c r="O159" s="22"/>
      <c r="P159" s="22"/>
      <c r="Q159" s="22" t="s">
        <v>771</v>
      </c>
      <c r="R159" s="22"/>
      <c r="S159" s="22"/>
      <c r="T159" s="22" t="s">
        <v>1182</v>
      </c>
      <c r="U159" s="22"/>
      <c r="V159" s="22" t="s">
        <v>1119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1105</v>
      </c>
      <c r="L160" s="665" t="s">
        <v>219</v>
      </c>
      <c r="M160" s="666" t="s">
        <v>67</v>
      </c>
      <c r="N160" t="b">
        <f>AND(COUNTIF(G171:$G$211,G160))</f>
        <v>0</v>
      </c>
      <c r="O160" s="33" t="s">
        <v>22</v>
      </c>
      <c r="Q160" s="241" t="b">
        <v>1</v>
      </c>
      <c r="T160" s="241">
        <f>IF(OR(M160="a",M160="a2",M160="sp"),0,1)</f>
        <v>0</v>
      </c>
      <c r="V160" s="222">
        <f>1-T160</f>
        <v>1</v>
      </c>
      <c r="X160" t="s">
        <v>1203</v>
      </c>
      <c r="Z160" t="s">
        <v>172</v>
      </c>
      <c r="AC160" t="s">
        <v>1208</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1101</v>
      </c>
      <c r="M161" s="666" t="s">
        <v>802</v>
      </c>
      <c r="N161" t="b">
        <f>AND(COUNTIF(G173:$G$211,G161))</f>
        <v>0</v>
      </c>
      <c r="O161" s="33" t="s">
        <v>1077</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1103</v>
      </c>
      <c r="M162" s="666" t="s">
        <v>802</v>
      </c>
      <c r="N162" t="b">
        <f>AND(COUNTIF(G175:$G$211,G162))</f>
        <v>0</v>
      </c>
      <c r="O162" s="33" t="s">
        <v>1077</v>
      </c>
      <c r="Q162" s="241" t="b">
        <v>1</v>
      </c>
      <c r="T162" s="241">
        <f t="shared" si="28"/>
        <v>0</v>
      </c>
      <c r="V162" s="222">
        <f t="shared" si="29"/>
        <v>1</v>
      </c>
      <c r="Y162" t="s">
        <v>924</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O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1104</v>
      </c>
      <c r="L163" s="665" t="s">
        <v>72</v>
      </c>
      <c r="M163" s="666" t="s">
        <v>802</v>
      </c>
      <c r="N163" t="b">
        <f>AND(COUNTIF(G177:$G$211,G163))</f>
        <v>0</v>
      </c>
      <c r="O163" s="33" t="s">
        <v>1077</v>
      </c>
      <c r="Q163" s="241" t="b">
        <v>1</v>
      </c>
      <c r="T163" s="241">
        <f t="shared" si="28"/>
        <v>0</v>
      </c>
      <c r="V163" s="222">
        <f t="shared" si="29"/>
        <v>1</v>
      </c>
      <c r="Y163" t="s">
        <v>63</v>
      </c>
      <c r="Z163">
        <v>1800</v>
      </c>
      <c r="AB163" t="s">
        <v>1101</v>
      </c>
      <c r="AC163" s="861">
        <v>0.15</v>
      </c>
      <c r="AD163" s="861">
        <v>0.15</v>
      </c>
      <c r="AE163" s="861">
        <v>0.15</v>
      </c>
      <c r="AF163" s="861">
        <v>0.15</v>
      </c>
      <c r="AG163" s="861">
        <v>0.15</v>
      </c>
      <c r="AH163" s="861">
        <v>0</v>
      </c>
      <c r="AI163" s="861">
        <v>0.15</v>
      </c>
      <c r="AJ163" s="861">
        <v>0.15</v>
      </c>
      <c r="AK163" s="861">
        <v>0.15</v>
      </c>
      <c r="AL163" s="861">
        <v>0.15</v>
      </c>
      <c r="AM163" s="861">
        <v>0.15</v>
      </c>
      <c r="AN163" s="861">
        <v>0.15</v>
      </c>
      <c r="AO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1104</v>
      </c>
      <c r="L164" s="665" t="s">
        <v>73</v>
      </c>
      <c r="M164" s="666" t="s">
        <v>802</v>
      </c>
      <c r="N164" t="b">
        <f>AND(COUNTIF(G179:$G$211,G164))</f>
        <v>0</v>
      </c>
      <c r="O164" s="33" t="s">
        <v>1077</v>
      </c>
      <c r="Q164" s="241" t="b">
        <v>1</v>
      </c>
      <c r="T164" s="241">
        <f t="shared" si="28"/>
        <v>0</v>
      </c>
      <c r="V164" s="222">
        <f t="shared" si="29"/>
        <v>1</v>
      </c>
      <c r="Y164" t="s">
        <v>925</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O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1104</v>
      </c>
      <c r="L165" s="665" t="s">
        <v>147</v>
      </c>
      <c r="M165" s="666" t="s">
        <v>802</v>
      </c>
      <c r="N165" t="b">
        <f>AND(COUNTIF(G180:$G$211,G165))</f>
        <v>0</v>
      </c>
      <c r="O165" s="33" t="s">
        <v>1077</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O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802</v>
      </c>
      <c r="N166" t="b">
        <f>AND(COUNTIF(G181:$G$211,G166))</f>
        <v>0</v>
      </c>
      <c r="O166" s="33" t="s">
        <v>1077</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O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802</v>
      </c>
      <c r="N167" t="b">
        <f>AND(COUNTIF(G182:$G$211,G167))</f>
        <v>0</v>
      </c>
      <c r="O167" s="33" t="s">
        <v>1077</v>
      </c>
      <c r="Q167" s="241" t="b">
        <v>1</v>
      </c>
      <c r="T167" s="241">
        <f t="shared" si="28"/>
        <v>0</v>
      </c>
      <c r="V167" s="222">
        <f t="shared" si="29"/>
        <v>1</v>
      </c>
      <c r="Y167" t="s">
        <v>1225</v>
      </c>
      <c r="Z167">
        <v>1580</v>
      </c>
      <c r="AB167" t="s">
        <v>1228</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802</v>
      </c>
      <c r="N168" t="b">
        <f>AND(COUNTIF(G183:$G$211,G168))</f>
        <v>0</v>
      </c>
      <c r="O168" s="33" t="s">
        <v>1077</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802</v>
      </c>
      <c r="N169" t="b">
        <f>AND(COUNTIF(G183:$G$211,G169))</f>
        <v>0</v>
      </c>
      <c r="O169" s="33" t="s">
        <v>1077</v>
      </c>
      <c r="Q169" s="241" t="b">
        <v>1</v>
      </c>
      <c r="T169" s="241">
        <f t="shared" si="28"/>
        <v>0</v>
      </c>
      <c r="V169" s="222">
        <f t="shared" si="29"/>
        <v>1</v>
      </c>
      <c r="Y169" t="s">
        <v>923</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O169" s="861">
        <v>0</v>
      </c>
      <c r="AX169" s="16"/>
      <c r="AY169" s="8"/>
      <c r="AZ169" s="8"/>
      <c r="BA169" s="8"/>
    </row>
    <row r="170" spans="1:53" ht="14.5" outlineLevel="1" x14ac:dyDescent="0.35">
      <c r="A170" s="6"/>
      <c r="B170" s="7"/>
      <c r="C170" s="17"/>
      <c r="D170" s="17"/>
      <c r="E170" s="17"/>
      <c r="F170" s="26"/>
      <c r="G170" t="str">
        <f t="shared" si="27"/>
        <v>SPSPSPSPSPsp</v>
      </c>
      <c r="H170" s="665" t="s">
        <v>1068</v>
      </c>
      <c r="I170" s="665" t="s">
        <v>1068</v>
      </c>
      <c r="J170" s="665" t="s">
        <v>1068</v>
      </c>
      <c r="K170" s="665" t="s">
        <v>1068</v>
      </c>
      <c r="L170" s="665" t="s">
        <v>1068</v>
      </c>
      <c r="M170" s="666" t="s">
        <v>1067</v>
      </c>
      <c r="N170" t="b">
        <f>AND(COUNTIF(G183:$G$211,G170))</f>
        <v>0</v>
      </c>
      <c r="O170" s="33" t="s">
        <v>1068</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O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866</v>
      </c>
      <c r="Q171" s="241" t="b">
        <v>1</v>
      </c>
      <c r="T171" s="241">
        <f t="shared" si="28"/>
        <v>1</v>
      </c>
      <c r="V171" s="222">
        <f t="shared" si="29"/>
        <v>0</v>
      </c>
      <c r="Y171" t="s">
        <v>927</v>
      </c>
      <c r="Z171">
        <v>1000</v>
      </c>
      <c r="AB171" t="s">
        <v>1103</v>
      </c>
      <c r="AC171" s="861">
        <v>0</v>
      </c>
      <c r="AD171" s="861">
        <v>0</v>
      </c>
      <c r="AE171" s="861">
        <v>0</v>
      </c>
      <c r="AF171" s="861">
        <v>0</v>
      </c>
      <c r="AG171" s="861">
        <v>0</v>
      </c>
      <c r="AH171" s="861">
        <v>0</v>
      </c>
      <c r="AI171" s="861">
        <v>0</v>
      </c>
      <c r="AJ171" s="861">
        <v>0</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866</v>
      </c>
      <c r="Q172" s="241" t="b">
        <v>1</v>
      </c>
      <c r="T172" s="241">
        <f t="shared" si="28"/>
        <v>1</v>
      </c>
      <c r="V172" s="222">
        <f t="shared" si="29"/>
        <v>0</v>
      </c>
      <c r="Y172" t="s">
        <v>68</v>
      </c>
      <c r="Z172">
        <v>1000</v>
      </c>
      <c r="AB172" t="s">
        <v>1068</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923</v>
      </c>
      <c r="N173" t="b">
        <f>AND(COUNTIF(G184:$G$211,G173))</f>
        <v>0</v>
      </c>
      <c r="O173" s="33" t="s">
        <v>866</v>
      </c>
      <c r="Q173" s="241" t="b">
        <v>1</v>
      </c>
      <c r="T173" s="241">
        <f t="shared" si="28"/>
        <v>1</v>
      </c>
      <c r="V173" s="222">
        <f t="shared" si="29"/>
        <v>0</v>
      </c>
      <c r="Y173" t="s">
        <v>926</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O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866</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926</v>
      </c>
      <c r="N175" t="b">
        <f>AND(COUNTIF(G185:$G$211,G175))</f>
        <v>0</v>
      </c>
      <c r="O175" s="33" t="s">
        <v>866</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866</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923</v>
      </c>
      <c r="N177" t="b">
        <f>AND(COUNTIF(G191:$G$211,G177))</f>
        <v>0</v>
      </c>
      <c r="O177" s="33" t="s">
        <v>866</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1105</v>
      </c>
      <c r="L178" s="665" t="s">
        <v>219</v>
      </c>
      <c r="M178" s="665" t="s">
        <v>61</v>
      </c>
      <c r="N178" t="b">
        <f>AND(COUNTIF(G191:$G$211,G178))</f>
        <v>0</v>
      </c>
      <c r="O178" s="33" t="s">
        <v>1130</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1105</v>
      </c>
      <c r="L179" s="665" t="s">
        <v>219</v>
      </c>
      <c r="M179" s="665" t="s">
        <v>923</v>
      </c>
      <c r="N179" t="b">
        <f>AND(COUNTIF(G191:$G$211,G179))</f>
        <v>0</v>
      </c>
      <c r="O179" s="33" t="s">
        <v>1130</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1105</v>
      </c>
      <c r="L180" s="665" t="s">
        <v>219</v>
      </c>
      <c r="M180" s="665" t="s">
        <v>67</v>
      </c>
      <c r="N180" t="b">
        <f>AND(COUNTIF(G192:$G$211,G180))</f>
        <v>0</v>
      </c>
      <c r="O180" s="33" t="s">
        <v>1130</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1130</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1105</v>
      </c>
      <c r="L182" s="665" t="s">
        <v>8</v>
      </c>
      <c r="M182" s="665" t="s">
        <v>67</v>
      </c>
      <c r="N182" t="b">
        <f>AND(COUNTIF(G202:$G$211,G182))</f>
        <v>0</v>
      </c>
      <c r="O182" s="33" t="s">
        <v>1130</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1131</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923</v>
      </c>
      <c r="N184" t="b">
        <f>AND(COUNTIF(G204:$G$211,G184))</f>
        <v>0</v>
      </c>
      <c r="O184" s="33" t="s">
        <v>1131</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1105</v>
      </c>
      <c r="L185" s="665" t="s">
        <v>8</v>
      </c>
      <c r="M185" s="665" t="s">
        <v>67</v>
      </c>
      <c r="N185" t="b">
        <f>AND(COUNTIF(G204:$G$211,G185))</f>
        <v>0</v>
      </c>
      <c r="O185" s="33" t="s">
        <v>1131</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1202</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1105</v>
      </c>
      <c r="L187" s="665" t="s">
        <v>8</v>
      </c>
      <c r="M187" s="665" t="s">
        <v>61</v>
      </c>
      <c r="N187" t="b">
        <f>AND(COUNTIF(G191:$G$211,G187))</f>
        <v>0</v>
      </c>
      <c r="O187" s="33" t="s">
        <v>1202</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1105</v>
      </c>
      <c r="L188" s="665" t="s">
        <v>8</v>
      </c>
      <c r="M188" s="665" t="s">
        <v>923</v>
      </c>
      <c r="N188" t="b">
        <f>AND(COUNTIF(G191:$G$211,G188))</f>
        <v>0</v>
      </c>
      <c r="O188" s="33" t="s">
        <v>1202</v>
      </c>
      <c r="Q188" s="241" t="b">
        <v>1</v>
      </c>
      <c r="T188" s="241">
        <f t="shared" si="31"/>
        <v>1</v>
      </c>
      <c r="V188" s="222">
        <f t="shared" si="32"/>
        <v>0</v>
      </c>
      <c r="X188" t="s">
        <v>1204</v>
      </c>
      <c r="Z188" t="s">
        <v>1205</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1202</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923</v>
      </c>
      <c r="N190" t="b">
        <f>AND(COUNTIF(G191:$G$211,G190))</f>
        <v>0</v>
      </c>
      <c r="O190" s="33" t="s">
        <v>1202</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1132</v>
      </c>
      <c r="Q191" s="241" t="b">
        <v>1</v>
      </c>
      <c r="T191" s="241">
        <f t="shared" si="28"/>
        <v>1</v>
      </c>
      <c r="V191" s="222">
        <f t="shared" si="29"/>
        <v>0</v>
      </c>
      <c r="Y191" t="s">
        <v>924</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923</v>
      </c>
      <c r="N192" t="b">
        <f>AND(COUNTIF(G204:$G$211,G192))</f>
        <v>0</v>
      </c>
      <c r="O192" s="33" t="s">
        <v>1132</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1214</v>
      </c>
      <c r="Q193" s="241" t="b">
        <v>1</v>
      </c>
      <c r="T193" s="241">
        <f t="shared" ref="T193:T198" si="37">IF(OR(M193="a",M193="a2",M193="sp"),0,1)</f>
        <v>1</v>
      </c>
      <c r="V193" s="222">
        <f t="shared" ref="V193:V198" si="38">1-T193</f>
        <v>0</v>
      </c>
      <c r="Y193" t="s">
        <v>925</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926</v>
      </c>
      <c r="N194" t="b">
        <f>AND(COUNTIF(G200:$G$211,G194))</f>
        <v>0</v>
      </c>
      <c r="O194" s="33" t="s">
        <v>1214</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1214</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924</v>
      </c>
      <c r="N196" t="b">
        <f>AND(COUNTIF(G199:$G$211,G196))</f>
        <v>0</v>
      </c>
      <c r="O196" s="33" t="s">
        <v>1214</v>
      </c>
      <c r="Q196" s="241" t="b">
        <v>1</v>
      </c>
      <c r="T196" s="241">
        <f t="shared" si="37"/>
        <v>1</v>
      </c>
      <c r="V196" s="222">
        <f t="shared" si="38"/>
        <v>0</v>
      </c>
      <c r="Y196" t="s">
        <v>1225</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1214</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923</v>
      </c>
      <c r="N198" t="b">
        <f>AND(COUNTIF(G199:$G$211,G198))</f>
        <v>0</v>
      </c>
      <c r="O198" s="33" t="s">
        <v>1214</v>
      </c>
      <c r="Q198" s="241" t="b">
        <v>1</v>
      </c>
      <c r="T198" s="241">
        <f t="shared" si="37"/>
        <v>1</v>
      </c>
      <c r="V198" s="222">
        <f t="shared" si="38"/>
        <v>0</v>
      </c>
      <c r="Y198" t="s">
        <v>923</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1133</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1133</v>
      </c>
      <c r="Q200" s="241" t="b">
        <v>1</v>
      </c>
      <c r="T200" s="241">
        <f t="shared" si="28"/>
        <v>1</v>
      </c>
      <c r="V200" s="222">
        <f t="shared" si="29"/>
        <v>0</v>
      </c>
      <c r="Y200" t="s">
        <v>927</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924</v>
      </c>
      <c r="N201" t="b">
        <f>AND(COUNTIF(G204:$G$211,G201))</f>
        <v>0</v>
      </c>
      <c r="O201" s="33" t="s">
        <v>1133</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1133</v>
      </c>
      <c r="Q202" s="241" t="b">
        <v>1</v>
      </c>
      <c r="T202" s="241">
        <f t="shared" si="28"/>
        <v>1</v>
      </c>
      <c r="V202" s="222">
        <f t="shared" si="29"/>
        <v>0</v>
      </c>
      <c r="Y202" t="s">
        <v>926</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923</v>
      </c>
      <c r="N203" t="b">
        <f>AND(COUNTIF(G204:$G$211,G203))</f>
        <v>0</v>
      </c>
      <c r="O203" s="33" t="s">
        <v>1133</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1105</v>
      </c>
      <c r="L204" s="665" t="s">
        <v>72</v>
      </c>
      <c r="M204" s="665" t="s">
        <v>61</v>
      </c>
      <c r="N204" t="b">
        <f>AND(COUNTIF(G$211:$G218,G204))</f>
        <v>0</v>
      </c>
      <c r="O204" s="33" t="s">
        <v>867</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1105</v>
      </c>
      <c r="L205" s="665" t="s">
        <v>72</v>
      </c>
      <c r="M205" s="665" t="s">
        <v>923</v>
      </c>
      <c r="N205" t="b">
        <f>AND(COUNTIF(G$211:$G219,G205))</f>
        <v>0</v>
      </c>
      <c r="O205" s="33" t="s">
        <v>867</v>
      </c>
      <c r="Q205" s="241" t="b">
        <v>1</v>
      </c>
      <c r="T205" s="241">
        <f t="shared" si="46"/>
        <v>1</v>
      </c>
      <c r="V205" s="222">
        <f t="shared" si="47"/>
        <v>0</v>
      </c>
      <c r="X205" t="s">
        <v>1206</v>
      </c>
      <c r="Z205" t="s">
        <v>1000</v>
      </c>
      <c r="AA205" t="s">
        <v>1001</v>
      </c>
      <c r="AB205" t="s">
        <v>1002</v>
      </c>
      <c r="AC205" t="s">
        <v>967</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1105</v>
      </c>
      <c r="L206" s="665" t="s">
        <v>219</v>
      </c>
      <c r="M206" s="665" t="s">
        <v>68</v>
      </c>
      <c r="N206" t="b">
        <f>AND(COUNTIF(G$211:$G219,G206))</f>
        <v>0</v>
      </c>
      <c r="O206" s="33" t="s">
        <v>867</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1105</v>
      </c>
      <c r="L207" s="665" t="s">
        <v>219</v>
      </c>
      <c r="M207" s="665" t="s">
        <v>926</v>
      </c>
      <c r="N207" t="b">
        <f>AND(COUNTIF(G$211:$G220,G207))</f>
        <v>0</v>
      </c>
      <c r="O207" s="33" t="s">
        <v>867</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1105</v>
      </c>
      <c r="L208" s="665" t="s">
        <v>219</v>
      </c>
      <c r="M208" s="665" t="s">
        <v>67</v>
      </c>
      <c r="N208" t="b">
        <f>AND(COUNTIF(G$211:$G221,G208))</f>
        <v>0</v>
      </c>
      <c r="O208" s="33" t="s">
        <v>867</v>
      </c>
      <c r="Q208" s="241" t="b">
        <v>1</v>
      </c>
      <c r="T208" s="241">
        <f t="shared" si="46"/>
        <v>0</v>
      </c>
      <c r="V208" s="222">
        <f t="shared" si="47"/>
        <v>1</v>
      </c>
      <c r="Y208" t="s">
        <v>924</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867</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867</v>
      </c>
      <c r="Q210" s="241" t="b">
        <v>1</v>
      </c>
      <c r="T210" s="241">
        <f t="shared" ref="T210" si="50">IF(OR(M210="a",M210="a2",M210="sp"),0,1)</f>
        <v>0</v>
      </c>
      <c r="V210" s="222">
        <f t="shared" ref="V210" si="51">1-T210</f>
        <v>1</v>
      </c>
      <c r="Y210" t="s">
        <v>925</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1228</v>
      </c>
      <c r="I211" s="665" t="s">
        <v>1228</v>
      </c>
      <c r="J211" s="665" t="s">
        <v>1228</v>
      </c>
      <c r="K211" s="665" t="s">
        <v>1228</v>
      </c>
      <c r="L211" s="665" t="s">
        <v>1228</v>
      </c>
      <c r="M211" s="665" t="s">
        <v>1225</v>
      </c>
      <c r="N211" t="b">
        <f>AND(COUNTIF(G$212:$G213,G211))</f>
        <v>0</v>
      </c>
      <c r="O211" s="33" t="s">
        <v>1228</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1225</v>
      </c>
      <c r="Z213">
        <v>1</v>
      </c>
      <c r="AA213">
        <v>1</v>
      </c>
      <c r="AB213">
        <v>2</v>
      </c>
      <c r="AC213">
        <v>0</v>
      </c>
      <c r="AX213" s="16"/>
      <c r="AY213" s="8"/>
      <c r="AZ213" s="8"/>
      <c r="BA213" s="8"/>
    </row>
    <row r="214" spans="1:53" ht="14.5" outlineLevel="1" x14ac:dyDescent="0.35">
      <c r="A214" s="6"/>
      <c r="B214" s="7"/>
      <c r="C214" s="17"/>
      <c r="D214" s="17"/>
      <c r="E214" s="17"/>
      <c r="F214" s="26"/>
      <c r="G214" s="495" t="s">
        <v>961</v>
      </c>
      <c r="I214" s="26" t="s">
        <v>998</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923</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1209</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785</v>
      </c>
      <c r="H217" t="s">
        <v>800</v>
      </c>
      <c r="I217" t="s">
        <v>379</v>
      </c>
      <c r="J217" t="s">
        <v>772</v>
      </c>
      <c r="K217" t="s">
        <v>773</v>
      </c>
      <c r="L217" t="s">
        <v>774</v>
      </c>
      <c r="M217" t="s">
        <v>775</v>
      </c>
      <c r="N217" t="s">
        <v>776</v>
      </c>
      <c r="O217" t="s">
        <v>777</v>
      </c>
      <c r="P217" t="s">
        <v>778</v>
      </c>
      <c r="Q217" t="s">
        <v>779</v>
      </c>
      <c r="Y217" t="s">
        <v>927</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IFERROR(VLOOKUP($M160,$Y$161:$Z$173,2,FALSE)*H$215*(1+H$216*INDEX($AC$162:$AO$173,MATCH($L160,$AB$162:$AB$173,0),MATCH($M160,_xlfn.ANCHORARRAY($AC$161),0))),0)</f>
        <v>0</v>
      </c>
      <c r="I218" s="692">
        <f t="shared" ref="I218:Q218" si="53">IFERROR(VLOOKUP($M160,$Y$161:$Z$173,2,FALSE)*I$215*(1+I$216*INDEX($AC$162:$AO$173,MATCH($L160,$AB$162:$AB$173,0),MATCH($M160,_xlfn.ANCHORARRAY($AC$161),0))),0)</f>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IFERROR(VLOOKUP($M161,$Y$161:$Z$173,2,FALSE)*H$215*(1+H$216*INDEX($AC$162:$AO$173,MATCH($L161,$AB$162:$AB$173,0),MATCH($M161,_xlfn.ANCHORARRAY($AC$161),0))),0)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926</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IFERROR(VLOOKUP($M162,$Y$161:$Z$173,2,FALSE)*H$215*(1+H$216*INDEX($AC$162:$AO$173,MATCH($L162,$AB$162:$AB$173,0),MATCH($M162,_xlfn.ANCHORARRAY($AC$161),0))),0)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IFERROR(VLOOKUP($M163,$Y$161:$Z$173,2,FALSE)*H$215*(1+H$216*INDEX($AC$162:$AO$173,MATCH($L163,$AB$162:$AB$173,0),MATCH($M163,_xlfn.ANCHORARRAY($AC$161),0))),0)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IFERROR(VLOOKUP($M164,$Y$161:$Z$173,2,FALSE)*H$215*(1+H$216*INDEX($AC$162:$AO$173,MATCH($L164,$AB$162:$AB$173,0),MATCH($M164,_xlfn.ANCHORARRAY($AC$161),0))),0)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1207</v>
      </c>
      <c r="Z222" t="s">
        <v>749</v>
      </c>
      <c r="AA222" t="s">
        <v>1121</v>
      </c>
      <c r="AB222" t="s">
        <v>1122</v>
      </c>
      <c r="AC222" t="s">
        <v>751</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IFERROR(VLOOKUP($M165,$Y$161:$Z$173,2,FALSE)*H$215*(1+H$216*INDEX($AC$162:$AO$173,MATCH($L165,$AB$162:$AB$173,0),MATCH($M165,_xlfn.ANCHORARRAY($AC$161),0))),0)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IFERROR(VLOOKUP($M166,$Y$161:$Z$173,2,FALSE)*H$215*(1+H$216*INDEX($AC$162:$AO$173,MATCH($L166,$AB$162:$AB$173,0),MATCH($M166,_xlfn.ANCHORARRAY($AC$161),0))),0)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IFERROR(VLOOKUP($M167,$Y$161:$Z$173,2,FALSE)*H$215*(1+H$216*INDEX($AC$162:$AO$173,MATCH($L167,$AB$162:$AB$173,0),MATCH($M167,_xlfn.ANCHORARRAY($AC$161),0))),0)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924</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IFERROR(VLOOKUP($M168,$Y$161:$Z$173,2,FALSE)*H$215*(1+H$216*INDEX($AC$162:$AO$173,MATCH($L168,$AB$162:$AB$173,0),MATCH($M168,_xlfn.ANCHORARRAY($AC$161),0))),0)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IFERROR(VLOOKUP($M169,$Y$161:$Z$173,2,FALSE)*H$215*(1+H$216*INDEX($AC$162:$AO$173,MATCH($L169,$AB$162:$AB$173,0),MATCH($M169,_xlfn.ANCHORARRAY($AC$161),0))),0)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925</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IFERROR(VLOOKUP($M170,$Y$161:$Z$173,2,FALSE)*H$215*(1+H$216*INDEX($AC$162:$AO$173,MATCH($L170,$AB$162:$AB$173,0),MATCH($M170,_xlfn.ANCHORARRAY($AC$161),0))),0)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IFERROR(VLOOKUP($M171,$Y$161:$Z$173,2,FALSE)*H$215*(1+H$216*INDEX($AC$162:$AO$173,MATCH($L171,$AB$162:$AB$173,0),MATCH($M171,_xlfn.ANCHORARRAY($AC$161),0))),0)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IFERROR(VLOOKUP($M172,$Y$161:$Z$173,2,FALSE)*H$215*(1+H$216*INDEX($AC$162:$AO$173,MATCH($L172,$AB$162:$AB$173,0),MATCH($M172,_xlfn.ANCHORARRAY($AC$161),0))),0)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1225</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IFERROR(VLOOKUP($M173,$Y$161:$Z$173,2,FALSE)*H$215*(1+H$216*INDEX($AC$162:$AO$173,MATCH($L173,$AB$162:$AB$173,0),MATCH($M173,_xlfn.ANCHORARRAY($AC$161),0))),0)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IFERROR(VLOOKUP($M174,$Y$161:$Z$173,2,FALSE)*H$215*(1+H$216*INDEX($AC$162:$AO$173,MATCH($L174,$AB$162:$AB$173,0),MATCH($M174,_xlfn.ANCHORARRAY($AC$161),0))),0)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923</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IFERROR(VLOOKUP($M175,$Y$161:$Z$173,2,FALSE)*H$215*(1+H$216*INDEX($AC$162:$AO$173,MATCH($L175,$AB$162:$AB$173,0),MATCH($M175,_xlfn.ANCHORARRAY($AC$161),0))),0)</f>
        <v>1000</v>
      </c>
      <c r="I233" s="692">
        <f t="shared" si="68"/>
        <v>1427.911190094997</v>
      </c>
      <c r="J233" s="692">
        <f t="shared" si="68"/>
        <v>1189.3432919599152</v>
      </c>
      <c r="K233" s="692">
        <f t="shared" si="68"/>
        <v>1272.849652992473</v>
      </c>
      <c r="L233" s="692">
        <f t="shared" si="68"/>
        <v>990.35145776420609</v>
      </c>
      <c r="M233" s="692">
        <f t="shared" si="68"/>
        <v>1000.0503881773813</v>
      </c>
      <c r="N233" s="692">
        <f t="shared" si="68"/>
        <v>704.54540985711321</v>
      </c>
      <c r="O233" s="692">
        <f t="shared" si="68"/>
        <v>831.57042652785549</v>
      </c>
      <c r="P233" s="692">
        <f t="shared" si="68"/>
        <v>581.39490085004218</v>
      </c>
      <c r="Q233" s="692">
        <f t="shared" si="68"/>
        <v>1000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IFERROR(VLOOKUP($M176,$Y$161:$Z$173,2,FALSE)*H$215*(1+H$216*INDEX($AC$162:$AO$173,MATCH($L176,$AB$162:$AB$173,0),MATCH($M176,_xlfn.ANCHORARRAY($AC$161),0))),0)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927</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IFERROR(VLOOKUP($M177,$Y$161:$Z$173,2,FALSE)*H$215*(1+H$216*INDEX($AC$162:$AO$173,MATCH($L177,$AB$162:$AB$173,0),MATCH($M177,_xlfn.ANCHORARRAY($AC$161),0))),0)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IFERROR(VLOOKUP($M178,$Y$161:$Z$173,2,FALSE)*H$215*(1+H$216*INDEX($AC$162:$AO$173,MATCH($L178,$AB$162:$AB$173,0),MATCH($M178,_xlfn.ANCHORARRAY($AC$161),0))),0)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926</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IFERROR(VLOOKUP($M179,$Y$161:$Z$173,2,FALSE)*H$215*(1+H$216*INDEX($AC$162:$AO$173,MATCH($L179,$AB$162:$AB$173,0),MATCH($M179,_xlfn.ANCHORARRAY($AC$161),0))),0)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IFERROR(VLOOKUP($M180,$Y$161:$Z$173,2,FALSE)*H$215*(1+H$216*INDEX($AC$162:$AO$173,MATCH($L180,$AB$162:$AB$173,0),MATCH($M180,_xlfn.ANCHORARRAY($AC$161),0))),0)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IFERROR(VLOOKUP($M181,$Y$161:$Z$173,2,FALSE)*H$215*(1+H$216*INDEX($AC$162:$AO$173,MATCH($L181,$AB$162:$AB$173,0),MATCH($M181,_xlfn.ANCHORARRAY($AC$161),0))),0)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IFERROR(VLOOKUP($M182,$Y$161:$Z$173,2,FALSE)*H$215*(1+H$216*INDEX($AC$162:$AO$173,MATCH($L182,$AB$162:$AB$173,0),MATCH($M182,_xlfn.ANCHORARRAY($AC$161),0))),0)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IFERROR(VLOOKUP($M183,$Y$161:$Z$173,2,FALSE)*H$215*(1+H$216*INDEX($AC$162:$AO$173,MATCH($L183,$AB$162:$AB$173,0),MATCH($M183,_xlfn.ANCHORARRAY($AC$161),0))),0)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IFERROR(VLOOKUP($M184,$Y$161:$Z$173,2,FALSE)*H$215*(1+H$216*INDEX($AC$162:$AO$173,MATCH($L184,$AB$162:$AB$173,0),MATCH($M184,_xlfn.ANCHORARRAY($AC$161),0))),0)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IFERROR(VLOOKUP($M185,$Y$161:$Z$173,2,FALSE)*H$215*(1+H$216*INDEX($AC$162:$AO$173,MATCH($L185,$AB$162:$AB$173,0),MATCH($M185,_xlfn.ANCHORARRAY($AC$161),0))),0)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IFERROR(VLOOKUP($M186,$Y$161:$Z$173,2,FALSE)*H$215*(1+H$216*INDEX($AC$162:$AO$173,MATCH($L186,$AB$162:$AB$173,0),MATCH($M186,_xlfn.ANCHORARRAY($AC$161),0))),0)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IFERROR(VLOOKUP($M187,$Y$161:$Z$173,2,FALSE)*H$215*(1+H$216*INDEX($AC$162:$AO$173,MATCH($L187,$AB$162:$AB$173,0),MATCH($M187,_xlfn.ANCHORARRAY($AC$161),0))),0)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IFERROR(VLOOKUP($M188,$Y$161:$Z$173,2,FALSE)*H$215*(1+H$216*INDEX($AC$162:$AO$173,MATCH($L188,$AB$162:$AB$173,0),MATCH($M188,_xlfn.ANCHORARRAY($AC$161),0))),0)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IFERROR(VLOOKUP($M189,$Y$161:$Z$173,2,FALSE)*H$215*(1+H$216*INDEX($AC$162:$AO$173,MATCH($L189,$AB$162:$AB$173,0),MATCH($M189,_xlfn.ANCHORARRAY($AC$161),0))),0)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IFERROR(VLOOKUP($M190,$Y$161:$Z$173,2,FALSE)*H$215*(1+H$216*INDEX($AC$162:$AO$173,MATCH($L190,$AB$162:$AB$173,0),MATCH($M190,_xlfn.ANCHORARRAY($AC$161),0))),0)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IFERROR(VLOOKUP($M191,$Y$161:$Z$173,2,FALSE)*H$215*(1+H$216*INDEX($AC$162:$AO$173,MATCH($L191,$AB$162:$AB$173,0),MATCH($M191,_xlfn.ANCHORARRAY($AC$161),0))),0)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IFERROR(VLOOKUP($M192,$Y$161:$Z$173,2,FALSE)*H$215*(1+H$216*INDEX($AC$162:$AO$173,MATCH($L192,$AB$162:$AB$173,0),MATCH($M192,_xlfn.ANCHORARRAY($AC$161),0))),0)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IFERROR(VLOOKUP($M193,$Y$161:$Z$173,2,FALSE)*H$215*(1+H$216*INDEX($AC$162:$AO$173,MATCH($L193,$AB$162:$AB$173,0),MATCH($M193,_xlfn.ANCHORARRAY($AC$161),0))),0)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IFERROR(VLOOKUP($M194,$Y$161:$Z$173,2,FALSE)*H$215*(1+H$216*INDEX($AC$162:$AO$173,MATCH($L194,$AB$162:$AB$173,0),MATCH($M194,_xlfn.ANCHORARRAY($AC$161),0))),0)</f>
        <v>1000</v>
      </c>
      <c r="I252" s="692">
        <f t="shared" si="88"/>
        <v>1427.911190094997</v>
      </c>
      <c r="J252" s="692">
        <f t="shared" si="88"/>
        <v>1189.3432919599152</v>
      </c>
      <c r="K252" s="692">
        <f t="shared" si="88"/>
        <v>1272.849652992473</v>
      </c>
      <c r="L252" s="692">
        <f t="shared" si="88"/>
        <v>990.35145776420609</v>
      </c>
      <c r="M252" s="692">
        <f t="shared" si="88"/>
        <v>1000.0503881773813</v>
      </c>
      <c r="N252" s="692">
        <f t="shared" si="88"/>
        <v>704.54540985711321</v>
      </c>
      <c r="O252" s="692">
        <f t="shared" si="88"/>
        <v>831.57042652785549</v>
      </c>
      <c r="P252" s="692">
        <f t="shared" si="88"/>
        <v>581.39490085004218</v>
      </c>
      <c r="Q252" s="692">
        <f t="shared" si="88"/>
        <v>1000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IFERROR(VLOOKUP($M195,$Y$161:$Z$173,2,FALSE)*H$215*(1+H$216*INDEX($AC$162:$AO$173,MATCH($L195,$AB$162:$AB$173,0),MATCH($M195,_xlfn.ANCHORARRAY($AC$161),0))),0)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IFERROR(VLOOKUP($M196,$Y$161:$Z$173,2,FALSE)*H$215*(1+H$216*INDEX($AC$162:$AO$173,MATCH($L196,$AB$162:$AB$173,0),MATCH($M196,_xlfn.ANCHORARRAY($AC$161),0))),0)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IFERROR(VLOOKUP($M197,$Y$161:$Z$173,2,FALSE)*H$215*(1+H$216*INDEX($AC$162:$AO$173,MATCH($L197,$AB$162:$AB$173,0),MATCH($M197,_xlfn.ANCHORARRAY($AC$161),0))),0)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IFERROR(VLOOKUP($M198,$Y$161:$Z$173,2,FALSE)*H$215*(1+H$216*INDEX($AC$162:$AO$173,MATCH($L198,$AB$162:$AB$173,0),MATCH($M198,_xlfn.ANCHORARRAY($AC$161),0))),0)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IFERROR(VLOOKUP($M199,$Y$161:$Z$173,2,FALSE)*H$215*(1+H$216*INDEX($AC$162:$AO$173,MATCH($L199,$AB$162:$AB$173,0),MATCH($M199,_xlfn.ANCHORARRAY($AC$161),0))),0)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IFERROR(VLOOKUP($M200,$Y$161:$Z$173,2,FALSE)*H$215*(1+H$216*INDEX($AC$162:$AO$173,MATCH($L200,$AB$162:$AB$173,0),MATCH($M200,_xlfn.ANCHORARRAY($AC$161),0))),0)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IFERROR(VLOOKUP($M201,$Y$161:$Z$173,2,FALSE)*H$215*(1+H$216*INDEX($AC$162:$AO$173,MATCH($L201,$AB$162:$AB$173,0),MATCH($M201,_xlfn.ANCHORARRAY($AC$161),0))),0)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IFERROR(VLOOKUP($M202,$Y$161:$Z$173,2,FALSE)*H$215*(1+H$216*INDEX($AC$162:$AO$173,MATCH($L202,$AB$162:$AB$173,0),MATCH($M202,_xlfn.ANCHORARRAY($AC$161),0))),0)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IFERROR(VLOOKUP($M203,$Y$161:$Z$173,2,FALSE)*H$215*(1+H$216*INDEX($AC$162:$AO$173,MATCH($L203,$AB$162:$AB$173,0),MATCH($M203,_xlfn.ANCHORARRAY($AC$161),0))),0)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IFERROR(VLOOKUP($M204,$Y$161:$Z$173,2,FALSE)*H$215*(1+H$216*INDEX($AC$162:$AO$173,MATCH($L204,$AB$162:$AB$173,0),MATCH($M204,_xlfn.ANCHORARRAY($AC$161),0))),0)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IFERROR(VLOOKUP($M205,$Y$161:$Z$173,2,FALSE)*H$215*(1+H$216*INDEX($AC$162:$AO$173,MATCH($L205,$AB$162:$AB$173,0),MATCH($M205,_xlfn.ANCHORARRAY($AC$161),0))),0)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IFERROR(VLOOKUP($M206,$Y$161:$Z$173,2,FALSE)*H$215*(1+H$216*INDEX($AC$162:$AO$173,MATCH($L206,$AB$162:$AB$173,0),MATCH($M206,_xlfn.ANCHORARRAY($AC$161),0))),0)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IFERROR(VLOOKUP($M207,$Y$161:$Z$173,2,FALSE)*H$215*(1+H$216*INDEX($AC$162:$AO$173,MATCH($L207,$AB$162:$AB$173,0),MATCH($M207,_xlfn.ANCHORARRAY($AC$161),0))),0)</f>
        <v>1150</v>
      </c>
      <c r="I265" s="692">
        <f t="shared" si="101"/>
        <v>1642.0978686092465</v>
      </c>
      <c r="J265" s="692">
        <f t="shared" si="101"/>
        <v>1323.1444123054057</v>
      </c>
      <c r="K265" s="692">
        <f t="shared" si="101"/>
        <v>1416.0452389541263</v>
      </c>
      <c r="L265" s="692">
        <f t="shared" si="101"/>
        <v>1064.6278170965215</v>
      </c>
      <c r="M265" s="692">
        <f t="shared" si="101"/>
        <v>1112.5560568473368</v>
      </c>
      <c r="N265" s="692">
        <f t="shared" si="101"/>
        <v>757.38631559639668</v>
      </c>
      <c r="O265" s="692">
        <f t="shared" si="101"/>
        <v>893.93820851744465</v>
      </c>
      <c r="P265" s="692">
        <f t="shared" si="101"/>
        <v>603.19720963191878</v>
      </c>
      <c r="Q265" s="692">
        <f t="shared" si="101"/>
        <v>1150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IFERROR(VLOOKUP($M208,$Y$161:$Z$173,2,FALSE)*H$215*(1+H$216*INDEX($AC$162:$AO$173,MATCH($L208,$AB$162:$AB$173,0),MATCH($M208,_xlfn.ANCHORARRAY($AC$161),0))),0)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IFERROR(VLOOKUP($M209,$Y$161:$Z$173,2,FALSE)*H$215*(1+H$216*INDEX($AC$162:$AO$173,MATCH($L209,$AB$162:$AB$173,0),MATCH($M209,_xlfn.ANCHORARRAY($AC$161),0))),0)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IFERROR(VLOOKUP($M210,$Y$161:$Z$173,2,FALSE)*H$215*(1+H$216*INDEX($AC$162:$AO$173,MATCH($L210,$AB$162:$AB$173,0),MATCH($M210,_xlfn.ANCHORARRAY($AC$161),0))),0)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IFERROR(VLOOKUP($M211,$Y$161:$Z$173,2,FALSE)*H$215*(1+H$216*INDEX($AC$162:$AO$173,MATCH($L211,$AB$162:$AB$173,0),MATCH($M211,_xlfn.ANCHORARRAY($AC$161),0))),0)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980</v>
      </c>
      <c r="J276" s="693" t="s">
        <v>379</v>
      </c>
      <c r="K276" s="693" t="s">
        <v>772</v>
      </c>
      <c r="L276" s="693" t="s">
        <v>773</v>
      </c>
      <c r="M276" s="693" t="s">
        <v>774</v>
      </c>
      <c r="N276" s="693" t="s">
        <v>775</v>
      </c>
      <c r="O276" s="693" t="s">
        <v>776</v>
      </c>
      <c r="P276" s="693" t="s">
        <v>777</v>
      </c>
      <c r="Q276" s="693" t="s">
        <v>778</v>
      </c>
      <c r="R276" s="693" t="s">
        <v>779</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1210</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1211</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785</v>
      </c>
      <c r="H279" t="s">
        <v>800</v>
      </c>
      <c r="I279" t="s">
        <v>800</v>
      </c>
      <c r="J279" t="s">
        <v>379</v>
      </c>
      <c r="K279" t="s">
        <v>379</v>
      </c>
      <c r="L279" t="s">
        <v>772</v>
      </c>
      <c r="M279" t="s">
        <v>772</v>
      </c>
      <c r="N279" t="s">
        <v>773</v>
      </c>
      <c r="O279" t="s">
        <v>773</v>
      </c>
      <c r="P279" t="s">
        <v>774</v>
      </c>
      <c r="Q279" t="s">
        <v>774</v>
      </c>
      <c r="R279" t="s">
        <v>775</v>
      </c>
      <c r="S279" t="s">
        <v>775</v>
      </c>
      <c r="T279" t="s">
        <v>776</v>
      </c>
      <c r="U279" t="s">
        <v>776</v>
      </c>
      <c r="V279" t="s">
        <v>777</v>
      </c>
      <c r="W279" t="s">
        <v>777</v>
      </c>
      <c r="X279" t="s">
        <v>778</v>
      </c>
      <c r="Y279" t="s">
        <v>778</v>
      </c>
      <c r="Z279" t="s">
        <v>779</v>
      </c>
      <c r="AA279" t="s">
        <v>779</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784</v>
      </c>
      <c r="H280" t="s">
        <v>981</v>
      </c>
      <c r="I280" t="s">
        <v>967</v>
      </c>
      <c r="J280" t="s">
        <v>981</v>
      </c>
      <c r="K280" t="s">
        <v>967</v>
      </c>
      <c r="L280" t="s">
        <v>981</v>
      </c>
      <c r="M280" t="s">
        <v>967</v>
      </c>
      <c r="N280" t="s">
        <v>981</v>
      </c>
      <c r="O280" t="s">
        <v>967</v>
      </c>
      <c r="P280" t="s">
        <v>981</v>
      </c>
      <c r="Q280" t="s">
        <v>967</v>
      </c>
      <c r="R280" t="s">
        <v>981</v>
      </c>
      <c r="S280" t="s">
        <v>967</v>
      </c>
      <c r="T280" t="s">
        <v>981</v>
      </c>
      <c r="U280" t="s">
        <v>967</v>
      </c>
      <c r="V280" t="s">
        <v>981</v>
      </c>
      <c r="W280" t="s">
        <v>967</v>
      </c>
      <c r="X280" t="s">
        <v>981</v>
      </c>
      <c r="Y280" t="s">
        <v>967</v>
      </c>
      <c r="Z280" t="s">
        <v>981</v>
      </c>
      <c r="AA280" t="s">
        <v>967</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782</v>
      </c>
      <c r="I334" t="s">
        <v>999</v>
      </c>
      <c r="J334" s="693" t="s">
        <v>379</v>
      </c>
      <c r="K334" s="693" t="s">
        <v>772</v>
      </c>
      <c r="L334" s="693" t="s">
        <v>773</v>
      </c>
      <c r="M334" s="693" t="s">
        <v>774</v>
      </c>
      <c r="N334" s="693" t="s">
        <v>775</v>
      </c>
      <c r="O334" s="693" t="s">
        <v>776</v>
      </c>
      <c r="P334" s="693" t="s">
        <v>777</v>
      </c>
      <c r="Q334" s="693" t="s">
        <v>778</v>
      </c>
      <c r="R334" s="693" t="s">
        <v>779</v>
      </c>
      <c r="S334" s="186"/>
      <c r="T334" t="s">
        <v>1213</v>
      </c>
      <c r="U334" s="693" t="s">
        <v>379</v>
      </c>
      <c r="V334" s="693" t="s">
        <v>772</v>
      </c>
      <c r="W334" s="693" t="s">
        <v>773</v>
      </c>
      <c r="X334" s="693" t="s">
        <v>774</v>
      </c>
      <c r="Y334" s="693" t="s">
        <v>775</v>
      </c>
      <c r="Z334" s="693" t="s">
        <v>776</v>
      </c>
      <c r="AA334" s="693" t="s">
        <v>777</v>
      </c>
      <c r="AB334" s="693" t="s">
        <v>778</v>
      </c>
      <c r="AC334" s="693" t="s">
        <v>779</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1213</v>
      </c>
      <c r="I335" t="s">
        <v>1000</v>
      </c>
      <c r="J335" s="694">
        <v>1</v>
      </c>
      <c r="K335" s="694">
        <v>1</v>
      </c>
      <c r="L335" s="694">
        <v>1</v>
      </c>
      <c r="M335" s="694">
        <v>1</v>
      </c>
      <c r="N335" s="694">
        <v>1</v>
      </c>
      <c r="O335" s="694">
        <v>1</v>
      </c>
      <c r="P335" s="694">
        <v>1</v>
      </c>
      <c r="Q335" s="694">
        <v>1</v>
      </c>
      <c r="R335" s="694">
        <v>1</v>
      </c>
      <c r="S335" s="186"/>
      <c r="T335" t="s">
        <v>1000</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1213</v>
      </c>
      <c r="I336" t="s">
        <v>1001</v>
      </c>
      <c r="J336" s="694">
        <v>1</v>
      </c>
      <c r="K336" s="694">
        <v>1</v>
      </c>
      <c r="L336" s="694">
        <v>1</v>
      </c>
      <c r="M336" s="694">
        <v>1</v>
      </c>
      <c r="N336" s="694">
        <v>1</v>
      </c>
      <c r="O336" s="694">
        <v>1</v>
      </c>
      <c r="P336" s="694">
        <v>1</v>
      </c>
      <c r="Q336" s="694">
        <v>1</v>
      </c>
      <c r="R336" s="694">
        <v>1</v>
      </c>
      <c r="S336" s="186"/>
      <c r="T336" t="s">
        <v>1001</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1213</v>
      </c>
      <c r="I337" t="s">
        <v>1002</v>
      </c>
      <c r="J337" s="694">
        <v>1</v>
      </c>
      <c r="K337" s="694">
        <v>1</v>
      </c>
      <c r="L337" s="694">
        <v>1</v>
      </c>
      <c r="M337" s="694">
        <v>1</v>
      </c>
      <c r="N337" s="694">
        <v>1</v>
      </c>
      <c r="O337" s="694">
        <v>1</v>
      </c>
      <c r="P337" s="694">
        <v>1</v>
      </c>
      <c r="Q337" s="694">
        <v>1</v>
      </c>
      <c r="R337" s="694">
        <v>1</v>
      </c>
      <c r="S337" s="186"/>
      <c r="T337" t="s">
        <v>1002</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1212</v>
      </c>
      <c r="I338" t="s">
        <v>967</v>
      </c>
      <c r="J338" s="694">
        <v>1.5</v>
      </c>
      <c r="K338" s="694">
        <v>1</v>
      </c>
      <c r="L338" s="694">
        <v>1</v>
      </c>
      <c r="M338" s="694">
        <v>0.5</v>
      </c>
      <c r="N338" s="694">
        <v>1</v>
      </c>
      <c r="O338" s="694">
        <v>0.5</v>
      </c>
      <c r="P338" s="694">
        <v>0.5</v>
      </c>
      <c r="Q338" s="694">
        <v>0</v>
      </c>
      <c r="R338" s="694">
        <v>1</v>
      </c>
      <c r="S338" s="186"/>
      <c r="T338" t="s">
        <v>967</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785</v>
      </c>
      <c r="H340" t="s">
        <v>800</v>
      </c>
      <c r="I340" t="s">
        <v>800</v>
      </c>
      <c r="J340" t="s">
        <v>800</v>
      </c>
      <c r="K340" t="s">
        <v>800</v>
      </c>
      <c r="L340" t="s">
        <v>379</v>
      </c>
      <c r="M340" t="s">
        <v>379</v>
      </c>
      <c r="N340" t="s">
        <v>379</v>
      </c>
      <c r="O340" t="s">
        <v>379</v>
      </c>
      <c r="P340" t="s">
        <v>772</v>
      </c>
      <c r="Q340" t="s">
        <v>772</v>
      </c>
      <c r="R340" t="s">
        <v>772</v>
      </c>
      <c r="S340" t="s">
        <v>772</v>
      </c>
      <c r="T340" t="s">
        <v>773</v>
      </c>
      <c r="U340" t="s">
        <v>773</v>
      </c>
      <c r="V340" t="s">
        <v>773</v>
      </c>
      <c r="W340" t="s">
        <v>773</v>
      </c>
      <c r="X340" t="s">
        <v>774</v>
      </c>
      <c r="Y340" t="s">
        <v>774</v>
      </c>
      <c r="Z340" t="s">
        <v>774</v>
      </c>
      <c r="AA340" t="s">
        <v>774</v>
      </c>
      <c r="AB340" t="s">
        <v>775</v>
      </c>
      <c r="AC340" t="s">
        <v>775</v>
      </c>
      <c r="AD340" t="s">
        <v>775</v>
      </c>
      <c r="AE340" t="s">
        <v>775</v>
      </c>
      <c r="AF340" t="s">
        <v>776</v>
      </c>
      <c r="AG340" t="s">
        <v>776</v>
      </c>
      <c r="AH340" t="s">
        <v>776</v>
      </c>
      <c r="AI340" t="s">
        <v>776</v>
      </c>
      <c r="AJ340" t="s">
        <v>777</v>
      </c>
      <c r="AK340" t="s">
        <v>777</v>
      </c>
      <c r="AL340" t="s">
        <v>777</v>
      </c>
      <c r="AM340" t="s">
        <v>777</v>
      </c>
      <c r="AN340" t="s">
        <v>778</v>
      </c>
      <c r="AO340" t="s">
        <v>778</v>
      </c>
      <c r="AP340" t="s">
        <v>778</v>
      </c>
      <c r="AQ340" t="s">
        <v>778</v>
      </c>
      <c r="AR340" t="s">
        <v>779</v>
      </c>
      <c r="AS340" t="s">
        <v>779</v>
      </c>
      <c r="AT340" t="s">
        <v>779</v>
      </c>
      <c r="AU340" t="s">
        <v>779</v>
      </c>
      <c r="AV340" s="186"/>
      <c r="AW340" s="186"/>
      <c r="AX340" s="16"/>
      <c r="AY340" s="8"/>
      <c r="AZ340" s="8"/>
      <c r="BA340" s="8"/>
    </row>
    <row r="341" spans="1:53" ht="14.5" outlineLevel="1" x14ac:dyDescent="0.35">
      <c r="A341" s="6"/>
      <c r="B341" s="7"/>
      <c r="C341" s="17"/>
      <c r="D341" s="17"/>
      <c r="E341" s="17"/>
      <c r="F341" s="26"/>
      <c r="G341" s="26" t="s">
        <v>784</v>
      </c>
      <c r="H341" t="s">
        <v>1000</v>
      </c>
      <c r="I341" t="s">
        <v>1001</v>
      </c>
      <c r="J341" t="s">
        <v>1002</v>
      </c>
      <c r="K341" t="s">
        <v>967</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1144</v>
      </c>
      <c r="I396" t="s">
        <v>999</v>
      </c>
      <c r="J396" s="693" t="s">
        <v>379</v>
      </c>
      <c r="K396" s="693" t="s">
        <v>772</v>
      </c>
      <c r="L396" s="693" t="s">
        <v>773</v>
      </c>
      <c r="M396" s="693" t="s">
        <v>774</v>
      </c>
      <c r="N396" s="693" t="s">
        <v>775</v>
      </c>
      <c r="O396" s="693" t="s">
        <v>776</v>
      </c>
      <c r="P396" s="693" t="s">
        <v>777</v>
      </c>
      <c r="Q396" s="693" t="s">
        <v>778</v>
      </c>
      <c r="R396" s="693" t="s">
        <v>779</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749</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1121</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1122</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751</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785</v>
      </c>
      <c r="H402" t="s">
        <v>800</v>
      </c>
      <c r="I402" t="s">
        <v>800</v>
      </c>
      <c r="J402" t="s">
        <v>800</v>
      </c>
      <c r="K402" t="s">
        <v>800</v>
      </c>
      <c r="L402" t="s">
        <v>379</v>
      </c>
      <c r="M402" t="s">
        <v>379</v>
      </c>
      <c r="N402" t="s">
        <v>379</v>
      </c>
      <c r="O402" t="s">
        <v>379</v>
      </c>
      <c r="P402" t="s">
        <v>772</v>
      </c>
      <c r="Q402" t="s">
        <v>772</v>
      </c>
      <c r="R402" t="s">
        <v>772</v>
      </c>
      <c r="S402" t="s">
        <v>772</v>
      </c>
      <c r="T402" t="s">
        <v>773</v>
      </c>
      <c r="U402" t="s">
        <v>773</v>
      </c>
      <c r="V402" t="s">
        <v>773</v>
      </c>
      <c r="W402" t="s">
        <v>773</v>
      </c>
      <c r="X402" t="s">
        <v>774</v>
      </c>
      <c r="Y402" t="s">
        <v>774</v>
      </c>
      <c r="Z402" t="s">
        <v>774</v>
      </c>
      <c r="AA402" t="s">
        <v>774</v>
      </c>
      <c r="AB402" t="s">
        <v>775</v>
      </c>
      <c r="AC402" t="s">
        <v>775</v>
      </c>
      <c r="AD402" t="s">
        <v>775</v>
      </c>
      <c r="AE402" t="s">
        <v>775</v>
      </c>
      <c r="AF402" t="s">
        <v>776</v>
      </c>
      <c r="AG402" t="s">
        <v>776</v>
      </c>
      <c r="AH402" t="s">
        <v>776</v>
      </c>
      <c r="AI402" t="s">
        <v>776</v>
      </c>
      <c r="AJ402" t="s">
        <v>777</v>
      </c>
      <c r="AK402" t="s">
        <v>777</v>
      </c>
      <c r="AL402" t="s">
        <v>777</v>
      </c>
      <c r="AM402" t="s">
        <v>777</v>
      </c>
      <c r="AN402" t="s">
        <v>778</v>
      </c>
      <c r="AO402" t="s">
        <v>778</v>
      </c>
      <c r="AP402" t="s">
        <v>778</v>
      </c>
      <c r="AQ402" t="s">
        <v>778</v>
      </c>
      <c r="AR402" t="s">
        <v>779</v>
      </c>
      <c r="AS402" t="s">
        <v>779</v>
      </c>
      <c r="AT402" t="s">
        <v>779</v>
      </c>
      <c r="AU402" t="s">
        <v>779</v>
      </c>
      <c r="AV402" s="186"/>
      <c r="AW402" s="186"/>
      <c r="AX402" s="16"/>
      <c r="AY402" s="8"/>
      <c r="AZ402" s="8"/>
      <c r="BA402" s="8"/>
    </row>
    <row r="403" spans="1:53" ht="14.5" outlineLevel="1" x14ac:dyDescent="0.35">
      <c r="A403" s="6"/>
      <c r="B403" s="7"/>
      <c r="C403" s="17"/>
      <c r="D403" s="17"/>
      <c r="E403" s="17"/>
      <c r="F403" s="26"/>
      <c r="G403" s="26" t="s">
        <v>57</v>
      </c>
      <c r="H403" t="s">
        <v>749</v>
      </c>
      <c r="I403" t="s">
        <v>1121</v>
      </c>
      <c r="J403" t="s">
        <v>1122</v>
      </c>
      <c r="K403" t="s">
        <v>751</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783</v>
      </c>
      <c r="J458" s="693" t="s">
        <v>379</v>
      </c>
      <c r="K458" s="693" t="s">
        <v>772</v>
      </c>
      <c r="L458" s="693" t="s">
        <v>773</v>
      </c>
      <c r="M458" s="693" t="s">
        <v>774</v>
      </c>
      <c r="N458" s="693" t="s">
        <v>775</v>
      </c>
      <c r="O458" s="693" t="s">
        <v>776</v>
      </c>
      <c r="P458" s="693" t="s">
        <v>777</v>
      </c>
      <c r="Q458" s="693" t="s">
        <v>778</v>
      </c>
      <c r="R458" s="693" t="s">
        <v>779</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999</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785</v>
      </c>
      <c r="H461" t="s">
        <v>800</v>
      </c>
      <c r="I461" t="s">
        <v>800</v>
      </c>
      <c r="J461" t="s">
        <v>800</v>
      </c>
      <c r="K461" t="s">
        <v>800</v>
      </c>
      <c r="L461" t="s">
        <v>379</v>
      </c>
      <c r="M461" t="s">
        <v>379</v>
      </c>
      <c r="N461" t="s">
        <v>379</v>
      </c>
      <c r="O461" t="s">
        <v>379</v>
      </c>
      <c r="P461" t="s">
        <v>772</v>
      </c>
      <c r="Q461" t="s">
        <v>772</v>
      </c>
      <c r="R461" t="s">
        <v>772</v>
      </c>
      <c r="S461" t="s">
        <v>772</v>
      </c>
      <c r="T461" t="s">
        <v>773</v>
      </c>
      <c r="U461" t="s">
        <v>773</v>
      </c>
      <c r="V461" t="s">
        <v>773</v>
      </c>
      <c r="W461" t="s">
        <v>773</v>
      </c>
      <c r="X461" t="s">
        <v>774</v>
      </c>
      <c r="Y461" t="s">
        <v>774</v>
      </c>
      <c r="Z461" t="s">
        <v>774</v>
      </c>
      <c r="AA461" t="s">
        <v>774</v>
      </c>
      <c r="AB461" t="s">
        <v>775</v>
      </c>
      <c r="AC461" t="s">
        <v>775</v>
      </c>
      <c r="AD461" t="s">
        <v>775</v>
      </c>
      <c r="AE461" t="s">
        <v>775</v>
      </c>
      <c r="AF461" t="s">
        <v>776</v>
      </c>
      <c r="AG461" t="s">
        <v>776</v>
      </c>
      <c r="AH461" t="s">
        <v>776</v>
      </c>
      <c r="AI461" t="s">
        <v>776</v>
      </c>
      <c r="AJ461" t="s">
        <v>777</v>
      </c>
      <c r="AK461" t="s">
        <v>777</v>
      </c>
      <c r="AL461" t="s">
        <v>777</v>
      </c>
      <c r="AM461" t="s">
        <v>777</v>
      </c>
      <c r="AN461" t="s">
        <v>778</v>
      </c>
      <c r="AO461" t="s">
        <v>778</v>
      </c>
      <c r="AP461" t="s">
        <v>778</v>
      </c>
      <c r="AQ461" t="s">
        <v>778</v>
      </c>
      <c r="AR461" t="s">
        <v>779</v>
      </c>
      <c r="AS461" t="s">
        <v>779</v>
      </c>
      <c r="AT461" t="s">
        <v>779</v>
      </c>
      <c r="AU461" t="s">
        <v>779</v>
      </c>
      <c r="AV461" s="186"/>
      <c r="AW461" s="186"/>
      <c r="AX461" s="16"/>
      <c r="AY461" s="8"/>
      <c r="AZ461" s="8"/>
      <c r="BA461" s="8"/>
    </row>
    <row r="462" spans="1:53" ht="14.5" outlineLevel="1" x14ac:dyDescent="0.35">
      <c r="A462" s="6"/>
      <c r="B462" s="7"/>
      <c r="C462" s="17"/>
      <c r="D462" s="17"/>
      <c r="E462" s="17"/>
      <c r="F462" s="26"/>
      <c r="G462" s="26" t="s">
        <v>786</v>
      </c>
      <c r="H462" t="s">
        <v>749</v>
      </c>
      <c r="I462" t="s">
        <v>1121</v>
      </c>
      <c r="J462" t="s">
        <v>1122</v>
      </c>
      <c r="K462" t="s">
        <v>751</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861</v>
      </c>
      <c r="P529" s="23" t="s">
        <v>862</v>
      </c>
      <c r="Q529" s="23" t="s">
        <v>863</v>
      </c>
      <c r="R529" s="23" t="s">
        <v>1071</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0.6</v>
      </c>
      <c r="K532" s="228">
        <v>0.6</v>
      </c>
      <c r="L532" s="228">
        <v>0.6</v>
      </c>
      <c r="M532" s="228">
        <v>1</v>
      </c>
      <c r="N532" s="228">
        <v>1.1499999999999999</v>
      </c>
      <c r="O532" s="227">
        <v>1.05</v>
      </c>
      <c r="P532" s="227">
        <v>1.2</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888">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228">
        <f t="shared" ref="J537:P537" si="218">0.215*J530+0.215*J544+0.215*J532+0.215*J536+0.14*J546</f>
        <v>0.6613</v>
      </c>
      <c r="K537" s="228">
        <f t="shared" si="218"/>
        <v>0.91184999999999994</v>
      </c>
      <c r="L537" s="228">
        <f t="shared" si="218"/>
        <v>0.94940000000000002</v>
      </c>
      <c r="M537" s="228">
        <f t="shared" si="218"/>
        <v>1</v>
      </c>
      <c r="N537" s="228">
        <f t="shared" si="218"/>
        <v>0.97215000000000007</v>
      </c>
      <c r="O537" s="228">
        <f t="shared" si="218"/>
        <v>0.83104999999999984</v>
      </c>
      <c r="P537" s="228">
        <f t="shared" si="218"/>
        <v>0.84310000000000007</v>
      </c>
      <c r="Q537" s="228">
        <f>0.215*Q530+0.215*Q544+0.215*Q532+0.215*Q536+0.14*Q546</f>
        <v>0.56000000000000005</v>
      </c>
      <c r="R537" s="228">
        <f t="shared" ref="R537" si="219">0.215*R530+0.215*R544+0.215*R532+0.215*R536+0.215*R546</f>
        <v>0</v>
      </c>
      <c r="S537" s="885"/>
      <c r="T537" s="57"/>
      <c r="U537" s="57"/>
      <c r="V537" s="58"/>
      <c r="W537" s="16"/>
      <c r="X537" s="8"/>
      <c r="Y537" s="8"/>
      <c r="Z537" s="8"/>
      <c r="AA537" s="8"/>
      <c r="AB537" s="8"/>
      <c r="AC537" s="8"/>
      <c r="AD537" s="887"/>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87"/>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87"/>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87"/>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1219</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1220</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861</v>
      </c>
      <c r="P561" s="23" t="s">
        <v>862</v>
      </c>
      <c r="Q561" s="23" t="s">
        <v>863</v>
      </c>
      <c r="R561" s="23" t="s">
        <v>1071</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800</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772</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773</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774</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775</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776</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777</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778</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779</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1145</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1120</v>
      </c>
      <c r="H585" s="17" t="s">
        <v>1146</v>
      </c>
      <c r="I585" s="17" t="s">
        <v>100</v>
      </c>
      <c r="J585" s="17" t="s">
        <v>101</v>
      </c>
      <c r="K585" s="17" t="s">
        <v>1147</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749</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1121</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1148</v>
      </c>
      <c r="H589" s="194" t="s">
        <v>1122</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997</v>
      </c>
      <c r="H590" s="194" t="s">
        <v>751</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861</v>
      </c>
      <c r="O605" s="23" t="s">
        <v>862</v>
      </c>
      <c r="P605" s="23" t="s">
        <v>863</v>
      </c>
      <c r="Q605" s="23" t="s">
        <v>1071</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0.68562777777777761</v>
      </c>
      <c r="J606" s="226">
        <f t="shared" ref="J606:Q606" si="220">AVERAGE(K$530:K$547)</f>
        <v>0.97065833333333351</v>
      </c>
      <c r="K606" s="226">
        <f t="shared" si="220"/>
        <v>1.0216333333333329</v>
      </c>
      <c r="L606" s="226">
        <f t="shared" si="220"/>
        <v>1</v>
      </c>
      <c r="M606" s="226">
        <f t="shared" si="220"/>
        <v>0.96734166666666666</v>
      </c>
      <c r="N606" s="226">
        <f t="shared" si="220"/>
        <v>0.81672500000000026</v>
      </c>
      <c r="O606" s="226">
        <f t="shared" si="220"/>
        <v>0.82628333333333337</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0.68562777777777761</v>
      </c>
      <c r="J607" s="226">
        <f t="shared" si="221"/>
        <v>0.97065833333333351</v>
      </c>
      <c r="K607" s="226">
        <f t="shared" si="221"/>
        <v>1.0216333333333329</v>
      </c>
      <c r="L607" s="226">
        <f t="shared" si="221"/>
        <v>1</v>
      </c>
      <c r="M607" s="226">
        <f t="shared" si="221"/>
        <v>0.96734166666666666</v>
      </c>
      <c r="N607" s="226">
        <f t="shared" si="221"/>
        <v>0.81672500000000026</v>
      </c>
      <c r="O607" s="226">
        <f t="shared" si="221"/>
        <v>0.82628333333333337</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0.68562777777777761</v>
      </c>
      <c r="J608" s="226">
        <f t="shared" si="222"/>
        <v>0.97065833333333351</v>
      </c>
      <c r="K608" s="226">
        <f t="shared" si="222"/>
        <v>1.0216333333333329</v>
      </c>
      <c r="L608" s="226">
        <f t="shared" si="222"/>
        <v>1</v>
      </c>
      <c r="M608" s="226">
        <f t="shared" si="222"/>
        <v>0.96734166666666666</v>
      </c>
      <c r="N608" s="226">
        <f t="shared" si="222"/>
        <v>0.81672500000000026</v>
      </c>
      <c r="O608" s="226">
        <f t="shared" si="222"/>
        <v>0.82628333333333337</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0.68562777777777761</v>
      </c>
      <c r="J609" s="226">
        <f t="shared" si="223"/>
        <v>0.97065833333333351</v>
      </c>
      <c r="K609" s="226">
        <f t="shared" si="223"/>
        <v>1.0216333333333329</v>
      </c>
      <c r="L609" s="226">
        <f t="shared" si="223"/>
        <v>1</v>
      </c>
      <c r="M609" s="226">
        <f t="shared" si="223"/>
        <v>0.96734166666666666</v>
      </c>
      <c r="N609" s="226">
        <f t="shared" si="223"/>
        <v>0.81672500000000026</v>
      </c>
      <c r="O609" s="226">
        <f t="shared" si="223"/>
        <v>0.82628333333333337</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0.68562777777777761</v>
      </c>
      <c r="J610" s="226">
        <f t="shared" si="224"/>
        <v>0.97065833333333351</v>
      </c>
      <c r="K610" s="226">
        <f t="shared" si="224"/>
        <v>1.0216333333333329</v>
      </c>
      <c r="L610" s="226">
        <f t="shared" si="224"/>
        <v>1</v>
      </c>
      <c r="M610" s="226">
        <f t="shared" si="224"/>
        <v>0.96734166666666666</v>
      </c>
      <c r="N610" s="226">
        <f t="shared" si="224"/>
        <v>0.81672500000000026</v>
      </c>
      <c r="O610" s="226">
        <f t="shared" si="224"/>
        <v>0.82628333333333337</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861</v>
      </c>
      <c r="O626" s="23" t="s">
        <v>862</v>
      </c>
      <c r="P626" s="23" t="s">
        <v>863</v>
      </c>
      <c r="Q626" s="23" t="s">
        <v>1071</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983</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982</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93"/>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93"/>
      <c r="I660" s="17"/>
      <c r="J660" s="894" t="s">
        <v>962</v>
      </c>
      <c r="K660" s="892"/>
      <c r="L660" s="892"/>
      <c r="M660" s="892"/>
      <c r="N660" s="892"/>
      <c r="O660" s="892"/>
      <c r="P660" s="892"/>
      <c r="Q660" s="892"/>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93"/>
      <c r="I661" s="17"/>
      <c r="J661" s="23" t="s">
        <v>365</v>
      </c>
      <c r="K661" s="23" t="s">
        <v>53</v>
      </c>
      <c r="L661" s="23" t="s">
        <v>54</v>
      </c>
      <c r="M661" s="23" t="s">
        <v>55</v>
      </c>
      <c r="N661" s="23" t="s">
        <v>56</v>
      </c>
      <c r="O661" s="23" t="s">
        <v>861</v>
      </c>
      <c r="P661" s="23" t="s">
        <v>862</v>
      </c>
      <c r="Q661" s="23" t="s">
        <v>863</v>
      </c>
      <c r="R661" s="23" t="s">
        <v>1071</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1136</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1156</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1157</v>
      </c>
      <c r="I57" s="859" t="s">
        <v>1158</v>
      </c>
      <c r="J57" s="859" t="s">
        <v>1159</v>
      </c>
      <c r="O57" t="s">
        <v>1222</v>
      </c>
      <c r="P57" t="s">
        <v>1148</v>
      </c>
      <c r="Q57" t="s">
        <v>1148</v>
      </c>
      <c r="R57" t="s">
        <v>1169</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1168</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1170</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1165</v>
      </c>
      <c r="P60" t="s">
        <v>1122</v>
      </c>
      <c r="Q60" t="s">
        <v>1166</v>
      </c>
      <c r="R60" t="s">
        <v>1167</v>
      </c>
      <c r="S60" t="s">
        <v>72</v>
      </c>
      <c r="T60" t="s">
        <v>1160</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1161</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1162</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1163</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1164</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917</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921</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915</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916</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909</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800</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772</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773</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774</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775</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776</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777</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778</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779</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912</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910</v>
      </c>
      <c r="H69" s="17"/>
      <c r="I69" s="17"/>
      <c r="J69" s="23" t="s">
        <v>735</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911</v>
      </c>
      <c r="L70" s="23" t="s">
        <v>911</v>
      </c>
      <c r="M70" s="23" t="s">
        <v>911</v>
      </c>
      <c r="N70" s="23" t="s">
        <v>911</v>
      </c>
      <c r="O70" s="23" t="s">
        <v>911</v>
      </c>
      <c r="P70" s="23" t="s">
        <v>911</v>
      </c>
      <c r="Q70" s="23" t="s">
        <v>911</v>
      </c>
      <c r="R70" s="23" t="s">
        <v>911</v>
      </c>
      <c r="S70" s="23" t="s">
        <v>911</v>
      </c>
      <c r="T70" s="23" t="s">
        <v>911</v>
      </c>
      <c r="U70" s="23"/>
      <c r="V70" s="22"/>
      <c r="W70" s="16"/>
      <c r="X70" s="8"/>
    </row>
    <row r="71" spans="1:24" x14ac:dyDescent="0.35">
      <c r="A71" s="163"/>
      <c r="B71" s="7"/>
      <c r="C71" s="17"/>
      <c r="D71" s="17"/>
      <c r="E71" s="17"/>
      <c r="F71" s="26"/>
      <c r="G71" s="650" t="str">
        <f t="shared" ref="G71:G88" si="0">G21</f>
        <v>b</v>
      </c>
      <c r="H71" s="237">
        <v>1</v>
      </c>
      <c r="J71" s="13" t="s">
        <v>800</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772</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773</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774</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775</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776</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777</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778</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779</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1227</v>
      </c>
      <c r="H90" s="17"/>
      <c r="I90" s="17"/>
      <c r="J90" s="23"/>
      <c r="K90" s="23" t="s">
        <v>356</v>
      </c>
      <c r="L90" s="23" t="s">
        <v>357</v>
      </c>
      <c r="M90" s="23" t="s">
        <v>359</v>
      </c>
      <c r="N90" s="23" t="s">
        <v>360</v>
      </c>
      <c r="O90" s="23" t="s">
        <v>361</v>
      </c>
      <c r="P90" s="23" t="s">
        <v>363</v>
      </c>
      <c r="Q90" s="23" t="s">
        <v>864</v>
      </c>
      <c r="R90" s="23" t="s">
        <v>865</v>
      </c>
      <c r="S90" s="23" t="s">
        <v>1072</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906</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735</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914</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913</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731</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918</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907</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905</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922</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1226</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800</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772</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773</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774</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775</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776</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777</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778</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779</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722</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723</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721</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861</v>
      </c>
      <c r="P205" s="23" t="s">
        <v>862</v>
      </c>
      <c r="Q205" s="23" t="s">
        <v>863</v>
      </c>
      <c r="R205" s="23" t="s">
        <v>1071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800</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772</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773</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774</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775</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776</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777</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778</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779</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735</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864</v>
      </c>
      <c r="R231" s="23" t="s">
        <v>865</v>
      </c>
      <c r="S231" s="23" t="s">
        <v>1072</v>
      </c>
      <c r="T231" s="23"/>
      <c r="U231" s="23"/>
      <c r="V231" s="23" t="s">
        <v>356</v>
      </c>
      <c r="W231" s="23" t="s">
        <v>357</v>
      </c>
      <c r="X231" s="23" t="s">
        <v>359</v>
      </c>
      <c r="Y231" s="23" t="s">
        <v>360</v>
      </c>
      <c r="Z231" s="23" t="s">
        <v>361</v>
      </c>
      <c r="AA231" s="23" t="s">
        <v>363</v>
      </c>
      <c r="AB231" s="23" t="s">
        <v>864</v>
      </c>
      <c r="AC231" s="23" t="s">
        <v>865</v>
      </c>
      <c r="AD231" s="23" t="s">
        <v>1072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800</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772</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773</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774</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775</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776</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777</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778</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779</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1179</v>
      </c>
      <c r="AM343" t="s">
        <v>790</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864</v>
      </c>
      <c r="R345" s="23" t="s">
        <v>865</v>
      </c>
      <c r="S345" s="23" t="s">
        <v>1072</v>
      </c>
      <c r="T345" s="23"/>
      <c r="U345" s="23"/>
      <c r="V345" s="23" t="s">
        <v>356</v>
      </c>
      <c r="W345" s="23" t="s">
        <v>357</v>
      </c>
      <c r="X345" s="23" t="s">
        <v>359</v>
      </c>
      <c r="Y345" s="23" t="s">
        <v>360</v>
      </c>
      <c r="Z345" s="23" t="s">
        <v>361</v>
      </c>
      <c r="AA345" s="23" t="s">
        <v>363</v>
      </c>
      <c r="AB345" s="23" t="s">
        <v>864</v>
      </c>
      <c r="AC345" s="23" t="s">
        <v>865</v>
      </c>
      <c r="AD345" s="23" t="s">
        <v>1072</v>
      </c>
      <c r="AE345" s="23" t="s">
        <v>361</v>
      </c>
      <c r="AF345" s="23" t="s">
        <v>361</v>
      </c>
      <c r="AG345" s="16"/>
      <c r="AH345" s="8"/>
      <c r="AJ345" s="24" t="s">
        <v>1178</v>
      </c>
      <c r="AK345" s="23" t="s">
        <v>1173</v>
      </c>
      <c r="AL345" s="23" t="s">
        <v>1174</v>
      </c>
      <c r="AM345" s="23" t="s">
        <v>1175</v>
      </c>
      <c r="AN345" s="23" t="s">
        <v>1177</v>
      </c>
      <c r="AO345" s="23" t="s">
        <v>1176</v>
      </c>
      <c r="AP345"/>
      <c r="AQ345"/>
      <c r="AR345" s="24" t="s">
        <v>772</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800</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773</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774</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775</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776</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777</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778</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779</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772</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773</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774</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775</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776</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777</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778</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779</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1086</v>
      </c>
      <c r="K489" s="597"/>
      <c r="L489" s="98"/>
      <c r="M489" s="98"/>
      <c r="N489" s="98"/>
      <c r="O489" s="597"/>
      <c r="P489" s="98"/>
      <c r="Q489" s="98"/>
      <c r="R489" s="98"/>
      <c r="S489" s="22"/>
      <c r="T489" s="22"/>
      <c r="U489" s="126" t="s">
        <v>787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808</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807</v>
      </c>
      <c r="K515" s="17"/>
      <c r="L515" s="22"/>
      <c r="M515" s="22"/>
      <c r="N515" s="22"/>
      <c r="O515" s="22"/>
      <c r="P515" s="22"/>
      <c r="Q515" s="22"/>
      <c r="R515" s="22"/>
      <c r="S515" s="22"/>
      <c r="T515" s="23" t="s">
        <v>183</v>
      </c>
      <c r="U515" s="22"/>
      <c r="V515" s="22" t="s">
        <v>810</v>
      </c>
      <c r="W515" s="22"/>
      <c r="X515" s="23" t="s">
        <v>184</v>
      </c>
      <c r="Y515" s="23"/>
      <c r="Z515" s="24"/>
      <c r="AA515" s="24"/>
      <c r="AB515" s="24"/>
      <c r="AC515" s="236" t="s">
        <v>869</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790</v>
      </c>
      <c r="I516" s="584" t="s">
        <v>151</v>
      </c>
      <c r="J516" s="584" t="s">
        <v>365</v>
      </c>
      <c r="K516" s="584" t="s">
        <v>53</v>
      </c>
      <c r="L516" s="584" t="s">
        <v>54</v>
      </c>
      <c r="M516" s="584" t="s">
        <v>55</v>
      </c>
      <c r="N516" s="584" t="s">
        <v>56</v>
      </c>
      <c r="O516" s="584" t="s">
        <v>861</v>
      </c>
      <c r="P516" s="584" t="s">
        <v>862</v>
      </c>
      <c r="Q516" s="584" t="s">
        <v>863</v>
      </c>
      <c r="R516" s="584" t="s">
        <v>1071</v>
      </c>
      <c r="S516" s="583"/>
      <c r="T516" s="583" t="s">
        <v>185</v>
      </c>
      <c r="U516" s="583"/>
      <c r="V516" s="583" t="s">
        <v>809</v>
      </c>
      <c r="W516" s="583"/>
      <c r="X516" s="583"/>
      <c r="Y516" s="583"/>
      <c r="Z516" s="583"/>
      <c r="AA516" s="583"/>
      <c r="AB516" s="583"/>
      <c r="AC516" s="583" t="s">
        <v>790</v>
      </c>
      <c r="AD516" s="583" t="s">
        <v>870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800</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772</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773</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774</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775</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776</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777</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778</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779</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984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985</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986</v>
      </c>
      <c r="J633" s="86"/>
      <c r="K633" s="86"/>
      <c r="L633" s="86" t="s">
        <v>1200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987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815</v>
      </c>
      <c r="O647" s="135"/>
      <c r="P647" s="45" t="s">
        <v>812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814</v>
      </c>
      <c r="O648" s="17"/>
      <c r="P648" s="45" t="s">
        <v>813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788</v>
      </c>
      <c r="O649" s="23"/>
      <c r="P649" s="23" t="s">
        <v>789</v>
      </c>
      <c r="Q649" s="22"/>
      <c r="R649" s="23"/>
      <c r="S649" s="98" t="s">
        <v>190</v>
      </c>
      <c r="T649" s="98"/>
      <c r="U649" s="23"/>
      <c r="V649" s="24" t="s">
        <v>184</v>
      </c>
      <c r="W649" s="24"/>
      <c r="X649" s="24"/>
      <c r="Y649" s="24"/>
      <c r="Z649" s="24"/>
      <c r="AA649" s="24"/>
      <c r="AB649" s="24"/>
      <c r="AC649" s="236" t="s">
        <v>869</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785</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790</v>
      </c>
      <c r="AD650" s="24" t="s">
        <v>870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800</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772</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773</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774</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775</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776</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777</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778</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779</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861</v>
      </c>
      <c r="S772" s="101" t="s">
        <v>862</v>
      </c>
      <c r="T772" s="101" t="s">
        <v>863</v>
      </c>
      <c r="U772" s="101" t="s">
        <v>1071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772</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773</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774</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775</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776</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777</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778</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779</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874</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861</v>
      </c>
      <c r="Q917" s="23" t="s">
        <v>862</v>
      </c>
      <c r="R917" s="23" t="s">
        <v>863</v>
      </c>
      <c r="S917" s="23" t="s">
        <v>1071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800</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772</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773</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774</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775</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776</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777</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778</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779</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728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919</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729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892</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727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893</v>
      </c>
      <c r="H1046" s="85"/>
      <c r="I1046" s="85"/>
      <c r="J1046" s="85"/>
      <c r="K1046" s="85"/>
      <c r="L1046" s="222">
        <v>6.5</v>
      </c>
      <c r="M1046" s="85" t="s">
        <v>733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abSelected="1" topLeftCell="B1" zoomScale="80" zoomScaleNormal="80" workbookViewId="0">
      <pane xSplit="9" ySplit="23" topLeftCell="K191" activePane="bottomRight" state="frozen"/>
      <selection activeCell="B1" sqref="B1"/>
      <selection pane="topRight" activeCell="K1" sqref="K1"/>
      <selection pane="bottomLeft" activeCell="B24" sqref="B24"/>
      <selection pane="bottomRight" activeCell="B212" sqref="A212:XFD214"/>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collapsed="1"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hidden="1"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hidden="1"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hidden="1"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idden="1"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hidden="1"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idden="1"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hidden="1"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idden="1"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hidden="1"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idden="1"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hidden="1"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idden="1"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hidden="1"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idden="1"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hidden="1"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idden="1"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hidden="1"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idden="1"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hidden="1"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idden="1"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hidden="1"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idden="1"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hidden="1"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idden="1"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hidden="1"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idden="1"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t="s">
        <v>655</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hidden="1"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idden="1"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hidden="1"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idden="1"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hidden="1"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idden="1"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hidden="1"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idden="1"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hidden="1"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idden="1"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hidden="1"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idden="1"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hidden="1"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2024-08-16T00:43:33Z</dcterms:modified>
</cp:coreProperties>
</file>